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charts/chart11.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3" codeName="{3D1A710C-6663-3D7B-7F91-EC182F24A4BC}"/>
  <workbookPr codeName="ThisWorkbook" defaultThemeVersion="124226"/>
  <mc:AlternateContent xmlns:mc="http://schemas.openxmlformats.org/markup-compatibility/2006">
    <mc:Choice Requires="x15">
      <x15ac:absPath xmlns:x15ac="http://schemas.microsoft.com/office/spreadsheetml/2010/11/ac" url="Z:\Socorro\NGVLA\Front End\Cascade Analysis\Excel\"/>
    </mc:Choice>
  </mc:AlternateContent>
  <xr:revisionPtr revIDLastSave="0" documentId="13_ncr:1_{A9BCF5A6-B042-430A-AB7A-2189CF7BD4BB}" xr6:coauthVersionLast="36" xr6:coauthVersionMax="36" xr10:uidLastSave="{00000000-0000-0000-0000-000000000000}"/>
  <bookViews>
    <workbookView xWindow="6135" yWindow="-15" windowWidth="6165" windowHeight="6270" tabRatio="929" xr2:uid="{00000000-000D-0000-FFFF-FFFF00000000}"/>
  </bookViews>
  <sheets>
    <sheet name="Notes" sheetId="28" r:id="rId1"/>
    <sheet name="Summary" sheetId="24" r:id="rId2"/>
    <sheet name="Sensitivity" sheetId="33" r:id="rId3"/>
    <sheet name="Bands 1-2" sheetId="15" r:id="rId4"/>
    <sheet name="Bands 3-4" sheetId="22" r:id="rId5"/>
    <sheet name="Bands 5-6" sheetId="23" r:id="rId6"/>
    <sheet name="Tsky" sheetId="26" r:id="rId7"/>
    <sheet name="Tau" sheetId="32" r:id="rId8"/>
    <sheet name="Antenna" sheetId="29" r:id="rId9"/>
    <sheet name="Feed Horns" sheetId="31" r:id="rId10"/>
    <sheet name="WG and OMT" sheetId="25" r:id="rId11"/>
    <sheet name="Couplers" sheetId="30" r:id="rId12"/>
    <sheet name="LNAs" sheetId="17" r:id="rId13"/>
    <sheet name="Passives" sheetId="16" r:id="rId14"/>
    <sheet name="Constants" sheetId="19" state="hidden" r:id="rId15"/>
  </sheets>
  <functionGroups builtInGroupCount="19"/>
  <definedNames>
    <definedName name="Antenna_Band1" comment="ngVLA antenna parameter table, Band 1.">Antenna!$A$5:$T$14</definedName>
    <definedName name="Antenna_Band2" comment="ngVLA antenna parameter table, Band 2.">Antenna!$A$15:$T$24</definedName>
    <definedName name="Antenna_Band3" comment="ngVLA antenna parameter table, Band 3.">Antenna!$A$25:$T$34</definedName>
    <definedName name="Antenna_Band4" comment="ngVLA antenna parameter table, Band 4.">Antenna!$A$35:$T$44</definedName>
    <definedName name="Antenna_Band5" comment="ngVLA antenna parameter table, Band 5.">Antenna!$A$45:$T$54</definedName>
    <definedName name="Antenna_Band6" comment="ngVLA antenna parameter table, Band 6.">Antenna!$A$55:$T$64</definedName>
    <definedName name="Ao_18m" comment="Physical collecting area in square meters of a single 18-meter antenna, , relative to the aperture plane.">PI()*((18/2)^2)</definedName>
    <definedName name="Ao_6m" comment="Physical collecting area in square meters of a single 6-meter diameter antenna, relative to the aperture plane.">PI()*((6/2)^2)</definedName>
    <definedName name="Ao_array" comment="Total physical collecting area of the array. This is defined as 244 x 18-meter and 19 x 6-meter diameter antennas.">244*Ao_18m + 19*Ao_6m</definedName>
    <definedName name="Array_Size" comment="User input field to select array size: either a single 18-meter antenna, or the full array (244 x 18m + 19 x 6m). The full array assumes uniform weighting for all antennas, and equivalent performance for Tsys/eta on both the 18m and 6m.">Summary!$V$6</definedName>
    <definedName name="Averaging">Summary!$V$7</definedName>
    <definedName name="Band1_Table">'Bands 1-2'!$A$3:$AV$18</definedName>
    <definedName name="Band2_Table">'Bands 1-2'!$A$20:$AV$35</definedName>
    <definedName name="Band3_Table">'Bands 3-4'!$A$3:$AV$18</definedName>
    <definedName name="Band4_Table">'Bands 3-4'!$A$20:$AV$35</definedName>
    <definedName name="Band5_Table">'Bands 5-6'!$A$3:$AV$18</definedName>
    <definedName name="Band6_Table">'Bands 5-6'!$A$20:$AV$37</definedName>
    <definedName name="c0" comment="Free-space velocity of light, in meters/sec">299792458</definedName>
    <definedName name="Coax_086BeCu" comment="Relative attenuation factor versus temperature for .086&quot; OD BeCu coax semirigid cable w/Ag-plated center pin. ">Passives!$N$17:$O$23</definedName>
    <definedName name="Coax_086SS" comment="Relative attenuation factor versus temperature for .086&quot; OD stainless steel coax semirigid cable w/BeCu, Ag-plated center pin. ">Passives!$N$6:$O$12</definedName>
    <definedName name="Coax_141Cu" comment="Relative attenuation factor versus temperature for .141&quot; OD copper coax semirigid cable w/BeCu, Ag-plated center pin. ">Passives!$Q$6:$R$12</definedName>
    <definedName name="Component_List_Band1" comment="RF component list specific to Band 1.">Constants!$B$9:$B$20</definedName>
    <definedName name="Component_List_Band2" comment="RF component list specific to Band 2.">Constants!$D$9:$D$20</definedName>
    <definedName name="Component_List_Band3" comment="RF component list specific to Band 3.">Constants!$F$9:$F$20</definedName>
    <definedName name="Component_List_Band4" comment="RF component list specific to Band 4.">Constants!$H$9:$H$20</definedName>
    <definedName name="Component_List_Band5" comment="RF component list specific to Band 5.">Constants!$J$9:$J$20</definedName>
    <definedName name="Component_List_Band6" comment="RF component list specific to Band 6.">Constants!$L$9:$L$18</definedName>
    <definedName name="Coupler_Band1" comment="Coupler insertion gain (S21) and coupling (S31) data vs frequency in GHz, Band 1.">Couplers!$B$6:$D$16</definedName>
    <definedName name="Coupler_Band2" comment="Coupler insertion gain (S21) and coupling (S31) data vs frequency in GHz, Band 2.">Couplers!$F$6:$H$16</definedName>
    <definedName name="Coupler_Band3" comment="Coupler insertion gain (S21) and coupling (S31) data vs frequency in GHz, Band 3.">Couplers!$J$6:$L$16</definedName>
    <definedName name="Coupler_Band4" comment="Coupler insertion gain (S21) and coupling (S31) data vs frequency in GHz, Band 4.">Couplers!$N$6:$P$16</definedName>
    <definedName name="Coupler_Band5" comment="Coupler insertion gain (S21) and coupling (S31) data vs frequency in GHz, Band 5.">Couplers!$R$6:$T$16</definedName>
    <definedName name="Coupler_Band6" comment="Coupler insertion gain (S21) and coupling (S31) data vs frequency in GHz, Band 6.">Couplers!$V$6:$X$16</definedName>
    <definedName name="Delta_F" comment="Frequency shift in GHz on Band 1-2 and Band 2-3 boundaries. This is incorporated in passive component data tables and cascade band edges, to insure proper lookup for band-specific data. A crude workaround, but good for now.">0.01</definedName>
    <definedName name="Derate_factor_efficiency" comment="Derating factor for minimum aperture efficiency in a band, from the average approx. centered over 80% of bandwidth. This is preliminary, subject to revision.">0.7</definedName>
    <definedName name="Derate_factor_sensitivity" comment="Derating factor for Aeff/Tsys in a band, from the average approx. centered over 80% of bandwidth. This is preliminary, subject to revision.">0.7</definedName>
    <definedName name="Derate_factor_Trx" comment="Derating factor for maximum Trx in a band, from the average approx. centered over 80% of bandwidth. This is preliminary, subject to revision.">1.3</definedName>
    <definedName name="Dielectric_Band1" comment="Insertion gain of cooled dielectric spear used in Band 1 feed horn.">Passives!$K$6:$L$14</definedName>
    <definedName name="Dielectric_Band2" comment="Insertion gain of cooled dielectric spear used in Band 2 feed horn.">Passives!$K$15:$L$23</definedName>
    <definedName name="Elev_Angle" comment="Antenna elevation angle selector.">Summary!$V$3</definedName>
    <definedName name="Feed_Horn_Band1" comment="Feed horn insertion gain (S21) and far-field radius vs frequency in GHz, Band 1.">'Feed Horns'!$B$10:$D$20</definedName>
    <definedName name="Feed_Horn_Band2" comment="Feed horn insertion gain (S21) and far-field radius vs frequency in GHz, Band 2.">'Feed Horns'!$F$10:$H$20</definedName>
    <definedName name="Feed_Horn_Band3" comment="Feed horn insertion gain (S21) and far-field radius vs frequency in GHz, Band 3.">'Feed Horns'!$J$10:$L$20</definedName>
    <definedName name="Feed_Horn_Band4" comment="Feed horn insertion gain (S21) and far-field radius vs frequency in GHz, Band 4.">'Feed Horns'!$N$10:$P$20</definedName>
    <definedName name="Feed_Horn_Band5" comment="Feed horn insertion gain (S21) and far-field radius vs frequency in GHz, Band 5.">'Feed Horns'!$R$10:$T$20</definedName>
    <definedName name="Feed_Horn_Band6" comment="Feed horn insertion gain (S21) and far-field radius vs frequency in GHz, Band 6.">'Feed Horns'!$V$10:$X$20</definedName>
    <definedName name="fHI_Band1" comment="Band 1 upper band edge frequency, GHz.">3.5</definedName>
    <definedName name="fHI_Band2" comment="Band 2 upper band edge frequency, GHz.">12.3</definedName>
    <definedName name="fHI_Band3" comment="Band 3 upper band edge frequency, GHz.">20.5</definedName>
    <definedName name="fHI_Band4" comment="Band 4 upper band edge frequency, GHz.">34</definedName>
    <definedName name="fHI_Band5" comment="Band 5 upper band edge frequency, GHz.">50.5</definedName>
    <definedName name="fHI_Band6" comment="Band 6 upper band edge frequency, GHz.">116</definedName>
    <definedName name="fLO_Band1" comment="Band 1 lower band edge frequency, GHz.">1.2</definedName>
    <definedName name="fLO_Band2" comment="Band 2 lower band edge frequency, GHz.">3.4</definedName>
    <definedName name="fLO_Band3" comment="Band 3 lower band edge frequency, GHz.">12.3</definedName>
    <definedName name="fLO_Band4" comment="Band 4 lower band edge frequency, GHz.">20.5</definedName>
    <definedName name="fLO_Band5" comment="Band 5 lower band edge frequency, GHz.">30.5</definedName>
    <definedName name="fLO_Band6" comment="Band 6 lower band edge frequency, GHz.">70</definedName>
    <definedName name="h" comment="Planck's constant">6.62607E-34</definedName>
    <definedName name="IR_Filter" comment="Insertion gain table vs. frequency for IR filter layer. Is integrated with the feed horn (Bands 1,2) or as a separate element (Bands 3-6).">Passives!$H$6:$I$23</definedName>
    <definedName name="IRD">Summary!$W$7</definedName>
    <definedName name="k" comment="Boltzmann's constant, in units of J/K.">1.38E-23</definedName>
    <definedName name="k_astr" comment="Boltzmann's constant, in units of Jy * m^2/K.">1380</definedName>
    <definedName name="LNA_20K_Derate_Factor" comment="The approximate noise derating factor for LNAs operating at 20K, if the original device data was taken at 4-12K. Derived from McCullock et al (2017), assuming a Low Noise Factory device at Ka-band.">1.13</definedName>
    <definedName name="LNA_Band1" comment="LNA gain and noise data for Band 1.">LNAs!$B$6:$D$21</definedName>
    <definedName name="LNA_Band2" comment="LNA gain and noise data for Band 2.">LNAs!$F$6:$H$21</definedName>
    <definedName name="LNA_Band3" comment="LNA gain and noise data for Band 3.">LNAs!$J$6:$L$21</definedName>
    <definedName name="LNA_Band4" comment="LNA gain and noise data for Band 4.">LNAs!$N$6:$P$21</definedName>
    <definedName name="LNA_Band5" comment="LNA gain and noise data for Band 5.">LNAs!$R$6:$T$21</definedName>
    <definedName name="LNA_Band6" comment="LNA gain and noise data for Band 6.">LNAs!$V$6:$X$22</definedName>
    <definedName name="ngVLA7_Eff_SF" comment="Scale factor to apply to aperture efficiencies originally computed in GRASP with ngVLA-6 optics, for the new ngVLA-7 optics design.">1.069</definedName>
    <definedName name="Noise_Floor_mult" comment="Factor of (hf/k) to fit noise floor on Trx plot.">Summary!$AD$7</definedName>
    <definedName name="OMT_Band3" comment="Band 3 OMT loss vs frequency.">'WG and OMT'!$B$7:$D$22</definedName>
    <definedName name="OMT_Band4" comment="Band 4 OMT loss vs frequency.">'WG and OMT'!$F$7:$H$22</definedName>
    <definedName name="OMT_Band5" comment="Band 5 OMT loss vs frequency.">'WG and OMT'!$J$7:$L$22</definedName>
    <definedName name="OMT_Band6" comment="Band 6 OMT loss vs frequency.">'WG and OMT'!$N$7:$P$23</definedName>
    <definedName name="P1dB_CW_vs_Noise" comment="Amplifier 1 dB compression point (P1dB) typically assumes a narrowband CW signal output. For a broadband noise output, the compression point is approximately 5 dB lower.">5</definedName>
    <definedName name="P1dB_OIP3_diff" comment="This is the theoretical difference between output 1 dB compression point (P1dB) and output third-order intercept point (OIP3). Note the OIP3 is higher by this amount.">9.6</definedName>
    <definedName name="P1dB_P1pct_diff" comment="P1dB is the 1 dB compression point. For radio astronomy, the upper limit for linearity is typically the 1% compression point, which is approximately 12 dB lower.">12</definedName>
    <definedName name="PWV" comment="PWV selector input, Bands 1-5">Summary!$V$4</definedName>
    <definedName name="PWV_Band6" comment="PWV selector input, Band 6 only">Summary!$V$5</definedName>
    <definedName name="PWV_Values_Tau" comment="Precipital Water Vapor (PWV) values in the Tau table, for the VLA site (best case, nominal, and worst-case).">Tau!$A$6:$D$6</definedName>
    <definedName name="PWV_Values_Tsky" comment="Precipital Water Vapor (PWV) values in the Tsky table, for the VLA site (best case, nominal, and worst-case).">Tsky!$A$5:$D$5</definedName>
    <definedName name="Rev_date" comment="Revision date.">Notes!$B$2</definedName>
    <definedName name="RxAnt_Data_Band1" comment="Data table containing ngVLA receiver, spillover, sky and system noise, and aperture efficiency, versus frequency.">Summary!$B$11:$N$21</definedName>
    <definedName name="RxAnt_Data_Band2" comment="Data table containing ngVLA receiver, spillover, sky and system noise, and aperture efficiency, versus frequency.">Summary!$B$22:$N$32</definedName>
    <definedName name="RxAnt_Data_Band3" comment="Data table containing ngVLA receiver, spillover, sky and system noise, and aperture efficiency, versus frequency.">Summary!$B$33:$N$43</definedName>
    <definedName name="RxAnt_Data_Band4" comment="Data table containing ngVLA receiver, spillover, sky and system noise, and aperture efficiency, versus frequency.">Summary!$P$11:$AB$21</definedName>
    <definedName name="RxAnt_Data_Band5" comment="Data table containing ngVLA receiver, spillover, sky and system noise, and aperture efficiency, versus frequency.">Summary!$P$22:$AB$32</definedName>
    <definedName name="RxAnt_Data_Band6" comment="Data table containing ngVLA receiver, spillover, sky and system noise, and aperture efficiency, versus frequency.">Summary!$P$33:$AB$43</definedName>
    <definedName name="Sigma_ngVLA" comment="Precision surface roughness specification for ngVLA, in um, combining primary and secondary optics.">Summary!$V$2</definedName>
    <definedName name="Stage_Temp_Table" comment="Physical temperature selection table for Front End components.">Summary!$W$2:$W$6</definedName>
    <definedName name="T0" comment="Standard ambient temperature value, in Kelvin.">290</definedName>
    <definedName name="Tau_Data_Table" comment="Data for atmospheric attenuation constant (tau), as a function of frequency, elevation angle, and PWV. Used to adjust astronomical source brightness for path loss through the atmosphere, via B' = B * exp(tau)">Tau!$A$4:$Y$1197</definedName>
    <definedName name="Temp_20K_Stage" comment="Cryocooler 2nd stage nominal temperature.">Summary!$W$2</definedName>
    <definedName name="Temp_80K_Stage" comment="Cryocooler 1st stage nominal temperature.">Summary!$W$4</definedName>
    <definedName name="Temp_Ambient" comment="Nominal ambient temperature, in Kelvin.">Summary!$W$6</definedName>
    <definedName name="Temp_Inter_Stage" comment="Nominal interstage temperature, taken as the average of the 1st and 2nd cold stage temperatures.">Summary!$W$3</definedName>
    <definedName name="Temp_Intermediate" comment="Nominal intermediate temperature, taken as the average of the 1st cold stage and nominal ambient  temperatures.">Summary!$W$5</definedName>
    <definedName name="Tn_IRD" comment="Approximate added contribution to Added noise contribution to Tsys from Integrated Receiver Downconverter (IRD) module. Assumed constant for all bands and frequencies. Can be assumed to be &lt;1K, for cascaded gain &gt;30 dB. ">1</definedName>
    <definedName name="Tsky_Data_Table" comment="Data for sky brightness temperature, as a function of frequency, elevation angle, and PWV. The data includes noise contributions from the atmosphere and total background (CMB + galactic). Necessary corrections for Plankian deviation are included.">Tsky!$A$5:$P$1196</definedName>
    <definedName name="User_Inputs" comment="A range defining the 7 cells with user inputs for antenna surface accuracy, antenna elevation, precipitable water vapor, Band 2 feed type, cryostat stage temperatures, and ambient temp value.">Summary!$V$2:$W$7</definedName>
    <definedName name="Vacuum_Window" comment="T_noise vs freq data table for vacuum window material.">Passives!$E$6:$F$23</definedName>
    <definedName name="Weather_Radome" comment="T_noise vs freq data table for weather radome material.">Passives!$B$6:$C$23</definedName>
    <definedName name="WG_Band3" comment="Waveguide loss for Band 3 rectangular guide, vs. frequency.">'WG and OMT'!$B$7:$C$22</definedName>
    <definedName name="WG_Band4" comment="Waveguide loss for Band 4 rectangular guide, vs. frequency.">'WG and OMT'!$F$7:$G$22</definedName>
    <definedName name="WG_Band5" comment="Waveguide loss for Band 5 rectangular guide, vs. frequency.">'WG and OMT'!$J$7:$K$22</definedName>
    <definedName name="WG_Band6" comment="Waveguide loss for Band 6 rectangular guide, vs. frequency.">'WG and OMT'!$N$7:$O$23</definedName>
    <definedName name="WG_Size_Band3" comment="Waveguide (WR) size in Band 3 receiver. Note this is a non-standard/custom size, with (b/a) = 0.5">'WG and OMT'!$C$4</definedName>
    <definedName name="WG_Size_Band4" comment="Waveguide (WR) size in Band 4 receiver. ">'WG and OMT'!$G$4</definedName>
    <definedName name="WG_Size_Band5" comment="Waveguide (WR) size in Band 5 receiver. ">'WG and OMT'!$K$4</definedName>
    <definedName name="WG_Size_Band6" comment="Waveguide (WR) size in Band 6 receiver. ">'WG and OMT'!$O$4</definedName>
  </definedNames>
  <calcPr calcId="191029"/>
</workbook>
</file>

<file path=xl/calcChain.xml><?xml version="1.0" encoding="utf-8"?>
<calcChain xmlns="http://schemas.openxmlformats.org/spreadsheetml/2006/main">
  <c r="A8" i="26" l="1"/>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A77" i="26" s="1"/>
  <c r="A78" i="26" s="1"/>
  <c r="A79" i="26" s="1"/>
  <c r="A80" i="26" s="1"/>
  <c r="A81" i="26" s="1"/>
  <c r="A82" i="26" s="1"/>
  <c r="A83" i="26" s="1"/>
  <c r="A84" i="26" s="1"/>
  <c r="A85" i="26" s="1"/>
  <c r="A86" i="26" s="1"/>
  <c r="A87" i="26" s="1"/>
  <c r="A88" i="26" s="1"/>
  <c r="A89" i="26" s="1"/>
  <c r="A90" i="26" s="1"/>
  <c r="A91" i="26" s="1"/>
  <c r="A92" i="26" s="1"/>
  <c r="A93" i="26" s="1"/>
  <c r="A94" i="26" s="1"/>
  <c r="A95" i="26" s="1"/>
  <c r="A96" i="26" s="1"/>
  <c r="A97" i="26" s="1"/>
  <c r="A98" i="26" s="1"/>
  <c r="A99" i="26" s="1"/>
  <c r="A100" i="26" s="1"/>
  <c r="A101" i="26" s="1"/>
  <c r="A102" i="26" s="1"/>
  <c r="A103" i="26" s="1"/>
  <c r="A104" i="26" s="1"/>
  <c r="A105" i="26" s="1"/>
  <c r="A106" i="26" s="1"/>
  <c r="A107" i="26" s="1"/>
  <c r="A108" i="26" s="1"/>
  <c r="A109" i="26" s="1"/>
  <c r="A110" i="26" s="1"/>
  <c r="A111" i="26" s="1"/>
  <c r="A112" i="26" s="1"/>
  <c r="A113" i="26" s="1"/>
  <c r="A114" i="26" s="1"/>
  <c r="A115" i="26" s="1"/>
  <c r="A116" i="26" s="1"/>
  <c r="A117" i="26" s="1"/>
  <c r="A118" i="26" s="1"/>
  <c r="A119" i="26" s="1"/>
  <c r="A120" i="26" s="1"/>
  <c r="A121" i="26" s="1"/>
  <c r="A122" i="26" s="1"/>
  <c r="A123" i="26" s="1"/>
  <c r="A124" i="26" s="1"/>
  <c r="A125" i="26" s="1"/>
  <c r="A126" i="26" s="1"/>
  <c r="A127" i="26" s="1"/>
  <c r="A128" i="26" s="1"/>
  <c r="A129" i="26" s="1"/>
  <c r="A130" i="26" s="1"/>
  <c r="A131" i="26" s="1"/>
  <c r="A132" i="26" s="1"/>
  <c r="A133" i="26" s="1"/>
  <c r="A134" i="26" s="1"/>
  <c r="A135" i="26" s="1"/>
  <c r="A136" i="26" s="1"/>
  <c r="A137" i="26" s="1"/>
  <c r="A138" i="26" s="1"/>
  <c r="A139" i="26" s="1"/>
  <c r="A140" i="26" s="1"/>
  <c r="A141" i="26" s="1"/>
  <c r="A142" i="26" s="1"/>
  <c r="A143" i="26" s="1"/>
  <c r="A144" i="26" s="1"/>
  <c r="A145" i="26" s="1"/>
  <c r="A146" i="26" s="1"/>
  <c r="A147" i="26" s="1"/>
  <c r="A148" i="26" s="1"/>
  <c r="A149" i="26" s="1"/>
  <c r="A150" i="26" s="1"/>
  <c r="A151" i="26" s="1"/>
  <c r="A152" i="26" s="1"/>
  <c r="A153" i="26" s="1"/>
  <c r="A154" i="26" s="1"/>
  <c r="A155" i="26" s="1"/>
  <c r="A156" i="26" s="1"/>
  <c r="A157" i="26" s="1"/>
  <c r="A158" i="26" s="1"/>
  <c r="A159" i="26" s="1"/>
  <c r="A160" i="26" s="1"/>
  <c r="A161" i="26" s="1"/>
  <c r="A162" i="26" s="1"/>
  <c r="A163" i="26" s="1"/>
  <c r="A164" i="26" s="1"/>
  <c r="A165" i="26" s="1"/>
  <c r="A166" i="26" s="1"/>
  <c r="A167" i="26" s="1"/>
  <c r="A168" i="26" s="1"/>
  <c r="A169" i="26" s="1"/>
  <c r="A170" i="26" s="1"/>
  <c r="A171" i="26" s="1"/>
  <c r="A172" i="26" s="1"/>
  <c r="A173" i="26" s="1"/>
  <c r="A174" i="26" s="1"/>
  <c r="A175" i="26" s="1"/>
  <c r="A176" i="26" s="1"/>
  <c r="A177" i="26" s="1"/>
  <c r="A178" i="26" s="1"/>
  <c r="A179" i="26" s="1"/>
  <c r="A180" i="26" s="1"/>
  <c r="A181" i="26" s="1"/>
  <c r="A182" i="26" s="1"/>
  <c r="A183" i="26" s="1"/>
  <c r="A184" i="26" s="1"/>
  <c r="A185" i="26" s="1"/>
  <c r="A186" i="26" s="1"/>
  <c r="A187" i="26" s="1"/>
  <c r="A188" i="26" s="1"/>
  <c r="A189" i="26" s="1"/>
  <c r="A190" i="26" s="1"/>
  <c r="A191" i="26" s="1"/>
  <c r="A192" i="26" s="1"/>
  <c r="A193" i="26" s="1"/>
  <c r="A194" i="26" s="1"/>
  <c r="A195" i="26" s="1"/>
  <c r="A196" i="26" s="1"/>
  <c r="A197" i="26" s="1"/>
  <c r="A198" i="26" s="1"/>
  <c r="A199" i="26" s="1"/>
  <c r="A200" i="26" s="1"/>
  <c r="A201" i="26" s="1"/>
  <c r="A202" i="26" s="1"/>
  <c r="A203" i="26" s="1"/>
  <c r="A204" i="26" s="1"/>
  <c r="A205" i="26" s="1"/>
  <c r="A206" i="26" s="1"/>
  <c r="A207" i="26" s="1"/>
  <c r="A208" i="26" s="1"/>
  <c r="A209" i="26" s="1"/>
  <c r="A210" i="26" s="1"/>
  <c r="A211" i="26" s="1"/>
  <c r="A212" i="26" s="1"/>
  <c r="A213" i="26" s="1"/>
  <c r="A214" i="26" s="1"/>
  <c r="A215" i="26" s="1"/>
  <c r="A216" i="26" s="1"/>
  <c r="A217" i="26" s="1"/>
  <c r="A218" i="26" s="1"/>
  <c r="A219" i="26" s="1"/>
  <c r="A220" i="26" s="1"/>
  <c r="A221" i="26" s="1"/>
  <c r="A222" i="26" s="1"/>
  <c r="A223" i="26" s="1"/>
  <c r="A224" i="26" s="1"/>
  <c r="A225" i="26" s="1"/>
  <c r="A226" i="26" s="1"/>
  <c r="A227" i="26" s="1"/>
  <c r="A228" i="26" s="1"/>
  <c r="A229" i="26" s="1"/>
  <c r="A230" i="26" s="1"/>
  <c r="A231" i="26" s="1"/>
  <c r="A232" i="26" s="1"/>
  <c r="A233" i="26" s="1"/>
  <c r="A234" i="26" s="1"/>
  <c r="A235" i="26" s="1"/>
  <c r="A236" i="26" s="1"/>
  <c r="A237" i="26" s="1"/>
  <c r="A238" i="26" s="1"/>
  <c r="A239" i="26" s="1"/>
  <c r="A240" i="26" s="1"/>
  <c r="A241" i="26" s="1"/>
  <c r="A242" i="26" s="1"/>
  <c r="A243" i="26" s="1"/>
  <c r="A244" i="26" s="1"/>
  <c r="A245" i="26" s="1"/>
  <c r="A246" i="26" s="1"/>
  <c r="A247" i="26" s="1"/>
  <c r="A248" i="26" s="1"/>
  <c r="A249" i="26" s="1"/>
  <c r="A250" i="26" s="1"/>
  <c r="A251" i="26" s="1"/>
  <c r="A252" i="26" s="1"/>
  <c r="A253" i="26" s="1"/>
  <c r="A254" i="26" s="1"/>
  <c r="A255" i="26" s="1"/>
  <c r="A256" i="26" s="1"/>
  <c r="A257" i="26" s="1"/>
  <c r="A258" i="26" s="1"/>
  <c r="A259" i="26" s="1"/>
  <c r="A260" i="26" s="1"/>
  <c r="A261" i="26" s="1"/>
  <c r="A262" i="26" s="1"/>
  <c r="A263" i="26" s="1"/>
  <c r="A264" i="26" s="1"/>
  <c r="A265" i="26" s="1"/>
  <c r="A266" i="26" s="1"/>
  <c r="A267" i="26" s="1"/>
  <c r="A268" i="26" s="1"/>
  <c r="A269" i="26" s="1"/>
  <c r="A270" i="26" s="1"/>
  <c r="A271" i="26" s="1"/>
  <c r="A272" i="26" s="1"/>
  <c r="A273" i="26" s="1"/>
  <c r="A274" i="26" s="1"/>
  <c r="A275" i="26" s="1"/>
  <c r="A276" i="26" s="1"/>
  <c r="A277" i="26" s="1"/>
  <c r="A278" i="26" s="1"/>
  <c r="A279" i="26" s="1"/>
  <c r="A280" i="26" s="1"/>
  <c r="A281" i="26" s="1"/>
  <c r="A282" i="26" s="1"/>
  <c r="A283" i="26" s="1"/>
  <c r="A284" i="26" s="1"/>
  <c r="A285" i="26" s="1"/>
  <c r="A286" i="26" s="1"/>
  <c r="A287" i="26" s="1"/>
  <c r="A288" i="26" s="1"/>
  <c r="A289" i="26" s="1"/>
  <c r="A290" i="26" s="1"/>
  <c r="A291" i="26" s="1"/>
  <c r="A292" i="26" s="1"/>
  <c r="A293" i="26" s="1"/>
  <c r="A294" i="26" s="1"/>
  <c r="A295" i="26" s="1"/>
  <c r="A296" i="26" s="1"/>
  <c r="A297" i="26" s="1"/>
  <c r="A298" i="26" s="1"/>
  <c r="A299" i="26" s="1"/>
  <c r="A300" i="26" s="1"/>
  <c r="A301" i="26" s="1"/>
  <c r="A302" i="26" s="1"/>
  <c r="A303" i="26" s="1"/>
  <c r="A304" i="26" s="1"/>
  <c r="A305" i="26" s="1"/>
  <c r="A306" i="26" s="1"/>
  <c r="A307" i="26" s="1"/>
  <c r="A308" i="26" s="1"/>
  <c r="A309" i="26" s="1"/>
  <c r="A310" i="26" s="1"/>
  <c r="A311" i="26" s="1"/>
  <c r="A312" i="26" s="1"/>
  <c r="A313" i="26" s="1"/>
  <c r="A314" i="26" s="1"/>
  <c r="A315" i="26" s="1"/>
  <c r="A316" i="26" s="1"/>
  <c r="A317" i="26" s="1"/>
  <c r="A318" i="26" s="1"/>
  <c r="A319" i="26" s="1"/>
  <c r="A320" i="26" s="1"/>
  <c r="A321" i="26" s="1"/>
  <c r="A322" i="26" s="1"/>
  <c r="A323" i="26" s="1"/>
  <c r="A324" i="26" s="1"/>
  <c r="A325" i="26" s="1"/>
  <c r="A326" i="26" s="1"/>
  <c r="A327" i="26" s="1"/>
  <c r="A328" i="26" s="1"/>
  <c r="A329" i="26" s="1"/>
  <c r="A330" i="26" s="1"/>
  <c r="A331" i="26" s="1"/>
  <c r="A332" i="26" s="1"/>
  <c r="A333" i="26" s="1"/>
  <c r="A334" i="26" s="1"/>
  <c r="A335" i="26" s="1"/>
  <c r="A336" i="26" s="1"/>
  <c r="A337" i="26" s="1"/>
  <c r="A338" i="26" s="1"/>
  <c r="A339" i="26" s="1"/>
  <c r="A340" i="26" s="1"/>
  <c r="A341" i="26" s="1"/>
  <c r="A342" i="26" s="1"/>
  <c r="A343" i="26" s="1"/>
  <c r="A344" i="26" s="1"/>
  <c r="A345" i="26" s="1"/>
  <c r="A346" i="26" s="1"/>
  <c r="A347" i="26" s="1"/>
  <c r="A348" i="26" s="1"/>
  <c r="A349" i="26" s="1"/>
  <c r="A350" i="26" s="1"/>
  <c r="A351" i="26" s="1"/>
  <c r="A352" i="26" s="1"/>
  <c r="A353" i="26" s="1"/>
  <c r="A354" i="26" s="1"/>
  <c r="A355" i="26" s="1"/>
  <c r="A356" i="26" s="1"/>
  <c r="A357" i="26" s="1"/>
  <c r="A358" i="26" s="1"/>
  <c r="A359" i="26" s="1"/>
  <c r="A360" i="26" s="1"/>
  <c r="A361" i="26" s="1"/>
  <c r="A362" i="26" s="1"/>
  <c r="A363" i="26" s="1"/>
  <c r="A364" i="26" s="1"/>
  <c r="A365" i="26" s="1"/>
  <c r="A366" i="26" s="1"/>
  <c r="A367" i="26" s="1"/>
  <c r="A368" i="26" s="1"/>
  <c r="A369" i="26" s="1"/>
  <c r="A370" i="26" s="1"/>
  <c r="A371" i="26" s="1"/>
  <c r="A372" i="26" s="1"/>
  <c r="A373" i="26" s="1"/>
  <c r="A374" i="26" s="1"/>
  <c r="A375" i="26" s="1"/>
  <c r="A376" i="26" s="1"/>
  <c r="A377" i="26" s="1"/>
  <c r="A378" i="26" s="1"/>
  <c r="A379" i="26" s="1"/>
  <c r="A380" i="26" s="1"/>
  <c r="A381" i="26" s="1"/>
  <c r="A382" i="26" s="1"/>
  <c r="A383" i="26" s="1"/>
  <c r="A384" i="26" s="1"/>
  <c r="A385" i="26" s="1"/>
  <c r="A386" i="26" s="1"/>
  <c r="A387" i="26" s="1"/>
  <c r="A388" i="26" s="1"/>
  <c r="A389" i="26" s="1"/>
  <c r="A390" i="26" s="1"/>
  <c r="A391" i="26" s="1"/>
  <c r="A392" i="26" s="1"/>
  <c r="A393" i="26" s="1"/>
  <c r="A394" i="26" s="1"/>
  <c r="A395" i="26" s="1"/>
  <c r="A396" i="26" s="1"/>
  <c r="A397" i="26" s="1"/>
  <c r="A398" i="26" s="1"/>
  <c r="A399" i="26" s="1"/>
  <c r="A400" i="26" s="1"/>
  <c r="A401" i="26" s="1"/>
  <c r="A402" i="26" s="1"/>
  <c r="A403" i="26" s="1"/>
  <c r="A404" i="26" s="1"/>
  <c r="A405" i="26" s="1"/>
  <c r="A406" i="26" s="1"/>
  <c r="A407" i="26" s="1"/>
  <c r="A408" i="26" s="1"/>
  <c r="A409" i="26" s="1"/>
  <c r="A410" i="26" s="1"/>
  <c r="A411" i="26" s="1"/>
  <c r="A412" i="26" s="1"/>
  <c r="A413" i="26" s="1"/>
  <c r="A414" i="26" s="1"/>
  <c r="A415" i="26" s="1"/>
  <c r="A416" i="26" s="1"/>
  <c r="A417" i="26" s="1"/>
  <c r="A418" i="26" s="1"/>
  <c r="A419" i="26" s="1"/>
  <c r="A420" i="26" s="1"/>
  <c r="A421" i="26" s="1"/>
  <c r="A422" i="26" s="1"/>
  <c r="A423" i="26" s="1"/>
  <c r="A424" i="26" s="1"/>
  <c r="A425" i="26" s="1"/>
  <c r="A426" i="26" s="1"/>
  <c r="A427" i="26" s="1"/>
  <c r="A428" i="26" s="1"/>
  <c r="A429" i="26" s="1"/>
  <c r="A430" i="26" s="1"/>
  <c r="A431" i="26" s="1"/>
  <c r="A432" i="26" s="1"/>
  <c r="A433" i="26" s="1"/>
  <c r="A434" i="26" s="1"/>
  <c r="A435" i="26" s="1"/>
  <c r="A436" i="26" s="1"/>
  <c r="A437" i="26" s="1"/>
  <c r="A438" i="26" s="1"/>
  <c r="A439" i="26" s="1"/>
  <c r="A440" i="26" s="1"/>
  <c r="A441" i="26" s="1"/>
  <c r="A442" i="26" s="1"/>
  <c r="A443" i="26" s="1"/>
  <c r="A444" i="26" s="1"/>
  <c r="A445" i="26" s="1"/>
  <c r="A446" i="26" s="1"/>
  <c r="A447" i="26" s="1"/>
  <c r="A448" i="26" s="1"/>
  <c r="A449" i="26" s="1"/>
  <c r="A450" i="26" s="1"/>
  <c r="A451" i="26" s="1"/>
  <c r="A452" i="26" s="1"/>
  <c r="A453" i="26" s="1"/>
  <c r="A454" i="26" s="1"/>
  <c r="A455" i="26" s="1"/>
  <c r="A456" i="26" s="1"/>
  <c r="A457" i="26" s="1"/>
  <c r="A458" i="26" s="1"/>
  <c r="A459" i="26" s="1"/>
  <c r="A460" i="26" s="1"/>
  <c r="A461" i="26" s="1"/>
  <c r="A462" i="26" s="1"/>
  <c r="A463" i="26" s="1"/>
  <c r="A464" i="26" s="1"/>
  <c r="A465" i="26" s="1"/>
  <c r="A466" i="26" s="1"/>
  <c r="A467" i="26" s="1"/>
  <c r="A468" i="26" s="1"/>
  <c r="A469" i="26" s="1"/>
  <c r="A470" i="26" s="1"/>
  <c r="A471" i="26" s="1"/>
  <c r="A472" i="26" s="1"/>
  <c r="A473" i="26" s="1"/>
  <c r="A474" i="26" s="1"/>
  <c r="A475" i="26" s="1"/>
  <c r="A476" i="26" s="1"/>
  <c r="A477" i="26" s="1"/>
  <c r="A478" i="26" s="1"/>
  <c r="A479" i="26" s="1"/>
  <c r="A480" i="26" s="1"/>
  <c r="A481" i="26" s="1"/>
  <c r="A482" i="26" s="1"/>
  <c r="A483" i="26" s="1"/>
  <c r="A484" i="26" s="1"/>
  <c r="A485" i="26" s="1"/>
  <c r="A486" i="26" s="1"/>
  <c r="A487" i="26" s="1"/>
  <c r="A488" i="26" s="1"/>
  <c r="A489" i="26" s="1"/>
  <c r="A490" i="26" s="1"/>
  <c r="A491" i="26" s="1"/>
  <c r="A492" i="26" s="1"/>
  <c r="A493" i="26" s="1"/>
  <c r="A494" i="26" s="1"/>
  <c r="A495" i="26" s="1"/>
  <c r="A496" i="26" s="1"/>
  <c r="A497" i="26" s="1"/>
  <c r="A498" i="26" s="1"/>
  <c r="A499" i="26" s="1"/>
  <c r="A500" i="26" s="1"/>
  <c r="A501" i="26" s="1"/>
  <c r="A502" i="26" s="1"/>
  <c r="A503" i="26" s="1"/>
  <c r="A504" i="26" s="1"/>
  <c r="A505" i="26" s="1"/>
  <c r="A506" i="26" s="1"/>
  <c r="A507" i="26" s="1"/>
  <c r="A508" i="26" s="1"/>
  <c r="A509" i="26" s="1"/>
  <c r="A510" i="26" s="1"/>
  <c r="A511" i="26" s="1"/>
  <c r="A512" i="26" s="1"/>
  <c r="A513" i="26" s="1"/>
  <c r="A514" i="26" s="1"/>
  <c r="A515" i="26" s="1"/>
  <c r="A516" i="26" s="1"/>
  <c r="A517" i="26" s="1"/>
  <c r="A518" i="26" s="1"/>
  <c r="A519" i="26" s="1"/>
  <c r="A520" i="26" s="1"/>
  <c r="A521" i="26" s="1"/>
  <c r="A522" i="26" s="1"/>
  <c r="A523" i="26" s="1"/>
  <c r="A524" i="26" s="1"/>
  <c r="A525" i="26" s="1"/>
  <c r="A526" i="26" s="1"/>
  <c r="A527" i="26" s="1"/>
  <c r="A528" i="26" s="1"/>
  <c r="A529" i="26" s="1"/>
  <c r="A530" i="26" s="1"/>
  <c r="A531" i="26" s="1"/>
  <c r="A532" i="26" s="1"/>
  <c r="A533" i="26" s="1"/>
  <c r="A534" i="26" s="1"/>
  <c r="A535" i="26" s="1"/>
  <c r="A536" i="26" s="1"/>
  <c r="A537" i="26" s="1"/>
  <c r="A538" i="26" s="1"/>
  <c r="A539" i="26" s="1"/>
  <c r="A540" i="26" s="1"/>
  <c r="A541" i="26" s="1"/>
  <c r="A542" i="26" s="1"/>
  <c r="A543" i="26" s="1"/>
  <c r="A544" i="26" s="1"/>
  <c r="A545" i="26" s="1"/>
  <c r="A546" i="26" s="1"/>
  <c r="A547" i="26" s="1"/>
  <c r="A548" i="26" s="1"/>
  <c r="A549" i="26" s="1"/>
  <c r="A550" i="26" s="1"/>
  <c r="A551" i="26" s="1"/>
  <c r="A552" i="26" s="1"/>
  <c r="A553" i="26" s="1"/>
  <c r="A554" i="26" s="1"/>
  <c r="A555" i="26" s="1"/>
  <c r="A556" i="26" s="1"/>
  <c r="A557" i="26" s="1"/>
  <c r="A558" i="26" s="1"/>
  <c r="A559" i="26" s="1"/>
  <c r="A560" i="26" s="1"/>
  <c r="A561" i="26" s="1"/>
  <c r="A562" i="26" s="1"/>
  <c r="A563" i="26" s="1"/>
  <c r="A564" i="26" s="1"/>
  <c r="A565" i="26" s="1"/>
  <c r="A566" i="26" s="1"/>
  <c r="A567" i="26" s="1"/>
  <c r="A568" i="26" s="1"/>
  <c r="A569" i="26" s="1"/>
  <c r="A570" i="26" s="1"/>
  <c r="A571" i="26" s="1"/>
  <c r="A572" i="26" s="1"/>
  <c r="A573" i="26" s="1"/>
  <c r="A574" i="26" s="1"/>
  <c r="A575" i="26" s="1"/>
  <c r="A576" i="26" s="1"/>
  <c r="A577" i="26" s="1"/>
  <c r="A578" i="26" s="1"/>
  <c r="A579" i="26" s="1"/>
  <c r="A580" i="26" s="1"/>
  <c r="A581" i="26" s="1"/>
  <c r="A582" i="26" s="1"/>
  <c r="A583" i="26" s="1"/>
  <c r="A584" i="26" s="1"/>
  <c r="A585" i="26" s="1"/>
  <c r="A586" i="26" s="1"/>
  <c r="A587" i="26" s="1"/>
  <c r="A588" i="26" s="1"/>
  <c r="A589" i="26" s="1"/>
  <c r="A590" i="26" s="1"/>
  <c r="A591" i="26" s="1"/>
  <c r="A592" i="26" s="1"/>
  <c r="A593" i="26" s="1"/>
  <c r="A594" i="26" s="1"/>
  <c r="A595" i="26" s="1"/>
  <c r="A596" i="26" s="1"/>
  <c r="A597" i="26" s="1"/>
  <c r="A598" i="26" s="1"/>
  <c r="A599" i="26" s="1"/>
  <c r="A600" i="26" s="1"/>
  <c r="A601" i="26" s="1"/>
  <c r="A602" i="26" s="1"/>
  <c r="A603" i="26" s="1"/>
  <c r="A604" i="26" s="1"/>
  <c r="A605" i="26" s="1"/>
  <c r="A606" i="26" s="1"/>
  <c r="A607" i="26" s="1"/>
  <c r="A608" i="26" s="1"/>
  <c r="A609" i="26" s="1"/>
  <c r="A610" i="26" s="1"/>
  <c r="A611" i="26" s="1"/>
  <c r="A612" i="26" s="1"/>
  <c r="A613" i="26" s="1"/>
  <c r="A614" i="26" s="1"/>
  <c r="A615" i="26" s="1"/>
  <c r="A616" i="26" s="1"/>
  <c r="A617" i="26" s="1"/>
  <c r="A618" i="26" s="1"/>
  <c r="A619" i="26" s="1"/>
  <c r="A620" i="26" s="1"/>
  <c r="A621" i="26" s="1"/>
  <c r="A622" i="26" s="1"/>
  <c r="A623" i="26" s="1"/>
  <c r="A624" i="26" s="1"/>
  <c r="A625" i="26" s="1"/>
  <c r="A626" i="26" s="1"/>
  <c r="A627" i="26" s="1"/>
  <c r="A628" i="26" s="1"/>
  <c r="A629" i="26" s="1"/>
  <c r="A630" i="26" s="1"/>
  <c r="A631" i="26" s="1"/>
  <c r="A632" i="26" s="1"/>
  <c r="A633" i="26" s="1"/>
  <c r="A634" i="26" s="1"/>
  <c r="A635" i="26" s="1"/>
  <c r="A636" i="26" s="1"/>
  <c r="A637" i="26" s="1"/>
  <c r="A638" i="26" s="1"/>
  <c r="A639" i="26" s="1"/>
  <c r="A640" i="26" s="1"/>
  <c r="A641" i="26" s="1"/>
  <c r="A642" i="26" s="1"/>
  <c r="A643" i="26" s="1"/>
  <c r="A644" i="26" s="1"/>
  <c r="A645" i="26" s="1"/>
  <c r="A646" i="26" s="1"/>
  <c r="A647" i="26" s="1"/>
  <c r="A648" i="26" s="1"/>
  <c r="A649" i="26" s="1"/>
  <c r="A650" i="26" s="1"/>
  <c r="A651" i="26" s="1"/>
  <c r="A652" i="26" s="1"/>
  <c r="A653" i="26" s="1"/>
  <c r="A654" i="26" s="1"/>
  <c r="A655" i="26" s="1"/>
  <c r="A656" i="26" s="1"/>
  <c r="A657" i="26" s="1"/>
  <c r="A658" i="26" s="1"/>
  <c r="A659" i="26" s="1"/>
  <c r="A660" i="26" s="1"/>
  <c r="A661" i="26" s="1"/>
  <c r="A662" i="26" s="1"/>
  <c r="A663" i="26" s="1"/>
  <c r="A664" i="26" s="1"/>
  <c r="A665" i="26" s="1"/>
  <c r="A666" i="26" s="1"/>
  <c r="A667" i="26" s="1"/>
  <c r="A668" i="26" s="1"/>
  <c r="A669" i="26" s="1"/>
  <c r="A670" i="26" s="1"/>
  <c r="A671" i="26" s="1"/>
  <c r="A672" i="26" s="1"/>
  <c r="A673" i="26" s="1"/>
  <c r="A674" i="26" s="1"/>
  <c r="A675" i="26" s="1"/>
  <c r="A676" i="26" s="1"/>
  <c r="A677" i="26" s="1"/>
  <c r="A678" i="26" s="1"/>
  <c r="A679" i="26" s="1"/>
  <c r="A680" i="26" s="1"/>
  <c r="A681" i="26" s="1"/>
  <c r="A682" i="26" s="1"/>
  <c r="A683" i="26" s="1"/>
  <c r="A684" i="26" s="1"/>
  <c r="A685" i="26" s="1"/>
  <c r="A686" i="26" s="1"/>
  <c r="A687" i="26" s="1"/>
  <c r="A688" i="26" s="1"/>
  <c r="A689" i="26" s="1"/>
  <c r="A690" i="26" s="1"/>
  <c r="A691" i="26" s="1"/>
  <c r="A692" i="26" s="1"/>
  <c r="A693" i="26" s="1"/>
  <c r="A694" i="26" s="1"/>
  <c r="A695" i="26" s="1"/>
  <c r="A696" i="26" s="1"/>
  <c r="A697" i="26" s="1"/>
  <c r="A698" i="26" s="1"/>
  <c r="A699" i="26" s="1"/>
  <c r="A700" i="26" s="1"/>
  <c r="A701" i="26" s="1"/>
  <c r="A702" i="26" s="1"/>
  <c r="A703" i="26" s="1"/>
  <c r="A704" i="26" s="1"/>
  <c r="A705" i="26" s="1"/>
  <c r="A706" i="26" s="1"/>
  <c r="A707" i="26" s="1"/>
  <c r="A708" i="26" s="1"/>
  <c r="A709" i="26" s="1"/>
  <c r="A710" i="26" s="1"/>
  <c r="A711" i="26" s="1"/>
  <c r="A712" i="26" s="1"/>
  <c r="A713" i="26" s="1"/>
  <c r="A714" i="26" s="1"/>
  <c r="A715" i="26" s="1"/>
  <c r="A716" i="26" s="1"/>
  <c r="A717" i="26" s="1"/>
  <c r="A718" i="26" s="1"/>
  <c r="A719" i="26" s="1"/>
  <c r="A720" i="26" s="1"/>
  <c r="A721" i="26" s="1"/>
  <c r="A722" i="26" s="1"/>
  <c r="A723" i="26" s="1"/>
  <c r="A724" i="26" s="1"/>
  <c r="A725" i="26" s="1"/>
  <c r="A726" i="26" s="1"/>
  <c r="A727" i="26" s="1"/>
  <c r="A728" i="26" s="1"/>
  <c r="A729" i="26" s="1"/>
  <c r="A730" i="26" s="1"/>
  <c r="A731" i="26" s="1"/>
  <c r="A732" i="26" s="1"/>
  <c r="A733" i="26" s="1"/>
  <c r="A734" i="26" s="1"/>
  <c r="A735" i="26" s="1"/>
  <c r="A736" i="26" s="1"/>
  <c r="A737" i="26" s="1"/>
  <c r="A738" i="26" s="1"/>
  <c r="A739" i="26" s="1"/>
  <c r="A740" i="26" s="1"/>
  <c r="A741" i="26" s="1"/>
  <c r="A742" i="26" s="1"/>
  <c r="A743" i="26" s="1"/>
  <c r="A744" i="26" s="1"/>
  <c r="A745" i="26" s="1"/>
  <c r="A746" i="26" s="1"/>
  <c r="A747" i="26" s="1"/>
  <c r="A748" i="26" s="1"/>
  <c r="A749" i="26" s="1"/>
  <c r="A750" i="26" s="1"/>
  <c r="A751" i="26" s="1"/>
  <c r="A752" i="26" s="1"/>
  <c r="A753" i="26" s="1"/>
  <c r="A754" i="26" s="1"/>
  <c r="A755" i="26" s="1"/>
  <c r="A756" i="26" s="1"/>
  <c r="A757" i="26" s="1"/>
  <c r="A758" i="26" s="1"/>
  <c r="A759" i="26" s="1"/>
  <c r="A760" i="26" s="1"/>
  <c r="A761" i="26" s="1"/>
  <c r="A762" i="26" s="1"/>
  <c r="A763" i="26" s="1"/>
  <c r="A764" i="26" s="1"/>
  <c r="A765" i="26" s="1"/>
  <c r="A766" i="26" s="1"/>
  <c r="A767" i="26" s="1"/>
  <c r="A768" i="26" s="1"/>
  <c r="A769" i="26" s="1"/>
  <c r="A770" i="26" s="1"/>
  <c r="A771" i="26" s="1"/>
  <c r="A772" i="26" s="1"/>
  <c r="A773" i="26" s="1"/>
  <c r="A774" i="26" s="1"/>
  <c r="A775" i="26" s="1"/>
  <c r="A776" i="26" s="1"/>
  <c r="A777" i="26" s="1"/>
  <c r="A778" i="26" s="1"/>
  <c r="A779" i="26" s="1"/>
  <c r="A780" i="26" s="1"/>
  <c r="A781" i="26" s="1"/>
  <c r="A782" i="26" s="1"/>
  <c r="A783" i="26" s="1"/>
  <c r="A784" i="26" s="1"/>
  <c r="A785" i="26" s="1"/>
  <c r="A786" i="26" s="1"/>
  <c r="A787" i="26" s="1"/>
  <c r="A788" i="26" s="1"/>
  <c r="A789" i="26" s="1"/>
  <c r="A790" i="26" s="1"/>
  <c r="A791" i="26" s="1"/>
  <c r="A792" i="26" s="1"/>
  <c r="A793" i="26" s="1"/>
  <c r="A794" i="26" s="1"/>
  <c r="A795" i="26" s="1"/>
  <c r="A796" i="26" s="1"/>
  <c r="A797" i="26" s="1"/>
  <c r="A798" i="26" s="1"/>
  <c r="A799" i="26" s="1"/>
  <c r="A800" i="26" s="1"/>
  <c r="A801" i="26" s="1"/>
  <c r="A802" i="26" s="1"/>
  <c r="A803" i="26" s="1"/>
  <c r="A804" i="26" s="1"/>
  <c r="A805" i="26" s="1"/>
  <c r="A806" i="26" s="1"/>
  <c r="A807" i="26" s="1"/>
  <c r="A808" i="26" s="1"/>
  <c r="A809" i="26" s="1"/>
  <c r="A810" i="26" s="1"/>
  <c r="A811" i="26" s="1"/>
  <c r="A812" i="26" s="1"/>
  <c r="A813" i="26" s="1"/>
  <c r="A814" i="26" s="1"/>
  <c r="A815" i="26" s="1"/>
  <c r="A816" i="26" s="1"/>
  <c r="A817" i="26" s="1"/>
  <c r="A818" i="26" s="1"/>
  <c r="A819" i="26" s="1"/>
  <c r="A820" i="26" s="1"/>
  <c r="A821" i="26" s="1"/>
  <c r="A822" i="26" s="1"/>
  <c r="A823" i="26" s="1"/>
  <c r="A824" i="26" s="1"/>
  <c r="A825" i="26" s="1"/>
  <c r="A826" i="26" s="1"/>
  <c r="A827" i="26" s="1"/>
  <c r="A828" i="26" s="1"/>
  <c r="A829" i="26" s="1"/>
  <c r="A830" i="26" s="1"/>
  <c r="A831" i="26" s="1"/>
  <c r="A832" i="26" s="1"/>
  <c r="A833" i="26" s="1"/>
  <c r="A834" i="26" s="1"/>
  <c r="A835" i="26" s="1"/>
  <c r="A836" i="26" s="1"/>
  <c r="A837" i="26" s="1"/>
  <c r="A838" i="26" s="1"/>
  <c r="A839" i="26" s="1"/>
  <c r="A840" i="26" s="1"/>
  <c r="A841" i="26" s="1"/>
  <c r="A842" i="26" s="1"/>
  <c r="A843" i="26" s="1"/>
  <c r="A844" i="26" s="1"/>
  <c r="A845" i="26" s="1"/>
  <c r="A846" i="26" s="1"/>
  <c r="A847" i="26" s="1"/>
  <c r="A848" i="26" s="1"/>
  <c r="A849" i="26" s="1"/>
  <c r="A850" i="26" s="1"/>
  <c r="A851" i="26" s="1"/>
  <c r="A852" i="26" s="1"/>
  <c r="A853" i="26" s="1"/>
  <c r="A854" i="26" s="1"/>
  <c r="A855" i="26" s="1"/>
  <c r="A856" i="26" s="1"/>
  <c r="A857" i="26" s="1"/>
  <c r="A858" i="26" s="1"/>
  <c r="A859" i="26" s="1"/>
  <c r="A860" i="26" s="1"/>
  <c r="A861" i="26" s="1"/>
  <c r="A862" i="26" s="1"/>
  <c r="A863" i="26" s="1"/>
  <c r="A864" i="26" s="1"/>
  <c r="A865" i="26" s="1"/>
  <c r="A866" i="26" s="1"/>
  <c r="A867" i="26" s="1"/>
  <c r="A868" i="26" s="1"/>
  <c r="A869" i="26" s="1"/>
  <c r="A870" i="26" s="1"/>
  <c r="A871" i="26" s="1"/>
  <c r="A872" i="26" s="1"/>
  <c r="A873" i="26" s="1"/>
  <c r="A874" i="26" s="1"/>
  <c r="A875" i="26" s="1"/>
  <c r="A876" i="26" s="1"/>
  <c r="A877" i="26" s="1"/>
  <c r="A878" i="26" s="1"/>
  <c r="A879" i="26" s="1"/>
  <c r="A880" i="26" s="1"/>
  <c r="A881" i="26" s="1"/>
  <c r="A882" i="26" s="1"/>
  <c r="A883" i="26" s="1"/>
  <c r="A884" i="26" s="1"/>
  <c r="A885" i="26" s="1"/>
  <c r="A886" i="26" s="1"/>
  <c r="A887" i="26" s="1"/>
  <c r="A888" i="26" s="1"/>
  <c r="A889" i="26" s="1"/>
  <c r="A890" i="26" s="1"/>
  <c r="A891" i="26" s="1"/>
  <c r="A892" i="26" s="1"/>
  <c r="A893" i="26" s="1"/>
  <c r="A894" i="26" s="1"/>
  <c r="A895" i="26" s="1"/>
  <c r="A896" i="26" s="1"/>
  <c r="A897" i="26" s="1"/>
  <c r="A898" i="26" s="1"/>
  <c r="A899" i="26" s="1"/>
  <c r="A900" i="26" s="1"/>
  <c r="A901" i="26" s="1"/>
  <c r="A902" i="26" s="1"/>
  <c r="A903" i="26" s="1"/>
  <c r="A904" i="26" s="1"/>
  <c r="A905" i="26" s="1"/>
  <c r="A906" i="26" s="1"/>
  <c r="A907" i="26" s="1"/>
  <c r="A908" i="26" s="1"/>
  <c r="A909" i="26" s="1"/>
  <c r="A910" i="26" s="1"/>
  <c r="A911" i="26" s="1"/>
  <c r="A912" i="26" s="1"/>
  <c r="A913" i="26" s="1"/>
  <c r="A914" i="26" s="1"/>
  <c r="A915" i="26" s="1"/>
  <c r="A916" i="26" s="1"/>
  <c r="A917" i="26" s="1"/>
  <c r="A918" i="26" s="1"/>
  <c r="A919" i="26" s="1"/>
  <c r="A920" i="26" s="1"/>
  <c r="A921" i="26" s="1"/>
  <c r="A922" i="26" s="1"/>
  <c r="A923" i="26" s="1"/>
  <c r="A924" i="26" s="1"/>
  <c r="A925" i="26" s="1"/>
  <c r="A926" i="26" s="1"/>
  <c r="A927" i="26" s="1"/>
  <c r="A928" i="26" s="1"/>
  <c r="A929" i="26" s="1"/>
  <c r="A930" i="26" s="1"/>
  <c r="A931" i="26" s="1"/>
  <c r="A932" i="26" s="1"/>
  <c r="A933" i="26" s="1"/>
  <c r="A934" i="26" s="1"/>
  <c r="A935" i="26" s="1"/>
  <c r="A936" i="26" s="1"/>
  <c r="A937" i="26" s="1"/>
  <c r="A938" i="26" s="1"/>
  <c r="A939" i="26" s="1"/>
  <c r="A940" i="26" s="1"/>
  <c r="A941" i="26" s="1"/>
  <c r="A942" i="26" s="1"/>
  <c r="A943" i="26" s="1"/>
  <c r="A944" i="26" s="1"/>
  <c r="A945" i="26" s="1"/>
  <c r="A946" i="26" s="1"/>
  <c r="A947" i="26" s="1"/>
  <c r="A948" i="26" s="1"/>
  <c r="A949" i="26" s="1"/>
  <c r="A950" i="26" s="1"/>
  <c r="A951" i="26" s="1"/>
  <c r="A952" i="26" s="1"/>
  <c r="A953" i="26" s="1"/>
  <c r="A954" i="26" s="1"/>
  <c r="A955" i="26" s="1"/>
  <c r="A956" i="26" s="1"/>
  <c r="A957" i="26" s="1"/>
  <c r="A958" i="26" s="1"/>
  <c r="A959" i="26" s="1"/>
  <c r="A960" i="26" s="1"/>
  <c r="A961" i="26" s="1"/>
  <c r="A962" i="26" s="1"/>
  <c r="A963" i="26" s="1"/>
  <c r="A964" i="26" s="1"/>
  <c r="A965" i="26" s="1"/>
  <c r="A966" i="26" s="1"/>
  <c r="A967" i="26" s="1"/>
  <c r="A968" i="26" s="1"/>
  <c r="A969" i="26" s="1"/>
  <c r="A970" i="26" s="1"/>
  <c r="A971" i="26" s="1"/>
  <c r="A972" i="26" s="1"/>
  <c r="A973" i="26" s="1"/>
  <c r="A974" i="26" s="1"/>
  <c r="A975" i="26" s="1"/>
  <c r="A976" i="26" s="1"/>
  <c r="A977" i="26" s="1"/>
  <c r="A978" i="26" s="1"/>
  <c r="A979" i="26" s="1"/>
  <c r="A980" i="26" s="1"/>
  <c r="A981" i="26" s="1"/>
  <c r="A982" i="26" s="1"/>
  <c r="A983" i="26" s="1"/>
  <c r="A984" i="26" s="1"/>
  <c r="A985" i="26" s="1"/>
  <c r="A986" i="26" s="1"/>
  <c r="A987" i="26" s="1"/>
  <c r="A988" i="26" s="1"/>
  <c r="A989" i="26" s="1"/>
  <c r="A990" i="26" s="1"/>
  <c r="A991" i="26" s="1"/>
  <c r="A992" i="26" s="1"/>
  <c r="A993" i="26" s="1"/>
  <c r="A994" i="26" s="1"/>
  <c r="A995" i="26" s="1"/>
  <c r="A996" i="26" s="1"/>
  <c r="A997" i="26" s="1"/>
  <c r="A998" i="26" s="1"/>
  <c r="A999" i="26" s="1"/>
  <c r="A1000" i="26" s="1"/>
  <c r="A1001" i="26" s="1"/>
  <c r="A1002" i="26" s="1"/>
  <c r="A1003" i="26" s="1"/>
  <c r="A1004" i="26" s="1"/>
  <c r="A1005" i="26" s="1"/>
  <c r="A1006" i="26" s="1"/>
  <c r="A1007" i="26" s="1"/>
  <c r="A1008" i="26" s="1"/>
  <c r="A1009" i="26" s="1"/>
  <c r="A1010" i="26" s="1"/>
  <c r="A1011" i="26" s="1"/>
  <c r="A1012" i="26" s="1"/>
  <c r="A1013" i="26" s="1"/>
  <c r="A1014" i="26" s="1"/>
  <c r="A1015" i="26" s="1"/>
  <c r="A1016" i="26" s="1"/>
  <c r="A1017" i="26" s="1"/>
  <c r="A1018" i="26" s="1"/>
  <c r="A1019" i="26" s="1"/>
  <c r="A1020" i="26" s="1"/>
  <c r="A1021" i="26" s="1"/>
  <c r="A1022" i="26" s="1"/>
  <c r="A1023" i="26" s="1"/>
  <c r="A1024" i="26" s="1"/>
  <c r="A1025" i="26" s="1"/>
  <c r="A1026" i="26" s="1"/>
  <c r="A1027" i="26" s="1"/>
  <c r="A1028" i="26" s="1"/>
  <c r="A1029" i="26" s="1"/>
  <c r="A1030" i="26" s="1"/>
  <c r="A1031" i="26" s="1"/>
  <c r="A1032" i="26" s="1"/>
  <c r="A1033" i="26" s="1"/>
  <c r="A1034" i="26" s="1"/>
  <c r="A1035" i="26" s="1"/>
  <c r="A1036" i="26" s="1"/>
  <c r="A1037" i="26" s="1"/>
  <c r="A1038" i="26" s="1"/>
  <c r="A1039" i="26" s="1"/>
  <c r="A1040" i="26" s="1"/>
  <c r="A1041" i="26" s="1"/>
  <c r="A1042" i="26" s="1"/>
  <c r="A1043" i="26" s="1"/>
  <c r="A1044" i="26" s="1"/>
  <c r="A1045" i="26" s="1"/>
  <c r="A1046" i="26" s="1"/>
  <c r="A1047" i="26" s="1"/>
  <c r="A1048" i="26" s="1"/>
  <c r="A1049" i="26" s="1"/>
  <c r="A1050" i="26" s="1"/>
  <c r="A1051" i="26" s="1"/>
  <c r="A1052" i="26" s="1"/>
  <c r="A1053" i="26" s="1"/>
  <c r="A1054" i="26" s="1"/>
  <c r="A1055" i="26" s="1"/>
  <c r="A1056" i="26" s="1"/>
  <c r="A1057" i="26" s="1"/>
  <c r="A1058" i="26" s="1"/>
  <c r="A1059" i="26" s="1"/>
  <c r="A1060" i="26" s="1"/>
  <c r="A1061" i="26" s="1"/>
  <c r="A1062" i="26" s="1"/>
  <c r="A1063" i="26" s="1"/>
  <c r="A1064" i="26" s="1"/>
  <c r="A1065" i="26" s="1"/>
  <c r="A1066" i="26" s="1"/>
  <c r="A1067" i="26" s="1"/>
  <c r="A1068" i="26" s="1"/>
  <c r="A1069" i="26" s="1"/>
  <c r="A1070" i="26" s="1"/>
  <c r="A1071" i="26" s="1"/>
  <c r="A1072" i="26" s="1"/>
  <c r="A1073" i="26" s="1"/>
  <c r="A1074" i="26" s="1"/>
  <c r="A1075" i="26" s="1"/>
  <c r="A1076" i="26" s="1"/>
  <c r="A1077" i="26" s="1"/>
  <c r="A1078" i="26" s="1"/>
  <c r="A1079" i="26" s="1"/>
  <c r="A1080" i="26" s="1"/>
  <c r="A1081" i="26" s="1"/>
  <c r="A1082" i="26" s="1"/>
  <c r="A1083" i="26" s="1"/>
  <c r="A1084" i="26" s="1"/>
  <c r="A1085" i="26" s="1"/>
  <c r="A1086" i="26" s="1"/>
  <c r="A1087" i="26" s="1"/>
  <c r="A1088" i="26" s="1"/>
  <c r="A1089" i="26" s="1"/>
  <c r="A1090" i="26" s="1"/>
  <c r="A1091" i="26" s="1"/>
  <c r="A1092" i="26" s="1"/>
  <c r="A1093" i="26" s="1"/>
  <c r="A1094" i="26" s="1"/>
  <c r="A1095" i="26" s="1"/>
  <c r="A1096" i="26" s="1"/>
  <c r="A1097" i="26" s="1"/>
  <c r="A1098" i="26" s="1"/>
  <c r="A1099" i="26" s="1"/>
  <c r="A1100" i="26" s="1"/>
  <c r="A1101" i="26" s="1"/>
  <c r="A1102" i="26" s="1"/>
  <c r="A1103" i="26" s="1"/>
  <c r="A1104" i="26" s="1"/>
  <c r="A1105" i="26" s="1"/>
  <c r="A1106" i="26" s="1"/>
  <c r="A1107" i="26" s="1"/>
  <c r="A1108" i="26" s="1"/>
  <c r="A1109" i="26" s="1"/>
  <c r="A1110" i="26" s="1"/>
  <c r="A1111" i="26" s="1"/>
  <c r="A1112" i="26" s="1"/>
  <c r="A1113" i="26" s="1"/>
  <c r="A1114" i="26" s="1"/>
  <c r="A1115" i="26" s="1"/>
  <c r="A1116" i="26" s="1"/>
  <c r="A1117" i="26" s="1"/>
  <c r="A1118" i="26" s="1"/>
  <c r="A1119" i="26" s="1"/>
  <c r="A1120" i="26" s="1"/>
  <c r="A1121" i="26" s="1"/>
  <c r="A1122" i="26" s="1"/>
  <c r="A1123" i="26" s="1"/>
  <c r="A1124" i="26" s="1"/>
  <c r="A1125" i="26" s="1"/>
  <c r="A1126" i="26" s="1"/>
  <c r="A1127" i="26" s="1"/>
  <c r="A1128" i="26" s="1"/>
  <c r="A1129" i="26" s="1"/>
  <c r="A1130" i="26" s="1"/>
  <c r="A1131" i="26" s="1"/>
  <c r="A1132" i="26" s="1"/>
  <c r="A1133" i="26" s="1"/>
  <c r="A1134" i="26" s="1"/>
  <c r="A1135" i="26" s="1"/>
  <c r="A1136" i="26" s="1"/>
  <c r="A1137" i="26" s="1"/>
  <c r="A1138" i="26" s="1"/>
  <c r="A1139" i="26" s="1"/>
  <c r="A1140" i="26" s="1"/>
  <c r="A1141" i="26" s="1"/>
  <c r="A1142" i="26" s="1"/>
  <c r="A1143" i="26" s="1"/>
  <c r="A1144" i="26" s="1"/>
  <c r="A1145" i="26" s="1"/>
  <c r="A1146" i="26" s="1"/>
  <c r="A1147" i="26" s="1"/>
  <c r="A1148" i="26" s="1"/>
  <c r="A1149" i="26" s="1"/>
  <c r="A1150" i="26" s="1"/>
  <c r="A1151" i="26" s="1"/>
  <c r="A1152" i="26" s="1"/>
  <c r="A1153" i="26" s="1"/>
  <c r="A1154" i="26" s="1"/>
  <c r="A1155" i="26" s="1"/>
  <c r="A1156" i="26" s="1"/>
  <c r="A1157" i="26" s="1"/>
  <c r="A1158" i="26" s="1"/>
  <c r="A1159" i="26" s="1"/>
  <c r="A1160" i="26" s="1"/>
  <c r="A1161" i="26" s="1"/>
  <c r="A1162" i="26" s="1"/>
  <c r="A1163" i="26" s="1"/>
  <c r="A1164" i="26" s="1"/>
  <c r="A1165" i="26" s="1"/>
  <c r="A1166" i="26" s="1"/>
  <c r="A1167" i="26" s="1"/>
  <c r="A1168" i="26" s="1"/>
  <c r="A1169" i="26" s="1"/>
  <c r="A1170" i="26" s="1"/>
  <c r="A1171" i="26" s="1"/>
  <c r="A1172" i="26" s="1"/>
  <c r="A1173" i="26" s="1"/>
  <c r="A1174" i="26" s="1"/>
  <c r="A1175" i="26" s="1"/>
  <c r="A1176" i="26" s="1"/>
  <c r="A1177" i="26" s="1"/>
  <c r="A1178" i="26" s="1"/>
  <c r="A1179" i="26" s="1"/>
  <c r="A1180" i="26" s="1"/>
  <c r="A1181" i="26" s="1"/>
  <c r="A1182" i="26" s="1"/>
  <c r="A1183" i="26" s="1"/>
  <c r="A1184" i="26" s="1"/>
  <c r="A1185" i="26" s="1"/>
  <c r="A1186" i="26" s="1"/>
  <c r="A1187" i="26" s="1"/>
  <c r="A1188" i="26" s="1"/>
  <c r="A1189" i="26" s="1"/>
  <c r="A1190" i="26" s="1"/>
  <c r="A1191" i="26" s="1"/>
  <c r="A1192" i="26" s="1"/>
  <c r="A1193" i="26" s="1"/>
  <c r="A1194" i="26" s="1"/>
  <c r="A1195" i="26" s="1"/>
  <c r="A1196" i="26" s="1"/>
  <c r="A7" i="26"/>
  <c r="A1197" i="32" l="1"/>
  <c r="A18" i="32"/>
  <c r="A19" i="32" s="1"/>
  <c r="A20" i="32" s="1"/>
  <c r="A21" i="32" s="1"/>
  <c r="A22" i="32" s="1"/>
  <c r="A23" i="32" s="1"/>
  <c r="A24" i="32" s="1"/>
  <c r="A25" i="32"/>
  <c r="A26" i="32" s="1"/>
  <c r="A27" i="32" s="1"/>
  <c r="A28" i="32" s="1"/>
  <c r="A29" i="32" s="1"/>
  <c r="A30" i="32" s="1"/>
  <c r="A31" i="32" s="1"/>
  <c r="A32" i="32" s="1"/>
  <c r="A33" i="32" s="1"/>
  <c r="A34" i="32" s="1"/>
  <c r="A35" i="32" s="1"/>
  <c r="A36" i="32" s="1"/>
  <c r="A37" i="32" s="1"/>
  <c r="A38" i="32" s="1"/>
  <c r="A39" i="32" s="1"/>
  <c r="A40" i="32" s="1"/>
  <c r="A41" i="32" s="1"/>
  <c r="A42" i="32" s="1"/>
  <c r="A43" i="32" s="1"/>
  <c r="A44" i="32" s="1"/>
  <c r="A45" i="32" s="1"/>
  <c r="A46" i="32" s="1"/>
  <c r="A47" i="32" s="1"/>
  <c r="A48" i="32" s="1"/>
  <c r="A49" i="32" s="1"/>
  <c r="A50" i="32" s="1"/>
  <c r="A51" i="32" s="1"/>
  <c r="A52" i="32" s="1"/>
  <c r="A53" i="32" s="1"/>
  <c r="A54" i="32" s="1"/>
  <c r="A55" i="32" s="1"/>
  <c r="A56" i="32" s="1"/>
  <c r="A57" i="32" s="1"/>
  <c r="A58" i="32" s="1"/>
  <c r="A59" i="32" s="1"/>
  <c r="A60" i="32" s="1"/>
  <c r="A61" i="32" s="1"/>
  <c r="A62" i="32" s="1"/>
  <c r="A63" i="32" s="1"/>
  <c r="A64" i="32" s="1"/>
  <c r="A65" i="32" s="1"/>
  <c r="A66" i="32" s="1"/>
  <c r="A67" i="32" s="1"/>
  <c r="A68" i="32" s="1"/>
  <c r="A69" i="32" s="1"/>
  <c r="A70" i="32" s="1"/>
  <c r="A71" i="32" s="1"/>
  <c r="A72" i="32" s="1"/>
  <c r="A73" i="32" s="1"/>
  <c r="A74" i="32" s="1"/>
  <c r="A75" i="32" s="1"/>
  <c r="A76" i="32" s="1"/>
  <c r="A77" i="32" s="1"/>
  <c r="A78" i="32" s="1"/>
  <c r="A79" i="32" s="1"/>
  <c r="A80" i="32" s="1"/>
  <c r="A81" i="32" s="1"/>
  <c r="A82" i="32" s="1"/>
  <c r="A83" i="32" s="1"/>
  <c r="A84" i="32" s="1"/>
  <c r="A85" i="32" s="1"/>
  <c r="A86" i="32" s="1"/>
  <c r="A87" i="32" s="1"/>
  <c r="A88" i="32" s="1"/>
  <c r="A89" i="32" s="1"/>
  <c r="A90" i="32" s="1"/>
  <c r="A91" i="32" s="1"/>
  <c r="A92" i="32" s="1"/>
  <c r="A93" i="32" s="1"/>
  <c r="A94" i="32" s="1"/>
  <c r="A95" i="32" s="1"/>
  <c r="A96" i="32" s="1"/>
  <c r="A97" i="32" s="1"/>
  <c r="A98" i="32" s="1"/>
  <c r="A99" i="32" s="1"/>
  <c r="A100" i="32" s="1"/>
  <c r="A101" i="32" s="1"/>
  <c r="A102" i="32" s="1"/>
  <c r="A103" i="32" s="1"/>
  <c r="A104" i="32" s="1"/>
  <c r="A105" i="32" s="1"/>
  <c r="A106" i="32" s="1"/>
  <c r="A107" i="32" s="1"/>
  <c r="A108" i="32" s="1"/>
  <c r="A109" i="32" s="1"/>
  <c r="A110" i="32" s="1"/>
  <c r="A111" i="32" s="1"/>
  <c r="A112" i="32" s="1"/>
  <c r="A113" i="32" s="1"/>
  <c r="A114" i="32" s="1"/>
  <c r="A115" i="32" s="1"/>
  <c r="A116" i="32" s="1"/>
  <c r="A117" i="32" s="1"/>
  <c r="A118" i="32" s="1"/>
  <c r="A119" i="32" s="1"/>
  <c r="A120" i="32" s="1"/>
  <c r="A121" i="32" s="1"/>
  <c r="A122" i="32" s="1"/>
  <c r="A123" i="32" s="1"/>
  <c r="A124" i="32" s="1"/>
  <c r="A125" i="32" s="1"/>
  <c r="A126" i="32" s="1"/>
  <c r="A127" i="32" s="1"/>
  <c r="A128" i="32" s="1"/>
  <c r="A129" i="32" s="1"/>
  <c r="A130" i="32" s="1"/>
  <c r="A131" i="32" s="1"/>
  <c r="A132" i="32" s="1"/>
  <c r="A133" i="32" s="1"/>
  <c r="A134" i="32" s="1"/>
  <c r="A135" i="32" s="1"/>
  <c r="A136" i="32" s="1"/>
  <c r="A137" i="32" s="1"/>
  <c r="A138" i="32" s="1"/>
  <c r="A139" i="32" s="1"/>
  <c r="A140" i="32" s="1"/>
  <c r="A141" i="32" s="1"/>
  <c r="A142" i="32" s="1"/>
  <c r="A143" i="32" s="1"/>
  <c r="A144" i="32" s="1"/>
  <c r="A145" i="32" s="1"/>
  <c r="A146" i="32" s="1"/>
  <c r="A147" i="32" s="1"/>
  <c r="A148" i="32" s="1"/>
  <c r="A149" i="32" s="1"/>
  <c r="A150" i="32" s="1"/>
  <c r="A151" i="32" s="1"/>
  <c r="A152" i="32" s="1"/>
  <c r="A153" i="32" s="1"/>
  <c r="A154" i="32" s="1"/>
  <c r="A155" i="32" s="1"/>
  <c r="A156" i="32" s="1"/>
  <c r="A157" i="32" s="1"/>
  <c r="A158" i="32" s="1"/>
  <c r="A159" i="32" s="1"/>
  <c r="A160" i="32" s="1"/>
  <c r="A161" i="32" s="1"/>
  <c r="A162" i="32" s="1"/>
  <c r="A163" i="32" s="1"/>
  <c r="A164" i="32" s="1"/>
  <c r="A165" i="32" s="1"/>
  <c r="A166" i="32" s="1"/>
  <c r="A167" i="32" s="1"/>
  <c r="A168" i="32" s="1"/>
  <c r="A169" i="32" s="1"/>
  <c r="A170" i="32" s="1"/>
  <c r="A171" i="32" s="1"/>
  <c r="A172" i="32" s="1"/>
  <c r="A173" i="32" s="1"/>
  <c r="A174" i="32" s="1"/>
  <c r="A175" i="32" s="1"/>
  <c r="A176" i="32" s="1"/>
  <c r="A177" i="32" s="1"/>
  <c r="A178" i="32" s="1"/>
  <c r="A179" i="32" s="1"/>
  <c r="A180" i="32" s="1"/>
  <c r="A181" i="32" s="1"/>
  <c r="A182" i="32" s="1"/>
  <c r="A183" i="32" s="1"/>
  <c r="A184" i="32" s="1"/>
  <c r="A185" i="32" s="1"/>
  <c r="A186" i="32" s="1"/>
  <c r="A187" i="32" s="1"/>
  <c r="A188" i="32" s="1"/>
  <c r="A189" i="32" s="1"/>
  <c r="A190" i="32" s="1"/>
  <c r="A191" i="32" s="1"/>
  <c r="A192" i="32" s="1"/>
  <c r="A193" i="32" s="1"/>
  <c r="A194" i="32" s="1"/>
  <c r="A195" i="32" s="1"/>
  <c r="A196" i="32" s="1"/>
  <c r="A197" i="32" s="1"/>
  <c r="A198" i="32" s="1"/>
  <c r="A199" i="32" s="1"/>
  <c r="A200" i="32" s="1"/>
  <c r="A201" i="32" s="1"/>
  <c r="A202" i="32" s="1"/>
  <c r="A203" i="32" s="1"/>
  <c r="A204" i="32" s="1"/>
  <c r="A205" i="32" s="1"/>
  <c r="A206" i="32" s="1"/>
  <c r="A207" i="32" s="1"/>
  <c r="A208" i="32" s="1"/>
  <c r="A209" i="32" s="1"/>
  <c r="A210" i="32" s="1"/>
  <c r="A211" i="32" s="1"/>
  <c r="A212" i="32" s="1"/>
  <c r="A213" i="32" s="1"/>
  <c r="A214" i="32" s="1"/>
  <c r="A215" i="32" s="1"/>
  <c r="A216" i="32" s="1"/>
  <c r="A217" i="32" s="1"/>
  <c r="A218" i="32" s="1"/>
  <c r="A219" i="32" s="1"/>
  <c r="A220" i="32" s="1"/>
  <c r="A221" i="32" s="1"/>
  <c r="A222" i="32" s="1"/>
  <c r="A223" i="32" s="1"/>
  <c r="A224" i="32" s="1"/>
  <c r="A225" i="32" s="1"/>
  <c r="A226" i="32" s="1"/>
  <c r="A227" i="32" s="1"/>
  <c r="A228" i="32" s="1"/>
  <c r="A229" i="32" s="1"/>
  <c r="A230" i="32" s="1"/>
  <c r="A231" i="32" s="1"/>
  <c r="A232" i="32" s="1"/>
  <c r="A233" i="32" s="1"/>
  <c r="A234" i="32" s="1"/>
  <c r="A235" i="32" s="1"/>
  <c r="A236" i="32" s="1"/>
  <c r="A237" i="32" s="1"/>
  <c r="A238" i="32" s="1"/>
  <c r="A239" i="32" s="1"/>
  <c r="A240" i="32" s="1"/>
  <c r="A241" i="32" s="1"/>
  <c r="A242" i="32" s="1"/>
  <c r="A243" i="32" s="1"/>
  <c r="A244" i="32" s="1"/>
  <c r="A245" i="32" s="1"/>
  <c r="A246" i="32" s="1"/>
  <c r="A247" i="32" s="1"/>
  <c r="A248" i="32" s="1"/>
  <c r="A249" i="32" s="1"/>
  <c r="A250" i="32" s="1"/>
  <c r="A251" i="32" s="1"/>
  <c r="A252" i="32" s="1"/>
  <c r="A253" i="32" s="1"/>
  <c r="A254" i="32" s="1"/>
  <c r="A255" i="32" s="1"/>
  <c r="A256" i="32" s="1"/>
  <c r="A257" i="32" s="1"/>
  <c r="A258" i="32" s="1"/>
  <c r="A259" i="32" s="1"/>
  <c r="A260" i="32" s="1"/>
  <c r="A261" i="32" s="1"/>
  <c r="A262" i="32" s="1"/>
  <c r="A263" i="32" s="1"/>
  <c r="A264" i="32" s="1"/>
  <c r="A265" i="32" s="1"/>
  <c r="A266" i="32" s="1"/>
  <c r="A267" i="32" s="1"/>
  <c r="A268" i="32" s="1"/>
  <c r="A269" i="32" s="1"/>
  <c r="A270" i="32" s="1"/>
  <c r="A271" i="32" s="1"/>
  <c r="A272" i="32" s="1"/>
  <c r="A273" i="32" s="1"/>
  <c r="A274" i="32" s="1"/>
  <c r="A275" i="32" s="1"/>
  <c r="A276" i="32" s="1"/>
  <c r="A277" i="32" s="1"/>
  <c r="A278" i="32" s="1"/>
  <c r="A279" i="32" s="1"/>
  <c r="A280" i="32" s="1"/>
  <c r="A281" i="32" s="1"/>
  <c r="A282" i="32" s="1"/>
  <c r="A283" i="32" s="1"/>
  <c r="A284" i="32" s="1"/>
  <c r="A285" i="32" s="1"/>
  <c r="A286" i="32" s="1"/>
  <c r="A287" i="32" s="1"/>
  <c r="A288" i="32" s="1"/>
  <c r="A289" i="32" s="1"/>
  <c r="A290" i="32" s="1"/>
  <c r="A291" i="32" s="1"/>
  <c r="A292" i="32" s="1"/>
  <c r="A293" i="32" s="1"/>
  <c r="A294" i="32" s="1"/>
  <c r="A295" i="32" s="1"/>
  <c r="A296" i="32" s="1"/>
  <c r="A297" i="32" s="1"/>
  <c r="A298" i="32" s="1"/>
  <c r="A299" i="32" s="1"/>
  <c r="A300" i="32" s="1"/>
  <c r="A301" i="32" s="1"/>
  <c r="A302" i="32" s="1"/>
  <c r="A303" i="32" s="1"/>
  <c r="A304" i="32" s="1"/>
  <c r="A305" i="32" s="1"/>
  <c r="A306" i="32" s="1"/>
  <c r="A307" i="32" s="1"/>
  <c r="A308" i="32" s="1"/>
  <c r="A309" i="32" s="1"/>
  <c r="A310" i="32" s="1"/>
  <c r="A311" i="32" s="1"/>
  <c r="A312" i="32" s="1"/>
  <c r="A313" i="32" s="1"/>
  <c r="A314" i="32" s="1"/>
  <c r="A315" i="32" s="1"/>
  <c r="A316" i="32" s="1"/>
  <c r="A317" i="32" s="1"/>
  <c r="A318" i="32" s="1"/>
  <c r="A319" i="32" s="1"/>
  <c r="A320" i="32" s="1"/>
  <c r="A321" i="32" s="1"/>
  <c r="A322" i="32" s="1"/>
  <c r="A323" i="32" s="1"/>
  <c r="A324" i="32" s="1"/>
  <c r="A325" i="32" s="1"/>
  <c r="A326" i="32" s="1"/>
  <c r="A327" i="32" s="1"/>
  <c r="A328" i="32" s="1"/>
  <c r="A329" i="32" s="1"/>
  <c r="A330" i="32" s="1"/>
  <c r="A331" i="32" s="1"/>
  <c r="A332" i="32" s="1"/>
  <c r="A333" i="32" s="1"/>
  <c r="A334" i="32" s="1"/>
  <c r="A335" i="32" s="1"/>
  <c r="A336" i="32" s="1"/>
  <c r="A337" i="32" s="1"/>
  <c r="A338" i="32" s="1"/>
  <c r="A339" i="32" s="1"/>
  <c r="A340" i="32" s="1"/>
  <c r="A341" i="32" s="1"/>
  <c r="A342" i="32" s="1"/>
  <c r="A343" i="32" s="1"/>
  <c r="A344" i="32" s="1"/>
  <c r="A345" i="32" s="1"/>
  <c r="A346" i="32" s="1"/>
  <c r="A347" i="32" s="1"/>
  <c r="A348" i="32" s="1"/>
  <c r="A349" i="32" s="1"/>
  <c r="A350" i="32" s="1"/>
  <c r="A351" i="32" s="1"/>
  <c r="A352" i="32" s="1"/>
  <c r="A353" i="32" s="1"/>
  <c r="A354" i="32" s="1"/>
  <c r="A355" i="32" s="1"/>
  <c r="A356" i="32" s="1"/>
  <c r="A357" i="32" s="1"/>
  <c r="A358" i="32" s="1"/>
  <c r="A359" i="32" s="1"/>
  <c r="A360" i="32" s="1"/>
  <c r="A361" i="32" s="1"/>
  <c r="A362" i="32" s="1"/>
  <c r="A363" i="32" s="1"/>
  <c r="A364" i="32" s="1"/>
  <c r="A365" i="32" s="1"/>
  <c r="A366" i="32" s="1"/>
  <c r="A367" i="32" s="1"/>
  <c r="A368" i="32" s="1"/>
  <c r="A369" i="32" s="1"/>
  <c r="A370" i="32" s="1"/>
  <c r="A371" i="32" s="1"/>
  <c r="A372" i="32" s="1"/>
  <c r="A373" i="32" s="1"/>
  <c r="A374" i="32" s="1"/>
  <c r="A375" i="32" s="1"/>
  <c r="A376" i="32" s="1"/>
  <c r="A377" i="32" s="1"/>
  <c r="A378" i="32" s="1"/>
  <c r="A379" i="32" s="1"/>
  <c r="A380" i="32" s="1"/>
  <c r="A381" i="32" s="1"/>
  <c r="A382" i="32" s="1"/>
  <c r="A383" i="32" s="1"/>
  <c r="A384" i="32" s="1"/>
  <c r="A385" i="32" s="1"/>
  <c r="A386" i="32" s="1"/>
  <c r="A387" i="32" s="1"/>
  <c r="A388" i="32" s="1"/>
  <c r="A389" i="32" s="1"/>
  <c r="A390" i="32" s="1"/>
  <c r="A391" i="32" s="1"/>
  <c r="A392" i="32" s="1"/>
  <c r="A393" i="32" s="1"/>
  <c r="A394" i="32" s="1"/>
  <c r="A395" i="32" s="1"/>
  <c r="A396" i="32" s="1"/>
  <c r="A397" i="32" s="1"/>
  <c r="A398" i="32" s="1"/>
  <c r="A399" i="32" s="1"/>
  <c r="A400" i="32" s="1"/>
  <c r="A401" i="32" s="1"/>
  <c r="A402" i="32" s="1"/>
  <c r="A403" i="32" s="1"/>
  <c r="A404" i="32" s="1"/>
  <c r="A405" i="32" s="1"/>
  <c r="A406" i="32" s="1"/>
  <c r="A407" i="32" s="1"/>
  <c r="A408" i="32" s="1"/>
  <c r="A409" i="32" s="1"/>
  <c r="A410" i="32" s="1"/>
  <c r="A411" i="32" s="1"/>
  <c r="A412" i="32" s="1"/>
  <c r="A413" i="32" s="1"/>
  <c r="A414" i="32" s="1"/>
  <c r="A415" i="32" s="1"/>
  <c r="A416" i="32" s="1"/>
  <c r="A417" i="32" s="1"/>
  <c r="A418" i="32" s="1"/>
  <c r="A419" i="32" s="1"/>
  <c r="A420" i="32" s="1"/>
  <c r="A421" i="32" s="1"/>
  <c r="A422" i="32" s="1"/>
  <c r="A423" i="32" s="1"/>
  <c r="A424" i="32" s="1"/>
  <c r="A425" i="32" s="1"/>
  <c r="A426" i="32" s="1"/>
  <c r="A427" i="32" s="1"/>
  <c r="A428" i="32" s="1"/>
  <c r="A429" i="32" s="1"/>
  <c r="A430" i="32" s="1"/>
  <c r="A431" i="32" s="1"/>
  <c r="A432" i="32" s="1"/>
  <c r="A433" i="32" s="1"/>
  <c r="A434" i="32" s="1"/>
  <c r="A435" i="32" s="1"/>
  <c r="A436" i="32" s="1"/>
  <c r="A437" i="32" s="1"/>
  <c r="A438" i="32" s="1"/>
  <c r="A439" i="32" s="1"/>
  <c r="A440" i="32" s="1"/>
  <c r="A441" i="32" s="1"/>
  <c r="A442" i="32" s="1"/>
  <c r="A443" i="32" s="1"/>
  <c r="A444" i="32" s="1"/>
  <c r="A445" i="32" s="1"/>
  <c r="A446" i="32" s="1"/>
  <c r="A447" i="32" s="1"/>
  <c r="A448" i="32" s="1"/>
  <c r="A449" i="32" s="1"/>
  <c r="A450" i="32" s="1"/>
  <c r="A451" i="32" s="1"/>
  <c r="A452" i="32" s="1"/>
  <c r="A453" i="32" s="1"/>
  <c r="A454" i="32" s="1"/>
  <c r="A455" i="32" s="1"/>
  <c r="A456" i="32" s="1"/>
  <c r="A457" i="32" s="1"/>
  <c r="A458" i="32" s="1"/>
  <c r="A459" i="32" s="1"/>
  <c r="A460" i="32" s="1"/>
  <c r="A461" i="32" s="1"/>
  <c r="A462" i="32" s="1"/>
  <c r="A463" i="32" s="1"/>
  <c r="A464" i="32" s="1"/>
  <c r="A465" i="32" s="1"/>
  <c r="A466" i="32" s="1"/>
  <c r="A467" i="32" s="1"/>
  <c r="A468" i="32" s="1"/>
  <c r="A469" i="32" s="1"/>
  <c r="A470" i="32" s="1"/>
  <c r="A471" i="32" s="1"/>
  <c r="A472" i="32" s="1"/>
  <c r="A473" i="32" s="1"/>
  <c r="A474" i="32" s="1"/>
  <c r="A475" i="32" s="1"/>
  <c r="A476" i="32" s="1"/>
  <c r="A477" i="32" s="1"/>
  <c r="A478" i="32" s="1"/>
  <c r="A479" i="32" s="1"/>
  <c r="A480" i="32" s="1"/>
  <c r="A481" i="32" s="1"/>
  <c r="A482" i="32" s="1"/>
  <c r="A483" i="32" s="1"/>
  <c r="A484" i="32" s="1"/>
  <c r="A485" i="32" s="1"/>
  <c r="A486" i="32" s="1"/>
  <c r="A487" i="32" s="1"/>
  <c r="A488" i="32" s="1"/>
  <c r="A489" i="32" s="1"/>
  <c r="A490" i="32" s="1"/>
  <c r="A491" i="32" s="1"/>
  <c r="A492" i="32" s="1"/>
  <c r="A493" i="32" s="1"/>
  <c r="A494" i="32" s="1"/>
  <c r="A495" i="32" s="1"/>
  <c r="A496" i="32" s="1"/>
  <c r="A497" i="32" s="1"/>
  <c r="A498" i="32" s="1"/>
  <c r="A499" i="32" s="1"/>
  <c r="A500" i="32" s="1"/>
  <c r="A501" i="32" s="1"/>
  <c r="A502" i="32" s="1"/>
  <c r="A503" i="32" s="1"/>
  <c r="A504" i="32" s="1"/>
  <c r="A505" i="32" s="1"/>
  <c r="A506" i="32" s="1"/>
  <c r="A507" i="32" s="1"/>
  <c r="A508" i="32" s="1"/>
  <c r="A509" i="32" s="1"/>
  <c r="A510" i="32" s="1"/>
  <c r="A511" i="32" s="1"/>
  <c r="A512" i="32" s="1"/>
  <c r="A513" i="32" s="1"/>
  <c r="A514" i="32" s="1"/>
  <c r="A515" i="32" s="1"/>
  <c r="A516" i="32" s="1"/>
  <c r="A517" i="32" s="1"/>
  <c r="A518" i="32" s="1"/>
  <c r="A519" i="32" s="1"/>
  <c r="A520" i="32" s="1"/>
  <c r="A521" i="32" s="1"/>
  <c r="A522" i="32" s="1"/>
  <c r="A523" i="32" s="1"/>
  <c r="A524" i="32" s="1"/>
  <c r="A525" i="32" s="1"/>
  <c r="A526" i="32" s="1"/>
  <c r="A527" i="32" s="1"/>
  <c r="A528" i="32" s="1"/>
  <c r="A529" i="32" s="1"/>
  <c r="A530" i="32" s="1"/>
  <c r="A531" i="32" s="1"/>
  <c r="A532" i="32" s="1"/>
  <c r="A533" i="32" s="1"/>
  <c r="A534" i="32" s="1"/>
  <c r="A535" i="32" s="1"/>
  <c r="A536" i="32" s="1"/>
  <c r="A537" i="32" s="1"/>
  <c r="A538" i="32" s="1"/>
  <c r="A539" i="32" s="1"/>
  <c r="A540" i="32" s="1"/>
  <c r="A541" i="32" s="1"/>
  <c r="A542" i="32" s="1"/>
  <c r="A543" i="32" s="1"/>
  <c r="A544" i="32" s="1"/>
  <c r="A545" i="32" s="1"/>
  <c r="A546" i="32" s="1"/>
  <c r="A547" i="32" s="1"/>
  <c r="A548" i="32" s="1"/>
  <c r="A549" i="32" s="1"/>
  <c r="A550" i="32" s="1"/>
  <c r="A551" i="32" s="1"/>
  <c r="A552" i="32" s="1"/>
  <c r="A553" i="32" s="1"/>
  <c r="A554" i="32" s="1"/>
  <c r="A555" i="32" s="1"/>
  <c r="A556" i="32" s="1"/>
  <c r="A557" i="32" s="1"/>
  <c r="A558" i="32" s="1"/>
  <c r="A559" i="32" s="1"/>
  <c r="A560" i="32" s="1"/>
  <c r="A561" i="32" s="1"/>
  <c r="A562" i="32" s="1"/>
  <c r="A563" i="32" s="1"/>
  <c r="A564" i="32" s="1"/>
  <c r="A565" i="32" s="1"/>
  <c r="A566" i="32" s="1"/>
  <c r="A567" i="32" s="1"/>
  <c r="A568" i="32" s="1"/>
  <c r="A569" i="32" s="1"/>
  <c r="A570" i="32" s="1"/>
  <c r="A571" i="32" s="1"/>
  <c r="A572" i="32" s="1"/>
  <c r="A573" i="32" s="1"/>
  <c r="A574" i="32" s="1"/>
  <c r="A575" i="32" s="1"/>
  <c r="A576" i="32" s="1"/>
  <c r="A577" i="32" s="1"/>
  <c r="A578" i="32" s="1"/>
  <c r="A579" i="32" s="1"/>
  <c r="A580" i="32" s="1"/>
  <c r="A581" i="32" s="1"/>
  <c r="A582" i="32" s="1"/>
  <c r="A583" i="32" s="1"/>
  <c r="A584" i="32" s="1"/>
  <c r="A585" i="32" s="1"/>
  <c r="A586" i="32" s="1"/>
  <c r="A587" i="32" s="1"/>
  <c r="A588" i="32" s="1"/>
  <c r="A589" i="32" s="1"/>
  <c r="A590" i="32" s="1"/>
  <c r="A591" i="32" s="1"/>
  <c r="A592" i="32" s="1"/>
  <c r="A593" i="32" s="1"/>
  <c r="A594" i="32" s="1"/>
  <c r="A595" i="32" s="1"/>
  <c r="A596" i="32" s="1"/>
  <c r="A597" i="32" s="1"/>
  <c r="A598" i="32" s="1"/>
  <c r="A599" i="32" s="1"/>
  <c r="A600" i="32" s="1"/>
  <c r="A601" i="32" s="1"/>
  <c r="A602" i="32" s="1"/>
  <c r="A603" i="32" s="1"/>
  <c r="A604" i="32" s="1"/>
  <c r="A605" i="32" s="1"/>
  <c r="A606" i="32" s="1"/>
  <c r="A607" i="32" s="1"/>
  <c r="A608" i="32" s="1"/>
  <c r="A609" i="32" s="1"/>
  <c r="A610" i="32" s="1"/>
  <c r="A611" i="32" s="1"/>
  <c r="A612" i="32" s="1"/>
  <c r="A613" i="32" s="1"/>
  <c r="A614" i="32" s="1"/>
  <c r="A615" i="32" s="1"/>
  <c r="A616" i="32" s="1"/>
  <c r="A617" i="32" s="1"/>
  <c r="A618" i="32" s="1"/>
  <c r="A619" i="32" s="1"/>
  <c r="A620" i="32" s="1"/>
  <c r="A621" i="32" s="1"/>
  <c r="A622" i="32" s="1"/>
  <c r="A623" i="32" s="1"/>
  <c r="A624" i="32" s="1"/>
  <c r="A625" i="32" s="1"/>
  <c r="A626" i="32" s="1"/>
  <c r="A627" i="32" s="1"/>
  <c r="A628" i="32" s="1"/>
  <c r="A629" i="32" s="1"/>
  <c r="A630" i="32" s="1"/>
  <c r="A631" i="32" s="1"/>
  <c r="A632" i="32" s="1"/>
  <c r="A633" i="32" s="1"/>
  <c r="A634" i="32" s="1"/>
  <c r="A635" i="32" s="1"/>
  <c r="A636" i="32" s="1"/>
  <c r="A637" i="32" s="1"/>
  <c r="A638" i="32" s="1"/>
  <c r="A639" i="32" s="1"/>
  <c r="A640" i="32" s="1"/>
  <c r="A641" i="32" s="1"/>
  <c r="A642" i="32" s="1"/>
  <c r="A643" i="32" s="1"/>
  <c r="A644" i="32" s="1"/>
  <c r="A645" i="32" s="1"/>
  <c r="A646" i="32" s="1"/>
  <c r="A647" i="32" s="1"/>
  <c r="A648" i="32" s="1"/>
  <c r="A649" i="32" s="1"/>
  <c r="A650" i="32" s="1"/>
  <c r="A651" i="32" s="1"/>
  <c r="A652" i="32" s="1"/>
  <c r="A653" i="32" s="1"/>
  <c r="A654" i="32" s="1"/>
  <c r="A655" i="32" s="1"/>
  <c r="A656" i="32" s="1"/>
  <c r="A657" i="32" s="1"/>
  <c r="A658" i="32" s="1"/>
  <c r="A659" i="32" s="1"/>
  <c r="A660" i="32" s="1"/>
  <c r="A661" i="32" s="1"/>
  <c r="A662" i="32" s="1"/>
  <c r="A663" i="32" s="1"/>
  <c r="A664" i="32" s="1"/>
  <c r="A665" i="32" s="1"/>
  <c r="A666" i="32" s="1"/>
  <c r="A667" i="32" s="1"/>
  <c r="A668" i="32" s="1"/>
  <c r="A669" i="32" s="1"/>
  <c r="A670" i="32" s="1"/>
  <c r="A671" i="32" s="1"/>
  <c r="A672" i="32" s="1"/>
  <c r="A673" i="32" s="1"/>
  <c r="A674" i="32" s="1"/>
  <c r="A675" i="32" s="1"/>
  <c r="A676" i="32" s="1"/>
  <c r="A677" i="32" s="1"/>
  <c r="A678" i="32" s="1"/>
  <c r="A679" i="32" s="1"/>
  <c r="A680" i="32" s="1"/>
  <c r="A681" i="32" s="1"/>
  <c r="A682" i="32" s="1"/>
  <c r="A683" i="32" s="1"/>
  <c r="A684" i="32" s="1"/>
  <c r="A685" i="32" s="1"/>
  <c r="A686" i="32" s="1"/>
  <c r="A687" i="32" s="1"/>
  <c r="A688" i="32" s="1"/>
  <c r="A689" i="32" s="1"/>
  <c r="A690" i="32" s="1"/>
  <c r="A691" i="32" s="1"/>
  <c r="A692" i="32" s="1"/>
  <c r="A693" i="32" s="1"/>
  <c r="A694" i="32" s="1"/>
  <c r="A695" i="32" s="1"/>
  <c r="A696" i="32" s="1"/>
  <c r="A697" i="32" s="1"/>
  <c r="A698" i="32" s="1"/>
  <c r="A699" i="32" s="1"/>
  <c r="A700" i="32" s="1"/>
  <c r="A701" i="32" s="1"/>
  <c r="A702" i="32" s="1"/>
  <c r="A703" i="32" s="1"/>
  <c r="A704" i="32" s="1"/>
  <c r="A705" i="32" s="1"/>
  <c r="A706" i="32" s="1"/>
  <c r="A707" i="32" s="1"/>
  <c r="A708" i="32" s="1"/>
  <c r="A709" i="32" s="1"/>
  <c r="A710" i="32" s="1"/>
  <c r="A711" i="32" s="1"/>
  <c r="A712" i="32" s="1"/>
  <c r="A713" i="32" s="1"/>
  <c r="A714" i="32" s="1"/>
  <c r="A715" i="32" s="1"/>
  <c r="A716" i="32" s="1"/>
  <c r="A717" i="32" s="1"/>
  <c r="A718" i="32" s="1"/>
  <c r="A719" i="32" s="1"/>
  <c r="A720" i="32" s="1"/>
  <c r="A721" i="32" s="1"/>
  <c r="A722" i="32" s="1"/>
  <c r="A723" i="32" s="1"/>
  <c r="A724" i="32" s="1"/>
  <c r="A725" i="32" s="1"/>
  <c r="A726" i="32" s="1"/>
  <c r="A727" i="32" s="1"/>
  <c r="A728" i="32" s="1"/>
  <c r="A729" i="32" s="1"/>
  <c r="A730" i="32" s="1"/>
  <c r="A731" i="32" s="1"/>
  <c r="A732" i="32" s="1"/>
  <c r="A733" i="32" s="1"/>
  <c r="A734" i="32" s="1"/>
  <c r="A735" i="32" s="1"/>
  <c r="A736" i="32" s="1"/>
  <c r="A737" i="32" s="1"/>
  <c r="A738" i="32" s="1"/>
  <c r="A739" i="32" s="1"/>
  <c r="A740" i="32" s="1"/>
  <c r="A741" i="32" s="1"/>
  <c r="A742" i="32" s="1"/>
  <c r="A743" i="32" s="1"/>
  <c r="A744" i="32" s="1"/>
  <c r="A745" i="32" s="1"/>
  <c r="A746" i="32" s="1"/>
  <c r="A747" i="32" s="1"/>
  <c r="A748" i="32" s="1"/>
  <c r="A749" i="32" s="1"/>
  <c r="A750" i="32" s="1"/>
  <c r="A751" i="32" s="1"/>
  <c r="A752" i="32" s="1"/>
  <c r="A753" i="32" s="1"/>
  <c r="A754" i="32" s="1"/>
  <c r="A755" i="32" s="1"/>
  <c r="A756" i="32" s="1"/>
  <c r="A757" i="32" s="1"/>
  <c r="A758" i="32" s="1"/>
  <c r="A759" i="32" s="1"/>
  <c r="A760" i="32" s="1"/>
  <c r="A761" i="32" s="1"/>
  <c r="A762" i="32" s="1"/>
  <c r="A763" i="32" s="1"/>
  <c r="A764" i="32" s="1"/>
  <c r="A765" i="32" s="1"/>
  <c r="A766" i="32" s="1"/>
  <c r="A767" i="32" s="1"/>
  <c r="A768" i="32" s="1"/>
  <c r="A769" i="32" s="1"/>
  <c r="A770" i="32" s="1"/>
  <c r="A771" i="32" s="1"/>
  <c r="A772" i="32" s="1"/>
  <c r="A773" i="32" s="1"/>
  <c r="A774" i="32" s="1"/>
  <c r="A775" i="32" s="1"/>
  <c r="A776" i="32" s="1"/>
  <c r="A777" i="32" s="1"/>
  <c r="A778" i="32" s="1"/>
  <c r="A779" i="32" s="1"/>
  <c r="A780" i="32" s="1"/>
  <c r="A781" i="32" s="1"/>
  <c r="A782" i="32" s="1"/>
  <c r="A783" i="32" s="1"/>
  <c r="A784" i="32" s="1"/>
  <c r="A785" i="32" s="1"/>
  <c r="A786" i="32" s="1"/>
  <c r="A787" i="32" s="1"/>
  <c r="A788" i="32" s="1"/>
  <c r="A789" i="32" s="1"/>
  <c r="A790" i="32" s="1"/>
  <c r="A791" i="32" s="1"/>
  <c r="A792" i="32" s="1"/>
  <c r="A793" i="32" s="1"/>
  <c r="A794" i="32" s="1"/>
  <c r="A795" i="32" s="1"/>
  <c r="A796" i="32" s="1"/>
  <c r="A797" i="32" s="1"/>
  <c r="A798" i="32" s="1"/>
  <c r="A799" i="32" s="1"/>
  <c r="A800" i="32" s="1"/>
  <c r="A801" i="32" s="1"/>
  <c r="A802" i="32" s="1"/>
  <c r="A803" i="32" s="1"/>
  <c r="A804" i="32" s="1"/>
  <c r="A805" i="32" s="1"/>
  <c r="A806" i="32" s="1"/>
  <c r="A807" i="32" s="1"/>
  <c r="A808" i="32" s="1"/>
  <c r="A809" i="32" s="1"/>
  <c r="A810" i="32" s="1"/>
  <c r="A811" i="32" s="1"/>
  <c r="A812" i="32" s="1"/>
  <c r="A813" i="32" s="1"/>
  <c r="A814" i="32" s="1"/>
  <c r="A815" i="32" s="1"/>
  <c r="A816" i="32" s="1"/>
  <c r="A817" i="32" s="1"/>
  <c r="A818" i="32" s="1"/>
  <c r="A819" i="32" s="1"/>
  <c r="A820" i="32" s="1"/>
  <c r="A821" i="32" s="1"/>
  <c r="A822" i="32" s="1"/>
  <c r="A823" i="32" s="1"/>
  <c r="A824" i="32" s="1"/>
  <c r="A825" i="32" s="1"/>
  <c r="A826" i="32" s="1"/>
  <c r="A827" i="32" s="1"/>
  <c r="A828" i="32" s="1"/>
  <c r="A829" i="32" s="1"/>
  <c r="A830" i="32" s="1"/>
  <c r="A831" i="32" s="1"/>
  <c r="A832" i="32" s="1"/>
  <c r="A833" i="32" s="1"/>
  <c r="A834" i="32" s="1"/>
  <c r="A835" i="32" s="1"/>
  <c r="A836" i="32" s="1"/>
  <c r="A837" i="32" s="1"/>
  <c r="A838" i="32" s="1"/>
  <c r="A839" i="32" s="1"/>
  <c r="A840" i="32" s="1"/>
  <c r="A841" i="32" s="1"/>
  <c r="A842" i="32" s="1"/>
  <c r="A843" i="32" s="1"/>
  <c r="A844" i="32" s="1"/>
  <c r="A845" i="32" s="1"/>
  <c r="A846" i="32" s="1"/>
  <c r="A847" i="32" s="1"/>
  <c r="A848" i="32" s="1"/>
  <c r="A849" i="32" s="1"/>
  <c r="A850" i="32" s="1"/>
  <c r="A851" i="32" s="1"/>
  <c r="A852" i="32" s="1"/>
  <c r="A853" i="32" s="1"/>
  <c r="A854" i="32" s="1"/>
  <c r="A855" i="32" s="1"/>
  <c r="A856" i="32" s="1"/>
  <c r="A857" i="32" s="1"/>
  <c r="A858" i="32" s="1"/>
  <c r="A859" i="32" s="1"/>
  <c r="A860" i="32" s="1"/>
  <c r="A861" i="32" s="1"/>
  <c r="A862" i="32" s="1"/>
  <c r="A863" i="32" s="1"/>
  <c r="A864" i="32" s="1"/>
  <c r="A865" i="32" s="1"/>
  <c r="A866" i="32" s="1"/>
  <c r="A867" i="32" s="1"/>
  <c r="A868" i="32" s="1"/>
  <c r="A869" i="32" s="1"/>
  <c r="A870" i="32" s="1"/>
  <c r="A871" i="32" s="1"/>
  <c r="A872" i="32" s="1"/>
  <c r="A873" i="32" s="1"/>
  <c r="A874" i="32" s="1"/>
  <c r="A875" i="32" s="1"/>
  <c r="A876" i="32" s="1"/>
  <c r="A877" i="32" s="1"/>
  <c r="A878" i="32" s="1"/>
  <c r="A879" i="32" s="1"/>
  <c r="A880" i="32" s="1"/>
  <c r="A881" i="32" s="1"/>
  <c r="A882" i="32" s="1"/>
  <c r="A883" i="32" s="1"/>
  <c r="A884" i="32" s="1"/>
  <c r="A885" i="32" s="1"/>
  <c r="A886" i="32" s="1"/>
  <c r="A887" i="32" s="1"/>
  <c r="A888" i="32" s="1"/>
  <c r="A889" i="32" s="1"/>
  <c r="A890" i="32" s="1"/>
  <c r="A891" i="32" s="1"/>
  <c r="A892" i="32" s="1"/>
  <c r="A893" i="32" s="1"/>
  <c r="A894" i="32" s="1"/>
  <c r="A895" i="32" s="1"/>
  <c r="A896" i="32" s="1"/>
  <c r="A897" i="32" s="1"/>
  <c r="A898" i="32" s="1"/>
  <c r="A899" i="32" s="1"/>
  <c r="A900" i="32" s="1"/>
  <c r="A901" i="32" s="1"/>
  <c r="A902" i="32" s="1"/>
  <c r="A903" i="32" s="1"/>
  <c r="A904" i="32" s="1"/>
  <c r="A905" i="32" s="1"/>
  <c r="A906" i="32" s="1"/>
  <c r="A907" i="32" s="1"/>
  <c r="A908" i="32" s="1"/>
  <c r="A909" i="32" s="1"/>
  <c r="A910" i="32" s="1"/>
  <c r="A911" i="32" s="1"/>
  <c r="A912" i="32" s="1"/>
  <c r="A913" i="32" s="1"/>
  <c r="A914" i="32" s="1"/>
  <c r="A915" i="32" s="1"/>
  <c r="A916" i="32" s="1"/>
  <c r="A917" i="32" s="1"/>
  <c r="A918" i="32" s="1"/>
  <c r="A919" i="32" s="1"/>
  <c r="A920" i="32" s="1"/>
  <c r="A921" i="32" s="1"/>
  <c r="A922" i="32" s="1"/>
  <c r="A923" i="32" s="1"/>
  <c r="A924" i="32" s="1"/>
  <c r="A925" i="32" s="1"/>
  <c r="A926" i="32" s="1"/>
  <c r="A927" i="32" s="1"/>
  <c r="A928" i="32" s="1"/>
  <c r="A929" i="32" s="1"/>
  <c r="A930" i="32" s="1"/>
  <c r="A931" i="32" s="1"/>
  <c r="A932" i="32" s="1"/>
  <c r="A933" i="32" s="1"/>
  <c r="A934" i="32" s="1"/>
  <c r="A935" i="32" s="1"/>
  <c r="A936" i="32" s="1"/>
  <c r="A937" i="32" s="1"/>
  <c r="A938" i="32" s="1"/>
  <c r="A939" i="32" s="1"/>
  <c r="A940" i="32" s="1"/>
  <c r="A941" i="32" s="1"/>
  <c r="A942" i="32" s="1"/>
  <c r="A943" i="32" s="1"/>
  <c r="A944" i="32" s="1"/>
  <c r="A945" i="32" s="1"/>
  <c r="A946" i="32" s="1"/>
  <c r="A947" i="32" s="1"/>
  <c r="A948" i="32" s="1"/>
  <c r="A949" i="32" s="1"/>
  <c r="A950" i="32" s="1"/>
  <c r="A951" i="32" s="1"/>
  <c r="A952" i="32" s="1"/>
  <c r="A953" i="32" s="1"/>
  <c r="A954" i="32" s="1"/>
  <c r="A955" i="32" s="1"/>
  <c r="A956" i="32" s="1"/>
  <c r="A957" i="32" s="1"/>
  <c r="A958" i="32" s="1"/>
  <c r="A959" i="32" s="1"/>
  <c r="A960" i="32" s="1"/>
  <c r="A961" i="32" s="1"/>
  <c r="A962" i="32" s="1"/>
  <c r="A963" i="32" s="1"/>
  <c r="A964" i="32" s="1"/>
  <c r="A965" i="32" s="1"/>
  <c r="A966" i="32" s="1"/>
  <c r="A967" i="32" s="1"/>
  <c r="A968" i="32" s="1"/>
  <c r="A969" i="32" s="1"/>
  <c r="A970" i="32" s="1"/>
  <c r="A971" i="32" s="1"/>
  <c r="A972" i="32" s="1"/>
  <c r="A973" i="32" s="1"/>
  <c r="A974" i="32" s="1"/>
  <c r="A975" i="32" s="1"/>
  <c r="A976" i="32" s="1"/>
  <c r="A977" i="32" s="1"/>
  <c r="A978" i="32" s="1"/>
  <c r="A979" i="32" s="1"/>
  <c r="A980" i="32" s="1"/>
  <c r="A981" i="32" s="1"/>
  <c r="A982" i="32" s="1"/>
  <c r="A983" i="32" s="1"/>
  <c r="A984" i="32" s="1"/>
  <c r="A985" i="32" s="1"/>
  <c r="A986" i="32" s="1"/>
  <c r="A987" i="32" s="1"/>
  <c r="A988" i="32" s="1"/>
  <c r="A989" i="32" s="1"/>
  <c r="A990" i="32" s="1"/>
  <c r="A991" i="32" s="1"/>
  <c r="A992" i="32" s="1"/>
  <c r="A993" i="32" s="1"/>
  <c r="A994" i="32" s="1"/>
  <c r="A995" i="32" s="1"/>
  <c r="A996" i="32" s="1"/>
  <c r="A997" i="32" s="1"/>
  <c r="A998" i="32" s="1"/>
  <c r="A999" i="32" s="1"/>
  <c r="A1000" i="32" s="1"/>
  <c r="A1001" i="32" s="1"/>
  <c r="A1002" i="32" s="1"/>
  <c r="A1003" i="32" s="1"/>
  <c r="A1004" i="32" s="1"/>
  <c r="A1005" i="32" s="1"/>
  <c r="A1006" i="32" s="1"/>
  <c r="A1007" i="32" s="1"/>
  <c r="A1008" i="32" s="1"/>
  <c r="A1009" i="32" s="1"/>
  <c r="A1010" i="32" s="1"/>
  <c r="A1011" i="32" s="1"/>
  <c r="A1012" i="32" s="1"/>
  <c r="A1013" i="32" s="1"/>
  <c r="A1014" i="32" s="1"/>
  <c r="A1015" i="32" s="1"/>
  <c r="A1016" i="32" s="1"/>
  <c r="A1017" i="32" s="1"/>
  <c r="A1018" i="32" s="1"/>
  <c r="A1019" i="32" s="1"/>
  <c r="A1020" i="32" s="1"/>
  <c r="A1021" i="32" s="1"/>
  <c r="A1022" i="32" s="1"/>
  <c r="A1023" i="32" s="1"/>
  <c r="A1024" i="32" s="1"/>
  <c r="A1025" i="32" s="1"/>
  <c r="A1026" i="32" s="1"/>
  <c r="A1027" i="32" s="1"/>
  <c r="A1028" i="32" s="1"/>
  <c r="A1029" i="32" s="1"/>
  <c r="A1030" i="32" s="1"/>
  <c r="A1031" i="32" s="1"/>
  <c r="A1032" i="32" s="1"/>
  <c r="A1033" i="32" s="1"/>
  <c r="A1034" i="32" s="1"/>
  <c r="A1035" i="32" s="1"/>
  <c r="A1036" i="32" s="1"/>
  <c r="A1037" i="32" s="1"/>
  <c r="A1038" i="32" s="1"/>
  <c r="A1039" i="32" s="1"/>
  <c r="A1040" i="32" s="1"/>
  <c r="A1041" i="32" s="1"/>
  <c r="A1042" i="32" s="1"/>
  <c r="A1043" i="32" s="1"/>
  <c r="A1044" i="32" s="1"/>
  <c r="A1045" i="32" s="1"/>
  <c r="A1046" i="32" s="1"/>
  <c r="A1047" i="32" s="1"/>
  <c r="A1048" i="32" s="1"/>
  <c r="A1049" i="32" s="1"/>
  <c r="A1050" i="32" s="1"/>
  <c r="A1051" i="32" s="1"/>
  <c r="A1052" i="32" s="1"/>
  <c r="A1053" i="32" s="1"/>
  <c r="A1054" i="32" s="1"/>
  <c r="A1055" i="32" s="1"/>
  <c r="A1056" i="32" s="1"/>
  <c r="A1057" i="32" s="1"/>
  <c r="A1058" i="32" s="1"/>
  <c r="A1059" i="32" s="1"/>
  <c r="A1060" i="32" s="1"/>
  <c r="A1061" i="32" s="1"/>
  <c r="A1062" i="32" s="1"/>
  <c r="A1063" i="32" s="1"/>
  <c r="A1064" i="32" s="1"/>
  <c r="A1065" i="32" s="1"/>
  <c r="A1066" i="32" s="1"/>
  <c r="A1067" i="32" s="1"/>
  <c r="A1068" i="32" s="1"/>
  <c r="A1069" i="32" s="1"/>
  <c r="A1070" i="32" s="1"/>
  <c r="A1071" i="32" s="1"/>
  <c r="A1072" i="32" s="1"/>
  <c r="A1073" i="32" s="1"/>
  <c r="A1074" i="32" s="1"/>
  <c r="A1075" i="32" s="1"/>
  <c r="A1076" i="32" s="1"/>
  <c r="A1077" i="32" s="1"/>
  <c r="A1078" i="32" s="1"/>
  <c r="A1079" i="32" s="1"/>
  <c r="A1080" i="32" s="1"/>
  <c r="A1081" i="32" s="1"/>
  <c r="A1082" i="32" s="1"/>
  <c r="A1083" i="32" s="1"/>
  <c r="A1084" i="32" s="1"/>
  <c r="A1085" i="32" s="1"/>
  <c r="A1086" i="32" s="1"/>
  <c r="A1087" i="32" s="1"/>
  <c r="A1088" i="32" s="1"/>
  <c r="A1089" i="32" s="1"/>
  <c r="A1090" i="32" s="1"/>
  <c r="A1091" i="32" s="1"/>
  <c r="A1092" i="32" s="1"/>
  <c r="A1093" i="32" s="1"/>
  <c r="A1094" i="32" s="1"/>
  <c r="A1095" i="32" s="1"/>
  <c r="A1096" i="32" s="1"/>
  <c r="A1097" i="32" s="1"/>
  <c r="A1098" i="32" s="1"/>
  <c r="A1099" i="32" s="1"/>
  <c r="A1100" i="32" s="1"/>
  <c r="A1101" i="32" s="1"/>
  <c r="A1102" i="32" s="1"/>
  <c r="A1103" i="32" s="1"/>
  <c r="A1104" i="32" s="1"/>
  <c r="A1105" i="32" s="1"/>
  <c r="A1106" i="32" s="1"/>
  <c r="A1107" i="32" s="1"/>
  <c r="A1108" i="32" s="1"/>
  <c r="A1109" i="32" s="1"/>
  <c r="A1110" i="32" s="1"/>
  <c r="A1111" i="32" s="1"/>
  <c r="A1112" i="32" s="1"/>
  <c r="A1113" i="32" s="1"/>
  <c r="A1114" i="32" s="1"/>
  <c r="A1115" i="32" s="1"/>
  <c r="A1116" i="32" s="1"/>
  <c r="A1117" i="32" s="1"/>
  <c r="A1118" i="32" s="1"/>
  <c r="A1119" i="32" s="1"/>
  <c r="A1120" i="32" s="1"/>
  <c r="A1121" i="32" s="1"/>
  <c r="A1122" i="32" s="1"/>
  <c r="A1123" i="32" s="1"/>
  <c r="A1124" i="32" s="1"/>
  <c r="A1125" i="32" s="1"/>
  <c r="A1126" i="32" s="1"/>
  <c r="A1127" i="32" s="1"/>
  <c r="A1128" i="32" s="1"/>
  <c r="A1129" i="32" s="1"/>
  <c r="A1130" i="32" s="1"/>
  <c r="A1131" i="32" s="1"/>
  <c r="A1132" i="32" s="1"/>
  <c r="A1133" i="32" s="1"/>
  <c r="A1134" i="32" s="1"/>
  <c r="A1135" i="32" s="1"/>
  <c r="A1136" i="32" s="1"/>
  <c r="A1137" i="32" s="1"/>
  <c r="A1138" i="32" s="1"/>
  <c r="A1139" i="32" s="1"/>
  <c r="A1140" i="32" s="1"/>
  <c r="A1141" i="32" s="1"/>
  <c r="A1142" i="32" s="1"/>
  <c r="A1143" i="32" s="1"/>
  <c r="A1144" i="32" s="1"/>
  <c r="A1145" i="32" s="1"/>
  <c r="A1146" i="32" s="1"/>
  <c r="A1147" i="32" s="1"/>
  <c r="A1148" i="32" s="1"/>
  <c r="A1149" i="32" s="1"/>
  <c r="A1150" i="32" s="1"/>
  <c r="A1151" i="32" s="1"/>
  <c r="A1152" i="32" s="1"/>
  <c r="A1153" i="32" s="1"/>
  <c r="A1154" i="32" s="1"/>
  <c r="A1155" i="32" s="1"/>
  <c r="A1156" i="32" s="1"/>
  <c r="A1157" i="32" s="1"/>
  <c r="A1158" i="32" s="1"/>
  <c r="A1159" i="32" s="1"/>
  <c r="A1160" i="32" s="1"/>
  <c r="A1161" i="32" s="1"/>
  <c r="A1162" i="32" s="1"/>
  <c r="A1163" i="32" s="1"/>
  <c r="A1164" i="32" s="1"/>
  <c r="A1165" i="32" s="1"/>
  <c r="A1166" i="32" s="1"/>
  <c r="A1167" i="32" s="1"/>
  <c r="A1168" i="32" s="1"/>
  <c r="A1169" i="32" s="1"/>
  <c r="A1170" i="32" s="1"/>
  <c r="A1171" i="32" s="1"/>
  <c r="A1172" i="32" s="1"/>
  <c r="A1173" i="32" s="1"/>
  <c r="A1174" i="32" s="1"/>
  <c r="A1175" i="32" s="1"/>
  <c r="A1176" i="32" s="1"/>
  <c r="A1177" i="32" s="1"/>
  <c r="A1178" i="32" s="1"/>
  <c r="A1179" i="32" s="1"/>
  <c r="A1180" i="32" s="1"/>
  <c r="A1181" i="32" s="1"/>
  <c r="A1182" i="32" s="1"/>
  <c r="A1183" i="32" s="1"/>
  <c r="A1184" i="32" s="1"/>
  <c r="A1185" i="32" s="1"/>
  <c r="A1186" i="32" s="1"/>
  <c r="A1187" i="32" s="1"/>
  <c r="A1188" i="32" s="1"/>
  <c r="A1189" i="32" s="1"/>
  <c r="A1190" i="32" s="1"/>
  <c r="A1191" i="32" s="1"/>
  <c r="A1192" i="32" s="1"/>
  <c r="A1193" i="32" s="1"/>
  <c r="A1194" i="32" s="1"/>
  <c r="A1195" i="32" s="1"/>
  <c r="A1196" i="32" s="1"/>
  <c r="A10" i="32"/>
  <c r="A11" i="32" s="1"/>
  <c r="A12" i="32" s="1"/>
  <c r="A13" i="32" s="1"/>
  <c r="A14" i="32" s="1"/>
  <c r="A15" i="32" s="1"/>
  <c r="A16" i="32" s="1"/>
  <c r="A17" i="32" s="1"/>
  <c r="A9" i="32"/>
  <c r="A8" i="32"/>
  <c r="L8" i="16" l="1"/>
  <c r="L9" i="16" s="1"/>
  <c r="L10" i="16" s="1"/>
  <c r="L11" i="16" s="1"/>
  <c r="L12" i="16" s="1"/>
  <c r="L13" i="16" s="1"/>
  <c r="L14" i="16" s="1"/>
  <c r="L7" i="16"/>
  <c r="L23" i="16"/>
  <c r="L22" i="16"/>
  <c r="L17" i="16"/>
  <c r="L18" i="16" s="1"/>
  <c r="L19" i="16" s="1"/>
  <c r="L20" i="16" s="1"/>
  <c r="L21" i="16" s="1"/>
  <c r="L16" i="16"/>
  <c r="H19" i="31"/>
  <c r="H14" i="31"/>
  <c r="H15" i="31" s="1"/>
  <c r="H16" i="31" s="1"/>
  <c r="H17" i="31" s="1"/>
  <c r="H18" i="31" s="1"/>
  <c r="H13" i="31"/>
  <c r="H12" i="31"/>
  <c r="H13" i="16"/>
  <c r="H12" i="16"/>
  <c r="H9" i="16"/>
  <c r="H8" i="16"/>
  <c r="AO27" i="15"/>
  <c r="Y27" i="15"/>
  <c r="I27" i="15"/>
  <c r="M27" i="15"/>
  <c r="AO10" i="15"/>
  <c r="AC10" i="15"/>
  <c r="AG27" i="15"/>
  <c r="I10" i="15"/>
  <c r="AC27" i="15"/>
  <c r="AK27" i="15"/>
  <c r="U10" i="15"/>
  <c r="U27" i="15"/>
  <c r="AK10" i="15"/>
  <c r="Q27" i="15"/>
  <c r="AG10" i="15"/>
  <c r="M10" i="15"/>
  <c r="Y10" i="15"/>
  <c r="Q10" i="15"/>
  <c r="S14" i="29" l="1"/>
  <c r="S13" i="29"/>
  <c r="S12" i="29"/>
  <c r="S11" i="29"/>
  <c r="S10" i="29"/>
  <c r="S9" i="29"/>
  <c r="S8" i="29"/>
  <c r="S7" i="29"/>
  <c r="S6" i="29"/>
  <c r="S5" i="29"/>
  <c r="AP27" i="15"/>
  <c r="N10" i="15"/>
  <c r="AH10" i="15"/>
  <c r="R27" i="15"/>
  <c r="V10" i="15"/>
  <c r="J27" i="15"/>
  <c r="R10" i="15"/>
  <c r="J10" i="15"/>
  <c r="Z10" i="15"/>
  <c r="V27" i="15"/>
  <c r="Z27" i="15"/>
  <c r="AL27" i="15"/>
  <c r="AH27" i="15"/>
  <c r="AD10" i="15"/>
  <c r="AL10" i="15"/>
  <c r="AP10" i="15"/>
  <c r="AD27" i="15"/>
  <c r="N27" i="15"/>
  <c r="O18" i="16" l="1"/>
  <c r="O19" i="16"/>
  <c r="O20" i="16"/>
  <c r="O21" i="16"/>
  <c r="O22" i="16"/>
  <c r="O23" i="16"/>
  <c r="O17" i="16"/>
  <c r="T21" i="17" l="1"/>
  <c r="T20" i="17"/>
  <c r="T19" i="17"/>
  <c r="T18" i="17"/>
  <c r="T17" i="17"/>
  <c r="T16" i="17"/>
  <c r="T15" i="17"/>
  <c r="T14" i="17"/>
  <c r="T13" i="17"/>
  <c r="T12" i="17"/>
  <c r="T11" i="17"/>
  <c r="T10" i="17"/>
  <c r="T9" i="17"/>
  <c r="T8" i="17"/>
  <c r="T7" i="17"/>
  <c r="T6" i="17"/>
  <c r="D21" i="17"/>
  <c r="D20" i="17"/>
  <c r="D19" i="17"/>
  <c r="D18" i="17"/>
  <c r="D17" i="17"/>
  <c r="D16" i="17"/>
  <c r="D15" i="17"/>
  <c r="D14" i="17"/>
  <c r="D13" i="17"/>
  <c r="D12" i="17"/>
  <c r="D11" i="17"/>
  <c r="D10" i="17"/>
  <c r="D9" i="17"/>
  <c r="D8" i="17"/>
  <c r="D7" i="17"/>
  <c r="D6" i="17"/>
  <c r="S24" i="29"/>
  <c r="S16" i="29"/>
  <c r="S17" i="29"/>
  <c r="S18" i="29"/>
  <c r="S19" i="29"/>
  <c r="S20" i="29"/>
  <c r="S21" i="29"/>
  <c r="S22" i="29"/>
  <c r="S23" i="29"/>
  <c r="S15" i="29"/>
  <c r="G131" i="24"/>
  <c r="G130" i="24"/>
  <c r="G129" i="24"/>
  <c r="G128" i="24"/>
  <c r="G127" i="24"/>
  <c r="G126" i="24"/>
  <c r="AS21" i="23"/>
  <c r="AS4" i="23"/>
  <c r="AS21" i="22"/>
  <c r="AS4" i="22"/>
  <c r="E21" i="22"/>
  <c r="AS21" i="15"/>
  <c r="AS4" i="15"/>
  <c r="E21" i="23"/>
  <c r="E4" i="23"/>
  <c r="E4" i="15"/>
  <c r="E21" i="15"/>
  <c r="E4" i="22"/>
  <c r="E13" i="16"/>
  <c r="E12" i="16"/>
  <c r="E9" i="16"/>
  <c r="F10" i="16" s="1"/>
  <c r="F11" i="16" s="1"/>
  <c r="E8" i="16"/>
  <c r="B13" i="16"/>
  <c r="B12" i="16"/>
  <c r="B9" i="16"/>
  <c r="B8" i="16"/>
  <c r="C34" i="23"/>
  <c r="C33" i="23"/>
  <c r="C32" i="23"/>
  <c r="C31" i="23"/>
  <c r="C29" i="23"/>
  <c r="C28" i="23"/>
  <c r="C27" i="23"/>
  <c r="C25" i="23"/>
  <c r="C24" i="23"/>
  <c r="C23" i="23"/>
  <c r="C12" i="23"/>
  <c r="C14" i="23"/>
  <c r="C15" i="23"/>
  <c r="C11" i="23"/>
  <c r="C10" i="23"/>
  <c r="C8" i="23"/>
  <c r="C7" i="23"/>
  <c r="C6" i="23"/>
  <c r="C32" i="22"/>
  <c r="C30" i="22"/>
  <c r="C29" i="22"/>
  <c r="C28" i="22"/>
  <c r="C27" i="22"/>
  <c r="C25" i="22"/>
  <c r="C24" i="22"/>
  <c r="C23" i="22"/>
  <c r="C10" i="22"/>
  <c r="C11" i="22"/>
  <c r="C12" i="22"/>
  <c r="C13" i="22"/>
  <c r="C15" i="22"/>
  <c r="C8" i="22"/>
  <c r="C7" i="22"/>
  <c r="C6" i="22"/>
  <c r="C32" i="15"/>
  <c r="C30" i="15"/>
  <c r="C29" i="15"/>
  <c r="C28" i="15"/>
  <c r="C25" i="15"/>
  <c r="C24" i="15"/>
  <c r="C23" i="15"/>
  <c r="C13" i="15"/>
  <c r="C15" i="15"/>
  <c r="C11" i="15"/>
  <c r="C8" i="15"/>
  <c r="C7" i="15"/>
  <c r="C6" i="15"/>
  <c r="W3" i="24"/>
  <c r="C16" i="22" s="1"/>
  <c r="W5" i="24"/>
  <c r="C14" i="15" s="1"/>
  <c r="K2" i="24"/>
  <c r="F34" i="23"/>
  <c r="H19" i="25"/>
  <c r="D14" i="25"/>
  <c r="AP34" i="23"/>
  <c r="S18" i="31"/>
  <c r="H13" i="25"/>
  <c r="C22" i="25"/>
  <c r="D13" i="25"/>
  <c r="N15" i="15"/>
  <c r="V32" i="23"/>
  <c r="R15" i="15"/>
  <c r="N32" i="23"/>
  <c r="K10" i="25"/>
  <c r="O19" i="31"/>
  <c r="K19" i="25"/>
  <c r="C21" i="25"/>
  <c r="K8" i="25"/>
  <c r="C11" i="25"/>
  <c r="AH34" i="23"/>
  <c r="O13" i="31"/>
  <c r="H8" i="25"/>
  <c r="H15" i="25"/>
  <c r="S11" i="31"/>
  <c r="G7" i="25"/>
  <c r="S19" i="31"/>
  <c r="C17" i="31"/>
  <c r="L18" i="25"/>
  <c r="S17" i="31"/>
  <c r="Z34" i="23"/>
  <c r="L12" i="25"/>
  <c r="P21" i="25"/>
  <c r="C13" i="25"/>
  <c r="G15" i="31"/>
  <c r="W20" i="31"/>
  <c r="G19" i="31"/>
  <c r="L20" i="25"/>
  <c r="D22" i="25"/>
  <c r="AT32" i="23"/>
  <c r="C10" i="31"/>
  <c r="L7" i="25"/>
  <c r="S16" i="31"/>
  <c r="W18" i="31"/>
  <c r="AD34" i="23"/>
  <c r="W14" i="31"/>
  <c r="C11" i="31"/>
  <c r="O14" i="25"/>
  <c r="Z32" i="23"/>
  <c r="O20" i="31"/>
  <c r="AL15" i="22"/>
  <c r="F32" i="23"/>
  <c r="G13" i="31"/>
  <c r="K20" i="25"/>
  <c r="K14" i="25"/>
  <c r="H14" i="25"/>
  <c r="AD32" i="15"/>
  <c r="G10" i="31"/>
  <c r="J32" i="15"/>
  <c r="AL34" i="23"/>
  <c r="AH32" i="23"/>
  <c r="R32" i="22"/>
  <c r="K17" i="25"/>
  <c r="D18" i="25"/>
  <c r="H20" i="25"/>
  <c r="V15" i="23"/>
  <c r="C14" i="31"/>
  <c r="Z15" i="15"/>
  <c r="AP15" i="15"/>
  <c r="AD32" i="22"/>
  <c r="G20" i="31"/>
  <c r="AT15" i="23"/>
  <c r="J15" i="22"/>
  <c r="N15" i="22"/>
  <c r="AL15" i="23"/>
  <c r="J15" i="15"/>
  <c r="AT32" i="22"/>
  <c r="C15" i="25"/>
  <c r="O17" i="25"/>
  <c r="W16" i="31"/>
  <c r="O7" i="25"/>
  <c r="K16" i="31"/>
  <c r="O18" i="25"/>
  <c r="P11" i="25"/>
  <c r="G18" i="25"/>
  <c r="F15" i="22"/>
  <c r="W17" i="31"/>
  <c r="AP32" i="15"/>
  <c r="O12" i="25"/>
  <c r="AL32" i="15"/>
  <c r="G17" i="31"/>
  <c r="D7" i="25"/>
  <c r="P23" i="25"/>
  <c r="P16" i="25"/>
  <c r="AS10" i="15"/>
  <c r="D17" i="25"/>
  <c r="L22" i="25"/>
  <c r="L9" i="25"/>
  <c r="N32" i="22"/>
  <c r="C12" i="25"/>
  <c r="C18" i="25"/>
  <c r="O16" i="25"/>
  <c r="G9" i="25"/>
  <c r="K20" i="31"/>
  <c r="K13" i="25"/>
  <c r="L16" i="25"/>
  <c r="AL32" i="22"/>
  <c r="O13" i="25"/>
  <c r="C7" i="25"/>
  <c r="O12" i="31"/>
  <c r="W10" i="31"/>
  <c r="G16" i="25"/>
  <c r="O23" i="25"/>
  <c r="P15" i="25"/>
  <c r="L13" i="25"/>
  <c r="G18" i="31"/>
  <c r="K19" i="31"/>
  <c r="H17" i="25"/>
  <c r="P17" i="25"/>
  <c r="O15" i="25"/>
  <c r="Z15" i="23"/>
  <c r="V34" i="23"/>
  <c r="G14" i="31"/>
  <c r="G10" i="25"/>
  <c r="H9" i="25"/>
  <c r="Z15" i="22"/>
  <c r="AD15" i="15"/>
  <c r="G8" i="25"/>
  <c r="P22" i="25"/>
  <c r="K22" i="25"/>
  <c r="P14" i="25"/>
  <c r="L11" i="25"/>
  <c r="G12" i="25"/>
  <c r="O22" i="25"/>
  <c r="K11" i="25"/>
  <c r="G13" i="25"/>
  <c r="N32" i="15"/>
  <c r="K7" i="25"/>
  <c r="C16" i="25"/>
  <c r="O16" i="31"/>
  <c r="K17" i="31"/>
  <c r="D19" i="25"/>
  <c r="AP32" i="23"/>
  <c r="R32" i="23"/>
  <c r="R32" i="15"/>
  <c r="L21" i="25"/>
  <c r="V15" i="15"/>
  <c r="V32" i="15"/>
  <c r="K18" i="25"/>
  <c r="R15" i="23"/>
  <c r="E27" i="15"/>
  <c r="AS27" i="15"/>
  <c r="N34" i="23"/>
  <c r="S10" i="31"/>
  <c r="AP15" i="23"/>
  <c r="E10" i="15"/>
  <c r="AH32" i="15"/>
  <c r="R34" i="23"/>
  <c r="N15" i="23"/>
  <c r="D10" i="25"/>
  <c r="P7" i="25"/>
  <c r="P19" i="25"/>
  <c r="AH15" i="15"/>
  <c r="G22" i="25"/>
  <c r="O11" i="25"/>
  <c r="C16" i="31"/>
  <c r="O19" i="25"/>
  <c r="W12" i="31"/>
  <c r="H10" i="25"/>
  <c r="D15" i="25"/>
  <c r="C10" i="25"/>
  <c r="W11" i="31"/>
  <c r="W13" i="31"/>
  <c r="C19" i="25"/>
  <c r="K11" i="31"/>
  <c r="G11" i="25"/>
  <c r="F15" i="23"/>
  <c r="AH15" i="23"/>
  <c r="F32" i="15"/>
  <c r="C18" i="31"/>
  <c r="G21" i="25"/>
  <c r="D21" i="25"/>
  <c r="P20" i="25"/>
  <c r="C12" i="31"/>
  <c r="L17" i="25"/>
  <c r="H16" i="25"/>
  <c r="G15" i="25"/>
  <c r="AH15" i="22"/>
  <c r="P9" i="25"/>
  <c r="V15" i="22"/>
  <c r="C20" i="25"/>
  <c r="Z32" i="22"/>
  <c r="G17" i="25"/>
  <c r="O17" i="31"/>
  <c r="P10" i="25"/>
  <c r="W19" i="31"/>
  <c r="K16" i="25"/>
  <c r="D11" i="25"/>
  <c r="C20" i="31"/>
  <c r="D16" i="25"/>
  <c r="H21" i="25"/>
  <c r="H18" i="25"/>
  <c r="J32" i="23"/>
  <c r="S20" i="31"/>
  <c r="J32" i="22"/>
  <c r="V32" i="22"/>
  <c r="J15" i="23"/>
  <c r="Z32" i="15"/>
  <c r="H12" i="25"/>
  <c r="K15" i="25"/>
  <c r="O10" i="25"/>
  <c r="AH32" i="22"/>
  <c r="G12" i="31"/>
  <c r="D12" i="25"/>
  <c r="C9" i="25"/>
  <c r="G16" i="31"/>
  <c r="H7" i="25"/>
  <c r="C19" i="31"/>
  <c r="K21" i="25"/>
  <c r="G11" i="31"/>
  <c r="P12" i="25"/>
  <c r="L8" i="25"/>
  <c r="S13" i="31"/>
  <c r="S15" i="31"/>
  <c r="C8" i="25"/>
  <c r="AD15" i="23"/>
  <c r="AD32" i="23"/>
  <c r="L10" i="25"/>
  <c r="K15" i="31"/>
  <c r="O9" i="25"/>
  <c r="AL15" i="15"/>
  <c r="C14" i="25"/>
  <c r="K12" i="25"/>
  <c r="H11" i="25"/>
  <c r="AP32" i="22"/>
  <c r="L15" i="25"/>
  <c r="W15" i="31"/>
  <c r="G20" i="25"/>
  <c r="L14" i="25"/>
  <c r="R15" i="22"/>
  <c r="L19" i="25"/>
  <c r="S14" i="31"/>
  <c r="P8" i="25"/>
  <c r="P13" i="25"/>
  <c r="AT15" i="15"/>
  <c r="AL32" i="23"/>
  <c r="AT15" i="22"/>
  <c r="F15" i="15"/>
  <c r="AD15" i="22"/>
  <c r="K12" i="31"/>
  <c r="D9" i="25"/>
  <c r="AT34" i="23"/>
  <c r="C15" i="31"/>
  <c r="K10" i="31"/>
  <c r="G19" i="25"/>
  <c r="K9" i="25"/>
  <c r="D8" i="25"/>
  <c r="O18" i="31"/>
  <c r="K18" i="31"/>
  <c r="O15" i="31"/>
  <c r="S12" i="31"/>
  <c r="C17" i="25"/>
  <c r="P18" i="25"/>
  <c r="F32" i="22"/>
  <c r="K13" i="31"/>
  <c r="AP15" i="22"/>
  <c r="O8" i="25"/>
  <c r="O11" i="31"/>
  <c r="O10" i="31"/>
  <c r="O21" i="25"/>
  <c r="AT32" i="15"/>
  <c r="G14" i="25"/>
  <c r="J34" i="23"/>
  <c r="C13" i="31"/>
  <c r="O14" i="31"/>
  <c r="K14" i="31"/>
  <c r="D20" i="25"/>
  <c r="O20" i="25"/>
  <c r="H22" i="25"/>
  <c r="I32" i="15"/>
  <c r="I15" i="22"/>
  <c r="Q7" i="15"/>
  <c r="R21" i="24"/>
  <c r="AK32" i="15"/>
  <c r="R36" i="24"/>
  <c r="U15" i="22"/>
  <c r="V14" i="15"/>
  <c r="M27" i="23"/>
  <c r="AK29" i="23"/>
  <c r="AP14" i="15"/>
  <c r="R14" i="15"/>
  <c r="AH19" i="24"/>
  <c r="AH33" i="24"/>
  <c r="J14" i="15"/>
  <c r="AD28" i="24"/>
  <c r="AS30" i="22"/>
  <c r="Y7" i="15"/>
  <c r="AC13" i="22"/>
  <c r="AS29" i="15"/>
  <c r="I30" i="22"/>
  <c r="Q31" i="23"/>
  <c r="AD41" i="24"/>
  <c r="AG33" i="23"/>
  <c r="R37" i="24"/>
  <c r="AS28" i="22"/>
  <c r="AK7" i="15"/>
  <c r="AD15" i="24"/>
  <c r="AH15" i="24"/>
  <c r="F14" i="15"/>
  <c r="Q32" i="22"/>
  <c r="R26" i="24"/>
  <c r="M16" i="22"/>
  <c r="AS11" i="23"/>
  <c r="M10" i="23"/>
  <c r="E14" i="23"/>
  <c r="AG10" i="23"/>
  <c r="AO32" i="23"/>
  <c r="AS31" i="23"/>
  <c r="AO29" i="23"/>
  <c r="AK13" i="22"/>
  <c r="AO24" i="15"/>
  <c r="AC14" i="15"/>
  <c r="M32" i="23"/>
  <c r="I24" i="22"/>
  <c r="D34" i="24"/>
  <c r="I16" i="22"/>
  <c r="D38" i="24"/>
  <c r="D31" i="24"/>
  <c r="AD29" i="24"/>
  <c r="AC15" i="22"/>
  <c r="E14" i="15"/>
  <c r="AO27" i="22"/>
  <c r="AC29" i="23"/>
  <c r="AH22" i="24"/>
  <c r="AC16" i="22"/>
  <c r="AG30" i="15"/>
  <c r="D33" i="24"/>
  <c r="AG14" i="15"/>
  <c r="U33" i="23"/>
  <c r="D37" i="24"/>
  <c r="AD16" i="24"/>
  <c r="AS32" i="22"/>
  <c r="AD37" i="24"/>
  <c r="I7" i="23"/>
  <c r="Y32" i="22"/>
  <c r="AS27" i="23"/>
  <c r="AS24" i="15"/>
  <c r="M14" i="23"/>
  <c r="AG13" i="22"/>
  <c r="Y12" i="22"/>
  <c r="E24" i="23"/>
  <c r="Q13" i="22"/>
  <c r="Q33" i="23"/>
  <c r="AG11" i="15"/>
  <c r="AG28" i="15"/>
  <c r="AK30" i="22"/>
  <c r="AC28" i="23"/>
  <c r="R30" i="24"/>
  <c r="E32" i="15"/>
  <c r="AC12" i="22"/>
  <c r="AK12" i="23"/>
  <c r="AS7" i="23"/>
  <c r="U24" i="23"/>
  <c r="AO15" i="22"/>
  <c r="AO30" i="22"/>
  <c r="I14" i="15"/>
  <c r="M7" i="23"/>
  <c r="R29" i="24"/>
  <c r="D28" i="24"/>
  <c r="M15" i="15"/>
  <c r="R18" i="24"/>
  <c r="I27" i="23"/>
  <c r="E11" i="15"/>
  <c r="D15" i="24"/>
  <c r="AC24" i="15"/>
  <c r="Y15" i="15"/>
  <c r="M29" i="22"/>
  <c r="AC24" i="22"/>
  <c r="D32" i="24"/>
  <c r="Y12" i="23"/>
  <c r="AG29" i="22"/>
  <c r="Q15" i="15"/>
  <c r="R23" i="24"/>
  <c r="AD23" i="24"/>
  <c r="M15" i="23"/>
  <c r="N14" i="15"/>
  <c r="AK32" i="22"/>
  <c r="AS16" i="22"/>
  <c r="AK15" i="15"/>
  <c r="R34" i="24"/>
  <c r="U10" i="22"/>
  <c r="AS11" i="15"/>
  <c r="Q10" i="22"/>
  <c r="AD39" i="24"/>
  <c r="AD36" i="24"/>
  <c r="I14" i="23"/>
  <c r="D36" i="24"/>
  <c r="AS24" i="22"/>
  <c r="Q16" i="22"/>
  <c r="Y16" i="22"/>
  <c r="R43" i="24"/>
  <c r="AK13" i="15"/>
  <c r="Q14" i="23"/>
  <c r="M28" i="15"/>
  <c r="AC11" i="15"/>
  <c r="I15" i="15"/>
  <c r="AD20" i="24"/>
  <c r="AL14" i="15"/>
  <c r="AS7" i="15"/>
  <c r="Y27" i="22"/>
  <c r="AH39" i="24"/>
  <c r="AO7" i="23"/>
  <c r="I27" i="22"/>
  <c r="AC33" i="23"/>
  <c r="AD38" i="24"/>
  <c r="AK27" i="23"/>
  <c r="Y27" i="23"/>
  <c r="AG11" i="22"/>
  <c r="Q24" i="22"/>
  <c r="AD33" i="24"/>
  <c r="D11" i="24"/>
  <c r="AO16" i="22"/>
  <c r="AH14" i="24"/>
  <c r="E29" i="15"/>
  <c r="Q15" i="22"/>
  <c r="M11" i="22"/>
  <c r="AC10" i="23"/>
  <c r="AK10" i="23"/>
  <c r="E16" i="22"/>
  <c r="E12" i="22"/>
  <c r="AC11" i="22"/>
  <c r="AS27" i="22"/>
  <c r="R35" i="24"/>
  <c r="U15" i="23"/>
  <c r="AK29" i="22"/>
  <c r="U34" i="23"/>
  <c r="I24" i="15"/>
  <c r="E7" i="23"/>
  <c r="Y34" i="23"/>
  <c r="Y33" i="23"/>
  <c r="R24" i="24"/>
  <c r="AC11" i="23"/>
  <c r="Q28" i="15"/>
  <c r="E24" i="15"/>
  <c r="Y14" i="15"/>
  <c r="AH31" i="24"/>
  <c r="Y10" i="23"/>
  <c r="D18" i="24"/>
  <c r="AH36" i="24"/>
  <c r="I32" i="22"/>
  <c r="Y7" i="23"/>
  <c r="Q30" i="15"/>
  <c r="D25" i="24"/>
  <c r="Y29" i="23"/>
  <c r="AS30" i="15"/>
  <c r="AC27" i="22"/>
  <c r="H11" i="24"/>
  <c r="I28" i="22"/>
  <c r="E32" i="23"/>
  <c r="AO12" i="22"/>
  <c r="E7" i="15"/>
  <c r="Y24" i="22"/>
  <c r="AO27" i="23"/>
  <c r="AH11" i="24"/>
  <c r="D23" i="24"/>
  <c r="D12" i="24"/>
  <c r="AK24" i="22"/>
  <c r="M29" i="23"/>
  <c r="E12" i="23"/>
  <c r="R17" i="24"/>
  <c r="Y32" i="23"/>
  <c r="AG31" i="23"/>
  <c r="AO11" i="15"/>
  <c r="Y32" i="15"/>
  <c r="AD24" i="24"/>
  <c r="AH38" i="24"/>
  <c r="D26" i="24"/>
  <c r="E13" i="15"/>
  <c r="E15" i="15"/>
  <c r="AD26" i="24"/>
  <c r="M28" i="22"/>
  <c r="AH32" i="24"/>
  <c r="AO7" i="22"/>
  <c r="AC32" i="22"/>
  <c r="D14" i="24"/>
  <c r="AG13" i="15"/>
  <c r="AK11" i="23"/>
  <c r="Y10" i="22"/>
  <c r="D22" i="24"/>
  <c r="E10" i="22"/>
  <c r="AO14" i="15"/>
  <c r="D29" i="24"/>
  <c r="D27" i="24"/>
  <c r="E29" i="23"/>
  <c r="AH42" i="24"/>
  <c r="E27" i="23"/>
  <c r="AO30" i="15"/>
  <c r="AS32" i="23"/>
  <c r="AS24" i="23"/>
  <c r="I31" i="23"/>
  <c r="AK15" i="22"/>
  <c r="I32" i="23"/>
  <c r="AH23" i="24"/>
  <c r="AH18" i="24"/>
  <c r="AG32" i="23"/>
  <c r="E30" i="22"/>
  <c r="M30" i="22"/>
  <c r="AC32" i="23"/>
  <c r="Y13" i="22"/>
  <c r="AO10" i="23"/>
  <c r="AD31" i="24"/>
  <c r="AO11" i="23"/>
  <c r="AC15" i="23"/>
  <c r="AO29" i="22"/>
  <c r="D16" i="24"/>
  <c r="AK7" i="22"/>
  <c r="Q30" i="22"/>
  <c r="M30" i="15"/>
  <c r="Q11" i="22"/>
  <c r="AO7" i="15"/>
  <c r="U32" i="23"/>
  <c r="U29" i="23"/>
  <c r="M33" i="23"/>
  <c r="AO15" i="23"/>
  <c r="AS7" i="22"/>
  <c r="M7" i="22"/>
  <c r="U14" i="23"/>
  <c r="AD22" i="24"/>
  <c r="Q13" i="15"/>
  <c r="Y24" i="15"/>
  <c r="Q24" i="15"/>
  <c r="D17" i="24"/>
  <c r="E28" i="22"/>
  <c r="Y15" i="23"/>
  <c r="AC32" i="15"/>
  <c r="Y28" i="22"/>
  <c r="AS11" i="22"/>
  <c r="R27" i="24"/>
  <c r="I10" i="22"/>
  <c r="Q28" i="23"/>
  <c r="I13" i="15"/>
  <c r="AD14" i="15"/>
  <c r="AK11" i="15"/>
  <c r="AS13" i="15"/>
  <c r="AO28" i="15"/>
  <c r="D30" i="24"/>
  <c r="AO11" i="22"/>
  <c r="AD17" i="24"/>
  <c r="R12" i="24"/>
  <c r="I29" i="22"/>
  <c r="AK30" i="15"/>
  <c r="AC7" i="23"/>
  <c r="AK12" i="22"/>
  <c r="Q11" i="15"/>
  <c r="U13" i="22"/>
  <c r="Q34" i="23"/>
  <c r="AS12" i="23"/>
  <c r="AH25" i="24"/>
  <c r="R15" i="24"/>
  <c r="AG12" i="23"/>
  <c r="AD12" i="24"/>
  <c r="U11" i="15"/>
  <c r="AC27" i="23"/>
  <c r="U27" i="22"/>
  <c r="AC34" i="23"/>
  <c r="AG28" i="23"/>
  <c r="AS13" i="22"/>
  <c r="AO28" i="22"/>
  <c r="M24" i="15"/>
  <c r="R38" i="24"/>
  <c r="I29" i="23"/>
  <c r="I7" i="22"/>
  <c r="AG27" i="22"/>
  <c r="E15" i="23"/>
  <c r="AK28" i="22"/>
  <c r="I29" i="15"/>
  <c r="AC31" i="23"/>
  <c r="I10" i="23"/>
  <c r="AO13" i="22"/>
  <c r="D40" i="24"/>
  <c r="AK28" i="23"/>
  <c r="D35" i="24"/>
  <c r="R13" i="24"/>
  <c r="M11" i="23"/>
  <c r="R20" i="24"/>
  <c r="AO32" i="15"/>
  <c r="AD40" i="24"/>
  <c r="Q12" i="22"/>
  <c r="AK14" i="23"/>
  <c r="AO24" i="22"/>
  <c r="Y11" i="15"/>
  <c r="U12" i="22"/>
  <c r="I12" i="23"/>
  <c r="E7" i="22"/>
  <c r="AO14" i="23"/>
  <c r="M32" i="22"/>
  <c r="AH26" i="24"/>
  <c r="U27" i="23"/>
  <c r="AO33" i="23"/>
  <c r="U10" i="23"/>
  <c r="AD32" i="24"/>
  <c r="AO12" i="23"/>
  <c r="AC7" i="15"/>
  <c r="I30" i="15"/>
  <c r="AH30" i="24"/>
  <c r="Q15" i="23"/>
  <c r="R11" i="24"/>
  <c r="AS32" i="15"/>
  <c r="AH12" i="24"/>
  <c r="Y30" i="22"/>
  <c r="AO28" i="23"/>
  <c r="AD27" i="24"/>
  <c r="I11" i="22"/>
  <c r="AH17" i="24"/>
  <c r="M13" i="15"/>
  <c r="Y15" i="22"/>
  <c r="E10" i="23"/>
  <c r="Y24" i="23"/>
  <c r="AG7" i="23"/>
  <c r="AC30" i="15"/>
  <c r="AK16" i="22"/>
  <c r="AK31" i="23"/>
  <c r="AG15" i="15"/>
  <c r="E11" i="23"/>
  <c r="D39" i="24"/>
  <c r="AK10" i="22"/>
  <c r="AC29" i="15"/>
  <c r="M12" i="23"/>
  <c r="E11" i="22"/>
  <c r="Q29" i="23"/>
  <c r="M12" i="22"/>
  <c r="AH29" i="24"/>
  <c r="AG12" i="22"/>
  <c r="AH13" i="24"/>
  <c r="M10" i="22"/>
  <c r="R25" i="24"/>
  <c r="E32" i="22"/>
  <c r="M29" i="15"/>
  <c r="Q14" i="15"/>
  <c r="M31" i="23"/>
  <c r="AH20" i="24"/>
  <c r="R33" i="24"/>
  <c r="AD42" i="24"/>
  <c r="AD25" i="24"/>
  <c r="AC30" i="22"/>
  <c r="M11" i="15"/>
  <c r="D43" i="24"/>
  <c r="I7" i="15"/>
  <c r="AG7" i="15"/>
  <c r="U15" i="15"/>
  <c r="Z14" i="15"/>
  <c r="AG10" i="22"/>
  <c r="U24" i="15"/>
  <c r="AS14" i="15"/>
  <c r="AG28" i="22"/>
  <c r="M34" i="23"/>
  <c r="M27" i="24"/>
  <c r="AC15" i="15"/>
  <c r="M14" i="15"/>
  <c r="AG34" i="23"/>
  <c r="R32" i="24"/>
  <c r="M24" i="22"/>
  <c r="W33" i="24"/>
  <c r="AD35" i="24"/>
  <c r="I28" i="23"/>
  <c r="AH43" i="24"/>
  <c r="E27" i="22"/>
  <c r="AK28" i="15"/>
  <c r="AS28" i="23"/>
  <c r="AS14" i="23"/>
  <c r="AG29" i="15"/>
  <c r="D21" i="24"/>
  <c r="Y11" i="23"/>
  <c r="U7" i="15"/>
  <c r="U24" i="22"/>
  <c r="AG29" i="23"/>
  <c r="AK24" i="15"/>
  <c r="AO24" i="23"/>
  <c r="I28" i="15"/>
  <c r="Q24" i="23"/>
  <c r="AO31" i="23"/>
  <c r="AK33" i="23"/>
  <c r="AD21" i="24"/>
  <c r="AS10" i="23"/>
  <c r="AD30" i="24"/>
  <c r="AG30" i="22"/>
  <c r="Q7" i="23"/>
  <c r="AK15" i="23"/>
  <c r="E13" i="22"/>
  <c r="D41" i="24"/>
  <c r="E30" i="15"/>
  <c r="R42" i="24"/>
  <c r="E24" i="22"/>
  <c r="U29" i="15"/>
  <c r="Q12" i="23"/>
  <c r="Y29" i="22"/>
  <c r="Q29" i="15"/>
  <c r="G27" i="24"/>
  <c r="AK27" i="22"/>
  <c r="R28" i="24"/>
  <c r="AC10" i="22"/>
  <c r="Q32" i="15"/>
  <c r="AS29" i="23"/>
  <c r="AK34" i="23"/>
  <c r="I11" i="23"/>
  <c r="U12" i="23"/>
  <c r="AH24" i="24"/>
  <c r="AC28" i="15"/>
  <c r="R39" i="24"/>
  <c r="U11" i="22"/>
  <c r="R16" i="24"/>
  <c r="AC13" i="15"/>
  <c r="U30" i="22"/>
  <c r="I12" i="22"/>
  <c r="E29" i="22"/>
  <c r="AS15" i="15"/>
  <c r="Y29" i="15"/>
  <c r="AC14" i="23"/>
  <c r="M7" i="15"/>
  <c r="AT14" i="15"/>
  <c r="Y28" i="23"/>
  <c r="Q32" i="23"/>
  <c r="D42" i="24"/>
  <c r="Q7" i="22"/>
  <c r="AD13" i="24"/>
  <c r="AO34" i="23"/>
  <c r="AS12" i="22"/>
  <c r="U32" i="22"/>
  <c r="U16" i="22"/>
  <c r="U28" i="22"/>
  <c r="R14" i="24"/>
  <c r="AC7" i="22"/>
  <c r="AS15" i="22"/>
  <c r="I33" i="23"/>
  <c r="AH34" i="24"/>
  <c r="U31" i="23"/>
  <c r="AG24" i="23"/>
  <c r="U14" i="15"/>
  <c r="D24" i="24"/>
  <c r="AC24" i="23"/>
  <c r="AO10" i="22"/>
  <c r="AD43" i="24"/>
  <c r="AD19" i="24"/>
  <c r="R41" i="24"/>
  <c r="Q11" i="23"/>
  <c r="I24" i="23"/>
  <c r="AH14" i="15"/>
  <c r="AS15" i="23"/>
  <c r="AK7" i="23"/>
  <c r="AG11" i="23"/>
  <c r="Q27" i="22"/>
  <c r="Q29" i="22"/>
  <c r="Q10" i="23"/>
  <c r="AG15" i="22"/>
  <c r="AK29" i="15"/>
  <c r="Y31" i="23"/>
  <c r="Y7" i="22"/>
  <c r="E15" i="22"/>
  <c r="AH35" i="24"/>
  <c r="AG24" i="15"/>
  <c r="AS34" i="23"/>
  <c r="AO15" i="15"/>
  <c r="AS33" i="23"/>
  <c r="U13" i="15"/>
  <c r="AS10" i="22"/>
  <c r="AC29" i="22"/>
  <c r="AH41" i="24"/>
  <c r="R19" i="24"/>
  <c r="AD18" i="24"/>
  <c r="AD14" i="24"/>
  <c r="I15" i="23"/>
  <c r="U28" i="23"/>
  <c r="U32" i="15"/>
  <c r="E28" i="23"/>
  <c r="Y14" i="23"/>
  <c r="AO13" i="15"/>
  <c r="AG27" i="23"/>
  <c r="E28" i="15"/>
  <c r="AK24" i="23"/>
  <c r="AO32" i="22"/>
  <c r="D20" i="24"/>
  <c r="AD11" i="24"/>
  <c r="AO29" i="15"/>
  <c r="I34" i="23"/>
  <c r="AG15" i="23"/>
  <c r="M32" i="15"/>
  <c r="R31" i="24"/>
  <c r="AH28" i="24"/>
  <c r="AG32" i="15"/>
  <c r="E34" i="23"/>
  <c r="M24" i="23"/>
  <c r="Q27" i="23"/>
  <c r="I11" i="15"/>
  <c r="E33" i="23"/>
  <c r="AD34" i="24"/>
  <c r="D19" i="24"/>
  <c r="U28" i="15"/>
  <c r="AG32" i="22"/>
  <c r="AH21" i="24"/>
  <c r="Y28" i="15"/>
  <c r="Y13" i="15"/>
  <c r="M13" i="22"/>
  <c r="U7" i="23"/>
  <c r="M15" i="22"/>
  <c r="U30" i="15"/>
  <c r="AH37" i="24"/>
  <c r="AC28" i="22"/>
  <c r="AH16" i="24"/>
  <c r="AG7" i="22"/>
  <c r="Y11" i="22"/>
  <c r="AH27" i="24"/>
  <c r="AK11" i="22"/>
  <c r="M27" i="22"/>
  <c r="AH40" i="24"/>
  <c r="R40" i="24"/>
  <c r="AG16" i="22"/>
  <c r="U29" i="22"/>
  <c r="Y30" i="15"/>
  <c r="AS29" i="22"/>
  <c r="AK14" i="15"/>
  <c r="AS28" i="15"/>
  <c r="R22" i="24"/>
  <c r="AG24" i="22"/>
  <c r="U7" i="22"/>
  <c r="AK32" i="23"/>
  <c r="D13" i="24"/>
  <c r="AC12" i="23"/>
  <c r="AA27" i="24"/>
  <c r="W27" i="24"/>
  <c r="V27" i="24"/>
  <c r="U27" i="24"/>
  <c r="AA32" i="24"/>
  <c r="U32" i="24"/>
  <c r="AA39" i="24"/>
  <c r="U39" i="24"/>
  <c r="W39" i="24"/>
  <c r="I20" i="24"/>
  <c r="U40" i="24"/>
  <c r="W40" i="24"/>
  <c r="F12" i="16" l="1"/>
  <c r="C17" i="15"/>
  <c r="C34" i="22"/>
  <c r="C31" i="22"/>
  <c r="C26" i="23"/>
  <c r="C36" i="23"/>
  <c r="C9" i="23"/>
  <c r="C30" i="23"/>
  <c r="C12" i="15"/>
  <c r="C16" i="23"/>
  <c r="C26" i="15"/>
  <c r="C9" i="22"/>
  <c r="C13" i="23"/>
  <c r="C33" i="22"/>
  <c r="C35" i="23"/>
  <c r="C16" i="15"/>
  <c r="G7" i="15"/>
  <c r="AQ7" i="23"/>
  <c r="AI7" i="15"/>
  <c r="G24" i="22"/>
  <c r="AI24" i="23"/>
  <c r="AU7" i="23"/>
  <c r="O24" i="15"/>
  <c r="K7" i="23"/>
  <c r="O7" i="22"/>
  <c r="AE7" i="23"/>
  <c r="G24" i="23"/>
  <c r="AU24" i="22"/>
  <c r="AQ7" i="15"/>
  <c r="AI24" i="22"/>
  <c r="K24" i="23"/>
  <c r="O24" i="22"/>
  <c r="O7" i="15"/>
  <c r="AU7" i="22"/>
  <c r="AQ24" i="15"/>
  <c r="G7" i="22"/>
  <c r="AU24" i="15"/>
  <c r="AU7" i="15"/>
  <c r="AM24" i="23"/>
  <c r="AE24" i="15"/>
  <c r="AM7" i="15"/>
  <c r="AE7" i="15"/>
  <c r="AE7" i="22"/>
  <c r="AI24" i="15"/>
  <c r="AE24" i="23"/>
  <c r="AM7" i="22"/>
  <c r="AA7" i="23"/>
  <c r="W24" i="15"/>
  <c r="S24" i="15"/>
  <c r="AA24" i="22"/>
  <c r="O7" i="23"/>
  <c r="AU24" i="23"/>
  <c r="G7" i="23"/>
  <c r="AQ24" i="23"/>
  <c r="AQ24" i="22"/>
  <c r="AQ7" i="22"/>
  <c r="G24" i="15"/>
  <c r="AM7" i="23"/>
  <c r="AM24" i="22"/>
  <c r="AE24" i="22"/>
  <c r="AI7" i="23"/>
  <c r="AI7" i="22"/>
  <c r="AM24" i="15"/>
  <c r="W7" i="23"/>
  <c r="S24" i="22"/>
  <c r="AA24" i="23"/>
  <c r="AA24" i="15"/>
  <c r="S24" i="23"/>
  <c r="W24" i="23"/>
  <c r="S7" i="15"/>
  <c r="AA7" i="22"/>
  <c r="W7" i="15"/>
  <c r="K24" i="15"/>
  <c r="S7" i="23"/>
  <c r="K7" i="15"/>
  <c r="K7" i="22"/>
  <c r="AA7" i="15"/>
  <c r="S7" i="22"/>
  <c r="W7" i="22"/>
  <c r="W24" i="22"/>
  <c r="K24" i="22"/>
  <c r="O24" i="23"/>
  <c r="AE37" i="24"/>
  <c r="AI14" i="24"/>
  <c r="U127" i="24"/>
  <c r="U130" i="24"/>
  <c r="AI41" i="24"/>
  <c r="AI18" i="24"/>
  <c r="AE19" i="24"/>
  <c r="AI40" i="24"/>
  <c r="AE28" i="24"/>
  <c r="AE25" i="24"/>
  <c r="AI11" i="24"/>
  <c r="AE22" i="24"/>
  <c r="AI43" i="24"/>
  <c r="AE38" i="24"/>
  <c r="AE23" i="24"/>
  <c r="AI28" i="24"/>
  <c r="AI39" i="24"/>
  <c r="AE13" i="24"/>
  <c r="AI22" i="24"/>
  <c r="AI23" i="24"/>
  <c r="AE41" i="24"/>
  <c r="AE30" i="24"/>
  <c r="U128" i="24"/>
  <c r="AE21" i="24"/>
  <c r="U131" i="24"/>
  <c r="AE33" i="24"/>
  <c r="U129" i="24"/>
  <c r="AE32" i="24"/>
  <c r="AE40" i="24"/>
  <c r="AI25" i="24"/>
  <c r="AE31" i="24"/>
  <c r="AE42" i="24"/>
  <c r="AE24" i="24"/>
  <c r="AI13" i="24"/>
  <c r="AI24" i="24"/>
  <c r="AE14" i="24"/>
  <c r="AE17" i="24"/>
  <c r="AE15" i="24"/>
  <c r="AI27" i="24"/>
  <c r="AE36" i="24"/>
  <c r="AI42" i="24"/>
  <c r="AE16" i="24"/>
  <c r="AI21" i="24"/>
  <c r="AI33" i="24"/>
  <c r="U126" i="24"/>
  <c r="AE12" i="24"/>
  <c r="AI36" i="24"/>
  <c r="AI20" i="24"/>
  <c r="AI19" i="24"/>
  <c r="AE27" i="24"/>
  <c r="AI34" i="24"/>
  <c r="AI17" i="24"/>
  <c r="AI12" i="24"/>
  <c r="AE35" i="24"/>
  <c r="AI38" i="24"/>
  <c r="AI32" i="24"/>
  <c r="AE43" i="24"/>
  <c r="AE11" i="24"/>
  <c r="AE34" i="24"/>
  <c r="AE20" i="24"/>
  <c r="AE26" i="24"/>
  <c r="AI35" i="24"/>
  <c r="AI29" i="24"/>
  <c r="AE39" i="24"/>
  <c r="AI16" i="24"/>
  <c r="AE29" i="24"/>
  <c r="AI15" i="24"/>
  <c r="AI31" i="24"/>
  <c r="AI30" i="24"/>
  <c r="AI37" i="24"/>
  <c r="AE18" i="24"/>
  <c r="AI26" i="24"/>
  <c r="C9" i="15"/>
  <c r="C17" i="23"/>
  <c r="C31" i="15"/>
  <c r="C14" i="22"/>
  <c r="C26" i="22"/>
  <c r="C17" i="22"/>
  <c r="C34" i="15"/>
  <c r="C33" i="15"/>
  <c r="F10" i="15"/>
  <c r="AT27" i="15"/>
  <c r="F27" i="15"/>
  <c r="AT10" i="15"/>
  <c r="M13" i="24"/>
  <c r="M43" i="24"/>
  <c r="M22" i="24"/>
  <c r="M15" i="24"/>
  <c r="E30" i="23"/>
  <c r="Z7" i="15"/>
  <c r="E26" i="23"/>
  <c r="AD16" i="22"/>
  <c r="J7" i="22"/>
  <c r="U41" i="24"/>
  <c r="M8" i="22"/>
  <c r="I13" i="24"/>
  <c r="AP13" i="22"/>
  <c r="AT24" i="22"/>
  <c r="V7" i="23"/>
  <c r="AH13" i="23"/>
  <c r="AD14" i="23"/>
  <c r="AD28" i="15"/>
  <c r="F33" i="23"/>
  <c r="M28" i="23"/>
  <c r="Z16" i="22"/>
  <c r="AC34" i="22"/>
  <c r="AL31" i="22"/>
  <c r="AH24" i="22"/>
  <c r="R24" i="15"/>
  <c r="AD31" i="23"/>
  <c r="G13" i="24"/>
  <c r="AT13" i="22"/>
  <c r="J13" i="15"/>
  <c r="I25" i="22"/>
  <c r="U30" i="24"/>
  <c r="AL30" i="23"/>
  <c r="Z13" i="23"/>
  <c r="AD33" i="23"/>
  <c r="AT31" i="23"/>
  <c r="AC8" i="15"/>
  <c r="E33" i="15"/>
  <c r="AC25" i="15"/>
  <c r="AH31" i="23"/>
  <c r="V31" i="23"/>
  <c r="N31" i="22"/>
  <c r="I37" i="24"/>
  <c r="AS12" i="15"/>
  <c r="AO9" i="22"/>
  <c r="Y31" i="22"/>
  <c r="W25" i="24"/>
  <c r="U8" i="15"/>
  <c r="AK16" i="23"/>
  <c r="AG17" i="15"/>
  <c r="Y8" i="15"/>
  <c r="AK26" i="15"/>
  <c r="AL10" i="23"/>
  <c r="G23" i="24"/>
  <c r="U31" i="24"/>
  <c r="H15" i="24"/>
  <c r="V38" i="24"/>
  <c r="V29" i="24"/>
  <c r="V24" i="24"/>
  <c r="V28" i="24"/>
  <c r="AT14" i="23"/>
  <c r="V21" i="24"/>
  <c r="I42" i="24"/>
  <c r="W12" i="24"/>
  <c r="V29" i="22"/>
  <c r="AL12" i="22"/>
  <c r="U21" i="24"/>
  <c r="J31" i="15"/>
  <c r="AA22" i="24"/>
  <c r="AA33" i="24"/>
  <c r="M14" i="24"/>
  <c r="AA18" i="24"/>
  <c r="V12" i="22"/>
  <c r="F28" i="23"/>
  <c r="J13" i="23"/>
  <c r="AT13" i="15"/>
  <c r="I34" i="22"/>
  <c r="U42" i="24"/>
  <c r="N24" i="15"/>
  <c r="M25" i="23"/>
  <c r="J33" i="23"/>
  <c r="Z24" i="15"/>
  <c r="AD28" i="23"/>
  <c r="V30" i="22"/>
  <c r="AT7" i="23"/>
  <c r="Z30" i="23"/>
  <c r="G29" i="24"/>
  <c r="V24" i="22"/>
  <c r="M9" i="22"/>
  <c r="U26" i="24"/>
  <c r="I38" i="24"/>
  <c r="E25" i="15"/>
  <c r="V13" i="23"/>
  <c r="J28" i="22"/>
  <c r="W20" i="24"/>
  <c r="AS34" i="15"/>
  <c r="Q8" i="15"/>
  <c r="Y16" i="23"/>
  <c r="J11" i="15"/>
  <c r="AS26" i="15"/>
  <c r="I21" i="24"/>
  <c r="U17" i="24"/>
  <c r="AK8" i="15"/>
  <c r="AD30" i="15"/>
  <c r="AC33" i="22"/>
  <c r="J12" i="23"/>
  <c r="AT7" i="15"/>
  <c r="I14" i="24"/>
  <c r="AD7" i="15"/>
  <c r="AO17" i="23"/>
  <c r="F30" i="15"/>
  <c r="V11" i="15"/>
  <c r="F29" i="15"/>
  <c r="AS17" i="22"/>
  <c r="AL27" i="23"/>
  <c r="AK17" i="22"/>
  <c r="AS33" i="15"/>
  <c r="AT11" i="15"/>
  <c r="N10" i="23"/>
  <c r="Y9" i="15"/>
  <c r="V30" i="15"/>
  <c r="AT30" i="22"/>
  <c r="V31" i="24"/>
  <c r="H21" i="24"/>
  <c r="V18" i="24"/>
  <c r="H26" i="24"/>
  <c r="H34" i="24"/>
  <c r="E36" i="23"/>
  <c r="H33" i="24"/>
  <c r="I30" i="24"/>
  <c r="W43" i="24"/>
  <c r="AT16" i="22"/>
  <c r="H12" i="24"/>
  <c r="AT29" i="23"/>
  <c r="Y17" i="15"/>
  <c r="AT24" i="23"/>
  <c r="R16" i="22"/>
  <c r="V11" i="24"/>
  <c r="AA40" i="24"/>
  <c r="AA25" i="24"/>
  <c r="M26" i="24"/>
  <c r="M28" i="24"/>
  <c r="AK17" i="15"/>
  <c r="AL16" i="22"/>
  <c r="G21" i="24"/>
  <c r="AD12" i="23"/>
  <c r="F29" i="23"/>
  <c r="V13" i="22"/>
  <c r="AD29" i="23"/>
  <c r="Y26" i="15"/>
  <c r="M16" i="15"/>
  <c r="AD30" i="22"/>
  <c r="AL7" i="23"/>
  <c r="N31" i="15"/>
  <c r="AS36" i="23"/>
  <c r="AS9" i="22"/>
  <c r="W35" i="24"/>
  <c r="W22" i="24"/>
  <c r="U11" i="23"/>
  <c r="AP31" i="23"/>
  <c r="F31" i="15"/>
  <c r="AD31" i="22"/>
  <c r="AT28" i="15"/>
  <c r="I32" i="24"/>
  <c r="V31" i="15"/>
  <c r="F11" i="23"/>
  <c r="AL12" i="23"/>
  <c r="AH7" i="22"/>
  <c r="AS17" i="15"/>
  <c r="AC17" i="23"/>
  <c r="J24" i="15"/>
  <c r="E31" i="23"/>
  <c r="F31" i="23" s="1"/>
  <c r="J7" i="23"/>
  <c r="I26" i="22"/>
  <c r="Y34" i="15"/>
  <c r="W31" i="24"/>
  <c r="J11" i="23"/>
  <c r="R24" i="23"/>
  <c r="N29" i="22"/>
  <c r="R10" i="23"/>
  <c r="AL30" i="22"/>
  <c r="AP30" i="15"/>
  <c r="AD11" i="22"/>
  <c r="N8" i="22"/>
  <c r="AT28" i="22"/>
  <c r="V16" i="22"/>
  <c r="AP7" i="23"/>
  <c r="AG31" i="15"/>
  <c r="Z12" i="23"/>
  <c r="J7" i="15"/>
  <c r="AC26" i="15"/>
  <c r="M34" i="22"/>
  <c r="I36" i="23"/>
  <c r="H41" i="24"/>
  <c r="H39" i="24"/>
  <c r="H19" i="24"/>
  <c r="AK8" i="22"/>
  <c r="AL13" i="22"/>
  <c r="AG16" i="15"/>
  <c r="AH16" i="15" s="1"/>
  <c r="J14" i="23"/>
  <c r="AL29" i="15"/>
  <c r="AG34" i="15"/>
  <c r="AS9" i="23"/>
  <c r="M33" i="22"/>
  <c r="AP16" i="22"/>
  <c r="M19" i="24"/>
  <c r="M39" i="24"/>
  <c r="AA17" i="24"/>
  <c r="AA29" i="24"/>
  <c r="U16" i="24"/>
  <c r="R10" i="22"/>
  <c r="AT10" i="23"/>
  <c r="AK33" i="15"/>
  <c r="AS31" i="15"/>
  <c r="Q17" i="22"/>
  <c r="E16" i="23"/>
  <c r="AS33" i="22"/>
  <c r="F28" i="22"/>
  <c r="AT10" i="22"/>
  <c r="R27" i="22"/>
  <c r="R29" i="15"/>
  <c r="AK25" i="23"/>
  <c r="U24" i="24"/>
  <c r="AK9" i="23"/>
  <c r="I31" i="22"/>
  <c r="AL27" i="22"/>
  <c r="U34" i="15"/>
  <c r="V34" i="15" s="1"/>
  <c r="AP28" i="15"/>
  <c r="W38" i="24"/>
  <c r="U35" i="23"/>
  <c r="Q16" i="23"/>
  <c r="G31" i="24"/>
  <c r="AK13" i="23"/>
  <c r="AC30" i="23"/>
  <c r="I15" i="24"/>
  <c r="Z13" i="15"/>
  <c r="R11" i="23"/>
  <c r="AH13" i="22"/>
  <c r="U33" i="22"/>
  <c r="V7" i="22"/>
  <c r="J28" i="15"/>
  <c r="U31" i="15"/>
  <c r="AG35" i="23"/>
  <c r="Z34" i="15"/>
  <c r="AP29" i="23"/>
  <c r="AC9" i="23"/>
  <c r="Q9" i="22"/>
  <c r="AT36" i="23"/>
  <c r="AT24" i="15"/>
  <c r="AC25" i="22"/>
  <c r="I31" i="24"/>
  <c r="W34" i="24"/>
  <c r="V27" i="23"/>
  <c r="AK8" i="23"/>
  <c r="AH11" i="23"/>
  <c r="R31" i="23"/>
  <c r="G36" i="24"/>
  <c r="N33" i="22"/>
  <c r="U19" i="24"/>
  <c r="H42" i="24"/>
  <c r="Y36" i="23"/>
  <c r="AS34" i="22"/>
  <c r="F27" i="22"/>
  <c r="Z31" i="22"/>
  <c r="Y33" i="22"/>
  <c r="I34" i="24"/>
  <c r="Q33" i="15"/>
  <c r="U25" i="23"/>
  <c r="V25" i="23" s="1"/>
  <c r="AC12" i="15"/>
  <c r="V39" i="24"/>
  <c r="AT29" i="22"/>
  <c r="I30" i="23"/>
  <c r="W24" i="24"/>
  <c r="R13" i="23"/>
  <c r="AA31" i="24"/>
  <c r="AA11" i="24"/>
  <c r="M12" i="24"/>
  <c r="AA30" i="24"/>
  <c r="G19" i="24"/>
  <c r="U14" i="22"/>
  <c r="F30" i="22"/>
  <c r="E31" i="22"/>
  <c r="Q26" i="23"/>
  <c r="AG16" i="23"/>
  <c r="E13" i="23"/>
  <c r="W30" i="24"/>
  <c r="U37" i="24"/>
  <c r="Z10" i="22"/>
  <c r="AT31" i="15"/>
  <c r="I26" i="24"/>
  <c r="I33" i="15"/>
  <c r="J33" i="15" s="1"/>
  <c r="F7" i="23"/>
  <c r="G25" i="24"/>
  <c r="AD14" i="22"/>
  <c r="AK25" i="15"/>
  <c r="AL25" i="15" s="1"/>
  <c r="N30" i="22"/>
  <c r="U34" i="22"/>
  <c r="J34" i="22"/>
  <c r="AD13" i="15"/>
  <c r="AH7" i="15"/>
  <c r="AG34" i="22"/>
  <c r="AT30" i="23"/>
  <c r="F13" i="15"/>
  <c r="AG25" i="23"/>
  <c r="Y34" i="22"/>
  <c r="Z34" i="22" s="1"/>
  <c r="AS25" i="23"/>
  <c r="I29" i="24"/>
  <c r="AG14" i="22"/>
  <c r="G37" i="24"/>
  <c r="AO16" i="23"/>
  <c r="R31" i="15"/>
  <c r="M26" i="22"/>
  <c r="AP28" i="22"/>
  <c r="Y14" i="22"/>
  <c r="AH12" i="23"/>
  <c r="AC16" i="15"/>
  <c r="AC9" i="22"/>
  <c r="AD30" i="23"/>
  <c r="AT12" i="23"/>
  <c r="U22" i="24"/>
  <c r="AD28" i="22"/>
  <c r="AL29" i="22"/>
  <c r="G32" i="24"/>
  <c r="AS26" i="23"/>
  <c r="U12" i="24"/>
  <c r="AG17" i="22"/>
  <c r="AH34" i="22"/>
  <c r="W37" i="24"/>
  <c r="J27" i="23"/>
  <c r="Z7" i="22"/>
  <c r="E31" i="15"/>
  <c r="Z8" i="15"/>
  <c r="V30" i="24"/>
  <c r="V40" i="24"/>
  <c r="H40" i="24"/>
  <c r="V23" i="24"/>
  <c r="Y25" i="22"/>
  <c r="H43" i="24"/>
  <c r="AL28" i="22"/>
  <c r="AO33" i="15"/>
  <c r="AD27" i="22"/>
  <c r="AH17" i="22"/>
  <c r="AS14" i="22"/>
  <c r="AC26" i="23"/>
  <c r="AL33" i="15"/>
  <c r="N7" i="22"/>
  <c r="H32" i="24"/>
  <c r="M20" i="24"/>
  <c r="AA20" i="24"/>
  <c r="M23" i="24"/>
  <c r="M37" i="24"/>
  <c r="AO26" i="15"/>
  <c r="I31" i="15"/>
  <c r="AO9" i="15"/>
  <c r="Q31" i="22"/>
  <c r="M31" i="22"/>
  <c r="I17" i="15"/>
  <c r="AP12" i="23"/>
  <c r="Q31" i="15"/>
  <c r="E17" i="23"/>
  <c r="F17" i="23" s="1"/>
  <c r="AG13" i="23"/>
  <c r="J11" i="22"/>
  <c r="Y12" i="15"/>
  <c r="AC35" i="23"/>
  <c r="F16" i="23"/>
  <c r="I13" i="23"/>
  <c r="AD31" i="15"/>
  <c r="G26" i="24"/>
  <c r="V27" i="22"/>
  <c r="AP11" i="22"/>
  <c r="AT12" i="22"/>
  <c r="I43" i="24"/>
  <c r="Z31" i="23"/>
  <c r="W17" i="24"/>
  <c r="M17" i="23"/>
  <c r="V14" i="22"/>
  <c r="AH10" i="23"/>
  <c r="AT27" i="23"/>
  <c r="AH30" i="22"/>
  <c r="V29" i="23"/>
  <c r="I41" i="24"/>
  <c r="AC17" i="22"/>
  <c r="N28" i="15"/>
  <c r="V28" i="23"/>
  <c r="R33" i="15"/>
  <c r="AC8" i="23"/>
  <c r="Q9" i="23"/>
  <c r="F28" i="15"/>
  <c r="AS9" i="15"/>
  <c r="Y26" i="23"/>
  <c r="AL29" i="23"/>
  <c r="F29" i="22"/>
  <c r="AK35" i="23"/>
  <c r="G42" i="24"/>
  <c r="AH16" i="23"/>
  <c r="AO30" i="23"/>
  <c r="AG12" i="15"/>
  <c r="AG17" i="23"/>
  <c r="Z26" i="15"/>
  <c r="Z29" i="15"/>
  <c r="AP10" i="23"/>
  <c r="AO26" i="22"/>
  <c r="U30" i="23"/>
  <c r="AD7" i="22"/>
  <c r="U43" i="24"/>
  <c r="G30" i="24"/>
  <c r="AP33" i="15"/>
  <c r="V37" i="24"/>
  <c r="V36" i="24"/>
  <c r="V41" i="24"/>
  <c r="H31" i="24"/>
  <c r="AG8" i="15"/>
  <c r="M17" i="24"/>
  <c r="M9" i="15"/>
  <c r="N9" i="15" s="1"/>
  <c r="M34" i="15"/>
  <c r="N16" i="22"/>
  <c r="AK16" i="15"/>
  <c r="G33" i="24"/>
  <c r="AA19" i="24"/>
  <c r="AA13" i="24"/>
  <c r="M25" i="24"/>
  <c r="M33" i="24"/>
  <c r="AL28" i="23"/>
  <c r="I8" i="15"/>
  <c r="J8" i="15" s="1"/>
  <c r="AC34" i="15"/>
  <c r="J24" i="23"/>
  <c r="G34" i="24"/>
  <c r="E8" i="22"/>
  <c r="Y26" i="22"/>
  <c r="AS31" i="22"/>
  <c r="F24" i="15"/>
  <c r="N13" i="22"/>
  <c r="U15" i="24"/>
  <c r="R30" i="23"/>
  <c r="E26" i="15"/>
  <c r="AH16" i="22"/>
  <c r="AK34" i="22"/>
  <c r="AK34" i="15"/>
  <c r="V13" i="15"/>
  <c r="U17" i="22"/>
  <c r="V17" i="22" s="1"/>
  <c r="E17" i="15"/>
  <c r="W26" i="24"/>
  <c r="AD7" i="23"/>
  <c r="J14" i="22"/>
  <c r="I25" i="15"/>
  <c r="J25" i="15" s="1"/>
  <c r="Q13" i="23"/>
  <c r="AH24" i="15"/>
  <c r="W28" i="24"/>
  <c r="AP28" i="23"/>
  <c r="AK31" i="15"/>
  <c r="AP11" i="23"/>
  <c r="Z14" i="22"/>
  <c r="V12" i="23"/>
  <c r="AP12" i="22"/>
  <c r="I16" i="15"/>
  <c r="Z24" i="23"/>
  <c r="AO31" i="15"/>
  <c r="R17" i="22"/>
  <c r="Z11" i="22"/>
  <c r="U16" i="23"/>
  <c r="V16" i="23" s="1"/>
  <c r="AL30" i="15"/>
  <c r="N16" i="15"/>
  <c r="F10" i="23"/>
  <c r="AD24" i="23"/>
  <c r="AG9" i="15"/>
  <c r="F26" i="23"/>
  <c r="I35" i="23"/>
  <c r="AK36" i="23"/>
  <c r="AL36" i="23" s="1"/>
  <c r="AH11" i="15"/>
  <c r="AD17" i="22"/>
  <c r="G24" i="24"/>
  <c r="AH29" i="15"/>
  <c r="AT13" i="23"/>
  <c r="AT9" i="22"/>
  <c r="AO14" i="22"/>
  <c r="AD29" i="22"/>
  <c r="N30" i="15"/>
  <c r="AT26" i="15"/>
  <c r="AP9" i="15"/>
  <c r="V42" i="24"/>
  <c r="V19" i="24"/>
  <c r="V34" i="24"/>
  <c r="H16" i="24"/>
  <c r="H29" i="24"/>
  <c r="H30" i="24"/>
  <c r="AK9" i="22"/>
  <c r="AL9" i="22" s="1"/>
  <c r="R26" i="23"/>
  <c r="I26" i="15"/>
  <c r="H18" i="24"/>
  <c r="J31" i="23"/>
  <c r="M36" i="23"/>
  <c r="AL28" i="15"/>
  <c r="AH28" i="23"/>
  <c r="AA41" i="24"/>
  <c r="M35" i="24"/>
  <c r="M18" i="24"/>
  <c r="M31" i="24"/>
  <c r="AC14" i="22"/>
  <c r="AL31" i="15"/>
  <c r="W16" i="24"/>
  <c r="M33" i="15"/>
  <c r="I26" i="23"/>
  <c r="J26" i="23" s="1"/>
  <c r="AO17" i="15"/>
  <c r="AP17" i="15" s="1"/>
  <c r="E9" i="22"/>
  <c r="F9" i="22" s="1"/>
  <c r="AS8" i="15"/>
  <c r="AT8" i="15" s="1"/>
  <c r="Z31" i="15"/>
  <c r="Q25" i="15"/>
  <c r="Y13" i="23"/>
  <c r="E9" i="15"/>
  <c r="I16" i="24"/>
  <c r="F8" i="22"/>
  <c r="U31" i="22"/>
  <c r="AH33" i="23"/>
  <c r="R11" i="22"/>
  <c r="AG26" i="22"/>
  <c r="N7" i="23"/>
  <c r="AG9" i="23"/>
  <c r="AL33" i="23"/>
  <c r="R28" i="23"/>
  <c r="Q36" i="23"/>
  <c r="R36" i="23" s="1"/>
  <c r="AK33" i="22"/>
  <c r="E26" i="22"/>
  <c r="F11" i="22"/>
  <c r="AC8" i="22"/>
  <c r="AD8" i="22" s="1"/>
  <c r="F26" i="15"/>
  <c r="U8" i="23"/>
  <c r="Y9" i="22"/>
  <c r="V10" i="23"/>
  <c r="W18" i="24"/>
  <c r="AP14" i="23"/>
  <c r="AH31" i="15"/>
  <c r="AL34" i="22"/>
  <c r="I18" i="24"/>
  <c r="F12" i="23"/>
  <c r="Z29" i="22"/>
  <c r="U17" i="15"/>
  <c r="M13" i="23"/>
  <c r="V28" i="22"/>
  <c r="N14" i="22"/>
  <c r="AG26" i="15"/>
  <c r="AH26" i="15" s="1"/>
  <c r="U26" i="15"/>
  <c r="AS16" i="23"/>
  <c r="N29" i="23"/>
  <c r="AT33" i="23"/>
  <c r="AT30" i="15"/>
  <c r="R7" i="23"/>
  <c r="R27" i="23"/>
  <c r="Y30" i="23"/>
  <c r="AD9" i="23"/>
  <c r="M30" i="23"/>
  <c r="AS17" i="23"/>
  <c r="I19" i="24"/>
  <c r="AL16" i="15"/>
  <c r="F25" i="15"/>
  <c r="H38" i="24"/>
  <c r="V14" i="24"/>
  <c r="H24" i="24"/>
  <c r="H27" i="24"/>
  <c r="H23" i="24"/>
  <c r="H35" i="24"/>
  <c r="AA34" i="24"/>
  <c r="V30" i="23"/>
  <c r="F9" i="15"/>
  <c r="U26" i="23"/>
  <c r="V26" i="23" s="1"/>
  <c r="E35" i="23"/>
  <c r="Q34" i="22"/>
  <c r="R34" i="22" s="1"/>
  <c r="Q17" i="15"/>
  <c r="H14" i="24"/>
  <c r="M24" i="24"/>
  <c r="M40" i="24"/>
  <c r="AA24" i="24"/>
  <c r="M38" i="24"/>
  <c r="W15" i="24"/>
  <c r="Y31" i="15"/>
  <c r="V24" i="23"/>
  <c r="AP26" i="15"/>
  <c r="U17" i="23"/>
  <c r="V17" i="23" s="1"/>
  <c r="J29" i="22"/>
  <c r="AL11" i="22"/>
  <c r="AH24" i="23"/>
  <c r="G12" i="24"/>
  <c r="AH10" i="22"/>
  <c r="U25" i="24"/>
  <c r="AC31" i="22"/>
  <c r="W11" i="24"/>
  <c r="W36" i="24"/>
  <c r="AH28" i="22"/>
  <c r="J29" i="23"/>
  <c r="Y17" i="23"/>
  <c r="N33" i="23"/>
  <c r="V33" i="23"/>
  <c r="Q17" i="23"/>
  <c r="AL24" i="23"/>
  <c r="Z30" i="22"/>
  <c r="N11" i="23"/>
  <c r="AG31" i="22"/>
  <c r="U13" i="24"/>
  <c r="AO31" i="22"/>
  <c r="AD27" i="23"/>
  <c r="M17" i="15"/>
  <c r="AL13" i="15"/>
  <c r="W13" i="24"/>
  <c r="AO34" i="15"/>
  <c r="Q28" i="22"/>
  <c r="R28" i="22" s="1"/>
  <c r="AK14" i="22"/>
  <c r="F31" i="22"/>
  <c r="AT34" i="15"/>
  <c r="G18" i="24"/>
  <c r="Q9" i="15"/>
  <c r="N13" i="23"/>
  <c r="R9" i="23"/>
  <c r="I36" i="24"/>
  <c r="AS8" i="22"/>
  <c r="AO9" i="23"/>
  <c r="Z30" i="15"/>
  <c r="M25" i="22"/>
  <c r="N28" i="22"/>
  <c r="AT28" i="23"/>
  <c r="F7" i="15"/>
  <c r="U9" i="15"/>
  <c r="AH7" i="23"/>
  <c r="Z12" i="22"/>
  <c r="Z36" i="23"/>
  <c r="I14" i="22"/>
  <c r="I39" i="24"/>
  <c r="AH14" i="22"/>
  <c r="AP24" i="15"/>
  <c r="Q26" i="22"/>
  <c r="AO13" i="23"/>
  <c r="V22" i="24"/>
  <c r="V33" i="24"/>
  <c r="V35" i="24"/>
  <c r="H13" i="24"/>
  <c r="V13" i="24"/>
  <c r="H22" i="24"/>
  <c r="AA21" i="24"/>
  <c r="V10" i="22"/>
  <c r="Q8" i="23"/>
  <c r="U28" i="24"/>
  <c r="R30" i="22"/>
  <c r="I17" i="24"/>
  <c r="AO25" i="22"/>
  <c r="AS13" i="23"/>
  <c r="G28" i="24"/>
  <c r="AA14" i="24"/>
  <c r="AA38" i="24"/>
  <c r="AA35" i="24"/>
  <c r="M34" i="24"/>
  <c r="AC9" i="15"/>
  <c r="AD9" i="15" s="1"/>
  <c r="Y8" i="23"/>
  <c r="Z8" i="23" s="1"/>
  <c r="AP31" i="15"/>
  <c r="W32" i="24"/>
  <c r="AG14" i="23"/>
  <c r="AH14" i="23" s="1"/>
  <c r="U18" i="24"/>
  <c r="I12" i="15"/>
  <c r="AD12" i="22"/>
  <c r="U9" i="23"/>
  <c r="V9" i="23" s="1"/>
  <c r="W42" i="24"/>
  <c r="M16" i="23"/>
  <c r="W21" i="24"/>
  <c r="AG8" i="23"/>
  <c r="AH8" i="23" s="1"/>
  <c r="U26" i="22"/>
  <c r="V26" i="22" s="1"/>
  <c r="AG30" i="23"/>
  <c r="V24" i="15"/>
  <c r="F13" i="22"/>
  <c r="AD10" i="22"/>
  <c r="M25" i="15"/>
  <c r="AG33" i="15"/>
  <c r="AH33" i="15" s="1"/>
  <c r="AS35" i="23"/>
  <c r="M26" i="15"/>
  <c r="N26" i="15" s="1"/>
  <c r="G40" i="24"/>
  <c r="AL8" i="22"/>
  <c r="I22" i="24"/>
  <c r="G39" i="24"/>
  <c r="Z13" i="22"/>
  <c r="Q14" i="22"/>
  <c r="V29" i="15"/>
  <c r="AG8" i="22"/>
  <c r="Y17" i="22"/>
  <c r="Z17" i="22" s="1"/>
  <c r="R28" i="15"/>
  <c r="I28" i="24"/>
  <c r="M26" i="23"/>
  <c r="N26" i="23" s="1"/>
  <c r="Z12" i="15"/>
  <c r="AC33" i="15"/>
  <c r="F14" i="23"/>
  <c r="AH13" i="15"/>
  <c r="AG25" i="22"/>
  <c r="J30" i="22"/>
  <c r="G17" i="24"/>
  <c r="R29" i="23"/>
  <c r="AS8" i="23"/>
  <c r="AT27" i="22"/>
  <c r="F30" i="23"/>
  <c r="U33" i="15"/>
  <c r="V33" i="15" s="1"/>
  <c r="J28" i="23"/>
  <c r="AO25" i="15"/>
  <c r="AP30" i="22"/>
  <c r="G41" i="24"/>
  <c r="AC25" i="23"/>
  <c r="J29" i="15"/>
  <c r="W14" i="24"/>
  <c r="AL10" i="22"/>
  <c r="V7" i="15"/>
  <c r="AL24" i="15"/>
  <c r="AH28" i="15"/>
  <c r="AD35" i="23"/>
  <c r="V17" i="24"/>
  <c r="V43" i="24"/>
  <c r="H36" i="24"/>
  <c r="V20" i="24"/>
  <c r="N24" i="23"/>
  <c r="Y25" i="23"/>
  <c r="AH31" i="22"/>
  <c r="M42" i="24"/>
  <c r="AA15" i="24"/>
  <c r="M11" i="24"/>
  <c r="AA26" i="24"/>
  <c r="AP27" i="22"/>
  <c r="J12" i="22"/>
  <c r="U25" i="15"/>
  <c r="V25" i="15" s="1"/>
  <c r="R7" i="22"/>
  <c r="G43" i="24"/>
  <c r="AG9" i="22"/>
  <c r="AH9" i="22" s="1"/>
  <c r="N27" i="22"/>
  <c r="M9" i="23"/>
  <c r="N9" i="23" s="1"/>
  <c r="AP7" i="15"/>
  <c r="E34" i="22"/>
  <c r="F34" i="22" s="1"/>
  <c r="Q16" i="15"/>
  <c r="R12" i="23"/>
  <c r="J31" i="22"/>
  <c r="AD29" i="15"/>
  <c r="AS25" i="15"/>
  <c r="AC13" i="23"/>
  <c r="N11" i="15"/>
  <c r="U11" i="24"/>
  <c r="I9" i="23"/>
  <c r="AO26" i="23"/>
  <c r="AP26" i="23" s="1"/>
  <c r="N12" i="22"/>
  <c r="I9" i="15"/>
  <c r="J9" i="15" s="1"/>
  <c r="G15" i="24"/>
  <c r="W41" i="24"/>
  <c r="Y8" i="22"/>
  <c r="U33" i="24"/>
  <c r="J10" i="22"/>
  <c r="AK30" i="23"/>
  <c r="U34" i="24"/>
  <c r="AS30" i="23"/>
  <c r="G16" i="24"/>
  <c r="AT29" i="15"/>
  <c r="R33" i="23"/>
  <c r="AO36" i="23"/>
  <c r="AK9" i="15"/>
  <c r="AP11" i="15"/>
  <c r="AP27" i="23"/>
  <c r="I17" i="22"/>
  <c r="U38" i="24"/>
  <c r="AL11" i="23"/>
  <c r="Q25" i="23"/>
  <c r="AG33" i="22"/>
  <c r="I33" i="22"/>
  <c r="J33" i="22" s="1"/>
  <c r="AD34" i="22"/>
  <c r="AH27" i="22"/>
  <c r="I11" i="24"/>
  <c r="Q12" i="15"/>
  <c r="AP30" i="23"/>
  <c r="I35" i="24"/>
  <c r="AD11" i="15"/>
  <c r="AT11" i="23"/>
  <c r="AL25" i="23"/>
  <c r="I25" i="24"/>
  <c r="I25" i="23"/>
  <c r="U36" i="23"/>
  <c r="V33" i="22"/>
  <c r="V8" i="15"/>
  <c r="H28" i="24"/>
  <c r="Z17" i="23"/>
  <c r="AA42" i="24"/>
  <c r="AD24" i="22"/>
  <c r="J16" i="22"/>
  <c r="AC26" i="22"/>
  <c r="M35" i="23"/>
  <c r="AD10" i="23"/>
  <c r="Z33" i="23"/>
  <c r="W23" i="24"/>
  <c r="AL14" i="22"/>
  <c r="AA16" i="24"/>
  <c r="AA12" i="24"/>
  <c r="AA43" i="24"/>
  <c r="AA37" i="24"/>
  <c r="AT11" i="22"/>
  <c r="I16" i="23"/>
  <c r="AO25" i="23"/>
  <c r="AP25" i="23" s="1"/>
  <c r="AH11" i="22"/>
  <c r="J27" i="22"/>
  <c r="AL7" i="15"/>
  <c r="U9" i="22"/>
  <c r="N24" i="22"/>
  <c r="F7" i="22"/>
  <c r="G35" i="24"/>
  <c r="AS25" i="22"/>
  <c r="AP13" i="15"/>
  <c r="AL14" i="23"/>
  <c r="Z7" i="23"/>
  <c r="F24" i="23"/>
  <c r="E8" i="15"/>
  <c r="F8" i="15" s="1"/>
  <c r="AT34" i="22"/>
  <c r="AH30" i="23"/>
  <c r="V28" i="15"/>
  <c r="E34" i="15"/>
  <c r="F34" i="15" s="1"/>
  <c r="E12" i="15"/>
  <c r="F12" i="15" s="1"/>
  <c r="Y25" i="15"/>
  <c r="Z25" i="15" s="1"/>
  <c r="AP14" i="22"/>
  <c r="F10" i="22"/>
  <c r="AP7" i="22"/>
  <c r="AT31" i="22"/>
  <c r="U14" i="24"/>
  <c r="R14" i="22"/>
  <c r="I33" i="24"/>
  <c r="Z26" i="22"/>
  <c r="I12" i="24"/>
  <c r="I24" i="24"/>
  <c r="I23" i="24"/>
  <c r="N28" i="23"/>
  <c r="AP33" i="23"/>
  <c r="AG36" i="23"/>
  <c r="V31" i="22"/>
  <c r="AP29" i="15"/>
  <c r="Q35" i="23"/>
  <c r="U16" i="15"/>
  <c r="Q34" i="15"/>
  <c r="R34" i="15" s="1"/>
  <c r="AP24" i="22"/>
  <c r="W29" i="24"/>
  <c r="N10" i="22"/>
  <c r="J17" i="15"/>
  <c r="Q25" i="22"/>
  <c r="AO8" i="23"/>
  <c r="M31" i="15"/>
  <c r="N17" i="23"/>
  <c r="N27" i="23"/>
  <c r="U25" i="22"/>
  <c r="V25" i="22" s="1"/>
  <c r="AO8" i="15"/>
  <c r="N14" i="23"/>
  <c r="N9" i="22"/>
  <c r="Z11" i="23"/>
  <c r="AK25" i="22"/>
  <c r="N31" i="23"/>
  <c r="N16" i="23"/>
  <c r="V12" i="24"/>
  <c r="H17" i="24"/>
  <c r="V32" i="24"/>
  <c r="V25" i="24"/>
  <c r="F12" i="22"/>
  <c r="AK12" i="15"/>
  <c r="H25" i="24"/>
  <c r="AH30" i="15"/>
  <c r="G11" i="24"/>
  <c r="AK31" i="22"/>
  <c r="Q26" i="15"/>
  <c r="I34" i="15"/>
  <c r="H37" i="24"/>
  <c r="AA28" i="24"/>
  <c r="M30" i="24"/>
  <c r="M36" i="24"/>
  <c r="AA36" i="24"/>
  <c r="AK26" i="23"/>
  <c r="AL26" i="23" s="1"/>
  <c r="N13" i="15"/>
  <c r="J30" i="23"/>
  <c r="Y33" i="15"/>
  <c r="Z33" i="15" s="1"/>
  <c r="AD13" i="23"/>
  <c r="AP29" i="22"/>
  <c r="M14" i="22"/>
  <c r="W19" i="24"/>
  <c r="R30" i="15"/>
  <c r="F11" i="15"/>
  <c r="Y16" i="15"/>
  <c r="AD24" i="15"/>
  <c r="Z28" i="23"/>
  <c r="AO17" i="22"/>
  <c r="AP17" i="22" s="1"/>
  <c r="G38" i="24"/>
  <c r="E14" i="22"/>
  <c r="AL24" i="22"/>
  <c r="V14" i="23"/>
  <c r="E16" i="15"/>
  <c r="F16" i="15" s="1"/>
  <c r="AS26" i="22"/>
  <c r="AT26" i="22" s="1"/>
  <c r="AO12" i="15"/>
  <c r="AP12" i="15" s="1"/>
  <c r="N29" i="15"/>
  <c r="AC17" i="15"/>
  <c r="AL9" i="23"/>
  <c r="F24" i="22"/>
  <c r="R11" i="15"/>
  <c r="R14" i="23"/>
  <c r="N12" i="23"/>
  <c r="U20" i="24"/>
  <c r="M8" i="15"/>
  <c r="Z16" i="15"/>
  <c r="E8" i="23"/>
  <c r="F8" i="23" s="1"/>
  <c r="AS16" i="15"/>
  <c r="Z27" i="23"/>
  <c r="N36" i="23"/>
  <c r="I9" i="22"/>
  <c r="F27" i="23"/>
  <c r="J30" i="15"/>
  <c r="AH29" i="23"/>
  <c r="AO8" i="22"/>
  <c r="AO34" i="22"/>
  <c r="AP34" i="22" s="1"/>
  <c r="AD8" i="23"/>
  <c r="R13" i="15"/>
  <c r="U29" i="24"/>
  <c r="N30" i="23"/>
  <c r="V8" i="23"/>
  <c r="J10" i="23"/>
  <c r="AP24" i="23"/>
  <c r="R31" i="22"/>
  <c r="AP9" i="22"/>
  <c r="I13" i="22"/>
  <c r="J13" i="22" s="1"/>
  <c r="AO16" i="15"/>
  <c r="AP16" i="15" s="1"/>
  <c r="E25" i="23"/>
  <c r="F25" i="23" s="1"/>
  <c r="AD34" i="15"/>
  <c r="E9" i="23"/>
  <c r="AO33" i="22"/>
  <c r="AP33" i="22" s="1"/>
  <c r="AC31" i="15"/>
  <c r="G22" i="24"/>
  <c r="AK17" i="23"/>
  <c r="Q30" i="23"/>
  <c r="Y9" i="23"/>
  <c r="AT14" i="22"/>
  <c r="Q33" i="22"/>
  <c r="J16" i="23"/>
  <c r="AC36" i="23"/>
  <c r="M41" i="24"/>
  <c r="M16" i="24"/>
  <c r="AA23" i="24"/>
  <c r="F14" i="22"/>
  <c r="E17" i="22"/>
  <c r="F17" i="22" s="1"/>
  <c r="U36" i="24"/>
  <c r="G20" i="24"/>
  <c r="AH29" i="22"/>
  <c r="AH27" i="23"/>
  <c r="F16" i="22"/>
  <c r="I17" i="23"/>
  <c r="J17" i="23" s="1"/>
  <c r="F13" i="23"/>
  <c r="J12" i="15"/>
  <c r="I8" i="22"/>
  <c r="J8" i="22" s="1"/>
  <c r="I27" i="24"/>
  <c r="Y35" i="23"/>
  <c r="Z35" i="23" s="1"/>
  <c r="U23" i="24"/>
  <c r="G14" i="24"/>
  <c r="Z28" i="22"/>
  <c r="AD11" i="23"/>
  <c r="U8" i="22"/>
  <c r="R29" i="22"/>
  <c r="Z29" i="23"/>
  <c r="U35" i="24"/>
  <c r="N7" i="15"/>
  <c r="AK26" i="22"/>
  <c r="AL26" i="22" s="1"/>
  <c r="AT7" i="22"/>
  <c r="Q8" i="22"/>
  <c r="R8" i="22" s="1"/>
  <c r="R7" i="15"/>
  <c r="V11" i="22"/>
  <c r="AO35" i="23"/>
  <c r="AP35" i="23" s="1"/>
  <c r="AL31" i="23"/>
  <c r="Z24" i="22"/>
  <c r="F9" i="23"/>
  <c r="Z28" i="15"/>
  <c r="Z14" i="23"/>
  <c r="U12" i="15"/>
  <c r="V12" i="15" s="1"/>
  <c r="Z27" i="22"/>
  <c r="AL11" i="15"/>
  <c r="AL13" i="23"/>
  <c r="AH12" i="22"/>
  <c r="Z10" i="23"/>
  <c r="M8" i="23"/>
  <c r="Z11" i="15"/>
  <c r="AD9" i="22"/>
  <c r="M12" i="15"/>
  <c r="N11" i="22"/>
  <c r="AP31" i="22"/>
  <c r="R25" i="15"/>
  <c r="AP13" i="23"/>
  <c r="AP10" i="22"/>
  <c r="AC16" i="23"/>
  <c r="AD16" i="23" s="1"/>
  <c r="V9" i="22"/>
  <c r="AG26" i="23"/>
  <c r="AH26" i="23" s="1"/>
  <c r="AD13" i="22"/>
  <c r="E25" i="22"/>
  <c r="V35" i="23"/>
  <c r="AH9" i="23"/>
  <c r="U13" i="23"/>
  <c r="AG25" i="15"/>
  <c r="R12" i="22"/>
  <c r="AL17" i="15"/>
  <c r="N33" i="15"/>
  <c r="V16" i="24"/>
  <c r="H20" i="24"/>
  <c r="V15" i="24"/>
  <c r="V26" i="24"/>
  <c r="M21" i="24"/>
  <c r="M29" i="24"/>
  <c r="M32" i="24"/>
  <c r="I40" i="24"/>
  <c r="R24" i="22"/>
  <c r="E33" i="22"/>
  <c r="AL7" i="22"/>
  <c r="I8" i="23"/>
  <c r="J8" i="23" s="1"/>
  <c r="J24" i="22"/>
  <c r="M17" i="22"/>
  <c r="R13" i="22"/>
  <c r="F17" i="15"/>
  <c r="H24" i="23"/>
  <c r="L24" i="22"/>
  <c r="H7" i="22"/>
  <c r="AN7" i="22"/>
  <c r="AR24" i="23"/>
  <c r="P7" i="23"/>
  <c r="AV24" i="23"/>
  <c r="AB24" i="23"/>
  <c r="AJ7" i="23"/>
  <c r="AR7" i="23"/>
  <c r="P24" i="22"/>
  <c r="X7" i="23"/>
  <c r="AF24" i="15"/>
  <c r="P7" i="22"/>
  <c r="P7" i="15"/>
  <c r="AJ24" i="23"/>
  <c r="AJ7" i="22"/>
  <c r="AB24" i="22"/>
  <c r="AB7" i="23"/>
  <c r="L7" i="23"/>
  <c r="H7" i="15"/>
  <c r="AJ7" i="15"/>
  <c r="AF7" i="15"/>
  <c r="AB7" i="22"/>
  <c r="H24" i="15"/>
  <c r="X7" i="15"/>
  <c r="X24" i="23"/>
  <c r="AF24" i="22"/>
  <c r="T24" i="22"/>
  <c r="H7" i="23"/>
  <c r="X24" i="22"/>
  <c r="AV24" i="15"/>
  <c r="AB24" i="15"/>
  <c r="T7" i="15"/>
  <c r="AF7" i="22"/>
  <c r="AN7" i="23"/>
  <c r="X24" i="15"/>
  <c r="X7" i="22"/>
  <c r="AV7" i="23"/>
  <c r="AF7" i="23"/>
  <c r="AR24" i="15"/>
  <c r="T7" i="22"/>
  <c r="AR7" i="15"/>
  <c r="AN24" i="23"/>
  <c r="AV7" i="15"/>
  <c r="AN7" i="15"/>
  <c r="AV7" i="22"/>
  <c r="AV24" i="22"/>
  <c r="L24" i="15"/>
  <c r="H24" i="22"/>
  <c r="T24" i="23"/>
  <c r="AF24" i="23"/>
  <c r="P24" i="23"/>
  <c r="T24" i="15"/>
  <c r="P24" i="15"/>
  <c r="AJ24" i="15"/>
  <c r="AN24" i="22"/>
  <c r="L7" i="15"/>
  <c r="AR7" i="22"/>
  <c r="L7" i="22"/>
  <c r="AB7" i="15"/>
  <c r="T7" i="23"/>
  <c r="AN24" i="15"/>
  <c r="L24" i="23"/>
  <c r="AJ24" i="22"/>
  <c r="AR24" i="22"/>
  <c r="K25" i="22" l="1"/>
  <c r="K26" i="22" s="1"/>
  <c r="K27" i="22" s="1"/>
  <c r="K28" i="22" s="1"/>
  <c r="K29" i="22" s="1"/>
  <c r="K30" i="22" s="1"/>
  <c r="K31" i="22" s="1"/>
  <c r="K32" i="22" s="1"/>
  <c r="K33" i="22" s="1"/>
  <c r="K34" i="22" s="1"/>
  <c r="K35" i="22" s="1"/>
  <c r="W25" i="23"/>
  <c r="W26" i="23" s="1"/>
  <c r="W27" i="23" s="1"/>
  <c r="W28" i="23" s="1"/>
  <c r="W29" i="23" s="1"/>
  <c r="W30" i="23" s="1"/>
  <c r="W31" i="23" s="1"/>
  <c r="W32" i="23" s="1"/>
  <c r="W33" i="23" s="1"/>
  <c r="W34" i="23" s="1"/>
  <c r="W35" i="23" s="1"/>
  <c r="W36" i="23" s="1"/>
  <c r="W37" i="23" s="1"/>
  <c r="K25" i="15"/>
  <c r="K26" i="15" s="1"/>
  <c r="K27" i="15" s="1"/>
  <c r="K28" i="15" s="1"/>
  <c r="K29" i="15" s="1"/>
  <c r="K30" i="15" s="1"/>
  <c r="K31" i="15" s="1"/>
  <c r="K32" i="15" s="1"/>
  <c r="K33" i="15" s="1"/>
  <c r="K34" i="15" s="1"/>
  <c r="K35" i="15" s="1"/>
  <c r="AE8" i="15"/>
  <c r="AE9" i="15" s="1"/>
  <c r="AE10" i="15" s="1"/>
  <c r="AE11" i="15" s="1"/>
  <c r="AE12" i="15" s="1"/>
  <c r="AE13" i="15" s="1"/>
  <c r="AE14" i="15" s="1"/>
  <c r="AE15" i="15" s="1"/>
  <c r="AE16" i="15" s="1"/>
  <c r="AE17" i="15" s="1"/>
  <c r="AE18" i="15" s="1"/>
  <c r="U119" i="24"/>
  <c r="G119" i="24"/>
  <c r="AM8" i="23"/>
  <c r="AM9" i="23" s="1"/>
  <c r="AM10" i="23" s="1"/>
  <c r="AM11" i="23" s="1"/>
  <c r="AM12" i="23" s="1"/>
  <c r="AM13" i="23" s="1"/>
  <c r="AM14" i="23" s="1"/>
  <c r="AM15" i="23" s="1"/>
  <c r="AM16" i="23" s="1"/>
  <c r="AM17" i="23" s="1"/>
  <c r="AM18" i="23" s="1"/>
  <c r="G120" i="24"/>
  <c r="U120" i="24"/>
  <c r="S25" i="15"/>
  <c r="S26" i="15" s="1"/>
  <c r="S27" i="15" s="1"/>
  <c r="S28" i="15" s="1"/>
  <c r="S29" i="15" s="1"/>
  <c r="S30" i="15" s="1"/>
  <c r="S31" i="15" s="1"/>
  <c r="S32" i="15" s="1"/>
  <c r="S33" i="15" s="1"/>
  <c r="S34" i="15" s="1"/>
  <c r="S35" i="15" s="1"/>
  <c r="W119" i="24"/>
  <c r="I119" i="24"/>
  <c r="AQ25" i="22"/>
  <c r="AQ26" i="22" s="1"/>
  <c r="AQ27" i="22" s="1"/>
  <c r="AQ28" i="22" s="1"/>
  <c r="AQ29" i="22" s="1"/>
  <c r="AQ30" i="22" s="1"/>
  <c r="AQ31" i="22" s="1"/>
  <c r="AQ32" i="22" s="1"/>
  <c r="AQ33" i="22" s="1"/>
  <c r="AQ34" i="22" s="1"/>
  <c r="AQ35" i="22" s="1"/>
  <c r="AI8" i="23"/>
  <c r="AI9" i="23" s="1"/>
  <c r="AI10" i="23" s="1"/>
  <c r="AI11" i="23" s="1"/>
  <c r="AI12" i="23" s="1"/>
  <c r="AI13" i="23" s="1"/>
  <c r="AI14" i="23" s="1"/>
  <c r="AI15" i="23" s="1"/>
  <c r="AI16" i="23" s="1"/>
  <c r="AI17" i="23" s="1"/>
  <c r="AI18" i="23" s="1"/>
  <c r="AE8" i="22"/>
  <c r="AE9" i="22" s="1"/>
  <c r="AE10" i="22" s="1"/>
  <c r="AE11" i="22" s="1"/>
  <c r="AE12" i="22" s="1"/>
  <c r="AE13" i="22" s="1"/>
  <c r="AE14" i="22" s="1"/>
  <c r="AE15" i="22" s="1"/>
  <c r="AE16" i="22" s="1"/>
  <c r="AE17" i="22" s="1"/>
  <c r="AE18" i="22" s="1"/>
  <c r="I118" i="24"/>
  <c r="W118" i="24"/>
  <c r="AQ25" i="23"/>
  <c r="AQ26" i="23" s="1"/>
  <c r="AQ27" i="23" s="1"/>
  <c r="AQ28" i="23" s="1"/>
  <c r="AQ29" i="23" s="1"/>
  <c r="AQ30" i="23" s="1"/>
  <c r="AQ31" i="23" s="1"/>
  <c r="AQ32" i="23" s="1"/>
  <c r="AQ33" i="23" s="1"/>
  <c r="AQ34" i="23" s="1"/>
  <c r="AQ35" i="23" s="1"/>
  <c r="AQ36" i="23" s="1"/>
  <c r="AQ37" i="23" s="1"/>
  <c r="AI25" i="23"/>
  <c r="AI26" i="23" s="1"/>
  <c r="AI27" i="23" s="1"/>
  <c r="AI28" i="23" s="1"/>
  <c r="AI29" i="23" s="1"/>
  <c r="AI30" i="23" s="1"/>
  <c r="AI31" i="23" s="1"/>
  <c r="AI32" i="23" s="1"/>
  <c r="AI33" i="23" s="1"/>
  <c r="AI34" i="23" s="1"/>
  <c r="AI35" i="23" s="1"/>
  <c r="AI36" i="23" s="1"/>
  <c r="AI37" i="23" s="1"/>
  <c r="W25" i="15"/>
  <c r="W26" i="15" s="1"/>
  <c r="W27" i="15" s="1"/>
  <c r="W28" i="15" s="1"/>
  <c r="W29" i="15" s="1"/>
  <c r="W30" i="15" s="1"/>
  <c r="W31" i="15" s="1"/>
  <c r="W32" i="15" s="1"/>
  <c r="W33" i="15" s="1"/>
  <c r="W34" i="15" s="1"/>
  <c r="W35" i="15" s="1"/>
  <c r="G25" i="22"/>
  <c r="G26" i="22" s="1"/>
  <c r="G27" i="22" s="1"/>
  <c r="G28" i="22" s="1"/>
  <c r="G29" i="22" s="1"/>
  <c r="G30" i="22" s="1"/>
  <c r="G31" i="22" s="1"/>
  <c r="G32" i="22" s="1"/>
  <c r="G33" i="22" s="1"/>
  <c r="G34" i="22" s="1"/>
  <c r="G35" i="22" s="1"/>
  <c r="O8" i="15"/>
  <c r="O9" i="15" s="1"/>
  <c r="O10" i="15" s="1"/>
  <c r="O11" i="15" s="1"/>
  <c r="O12" i="15" s="1"/>
  <c r="O13" i="15" s="1"/>
  <c r="O14" i="15" s="1"/>
  <c r="O15" i="15" s="1"/>
  <c r="O16" i="15" s="1"/>
  <c r="O17" i="15" s="1"/>
  <c r="O18" i="15" s="1"/>
  <c r="G8" i="15"/>
  <c r="G9" i="15" s="1"/>
  <c r="G10" i="15" s="1"/>
  <c r="G11" i="15" s="1"/>
  <c r="G12" i="15" s="1"/>
  <c r="G13" i="15" s="1"/>
  <c r="G14" i="15" s="1"/>
  <c r="G15" i="15" s="1"/>
  <c r="G16" i="15" s="1"/>
  <c r="G17" i="15" s="1"/>
  <c r="G18" i="15" s="1"/>
  <c r="G25" i="23"/>
  <c r="G26" i="23" s="1"/>
  <c r="G27" i="23" s="1"/>
  <c r="G28" i="23" s="1"/>
  <c r="G29" i="23" s="1"/>
  <c r="G30" i="23" s="1"/>
  <c r="G31" i="23" s="1"/>
  <c r="G32" i="23" s="1"/>
  <c r="G33" i="23" s="1"/>
  <c r="G34" i="23" s="1"/>
  <c r="G35" i="23" s="1"/>
  <c r="G36" i="23" s="1"/>
  <c r="G37" i="23" s="1"/>
  <c r="I117" i="24"/>
  <c r="W117" i="24"/>
  <c r="S8" i="15"/>
  <c r="S9" i="15" s="1"/>
  <c r="S10" i="15" s="1"/>
  <c r="S11" i="15" s="1"/>
  <c r="S12" i="15" s="1"/>
  <c r="S13" i="15" s="1"/>
  <c r="S14" i="15" s="1"/>
  <c r="S15" i="15" s="1"/>
  <c r="S16" i="15" s="1"/>
  <c r="S17" i="15" s="1"/>
  <c r="S18" i="15" s="1"/>
  <c r="AQ8" i="15"/>
  <c r="AQ9" i="15" s="1"/>
  <c r="AQ10" i="15" s="1"/>
  <c r="AQ11" i="15" s="1"/>
  <c r="AQ12" i="15" s="1"/>
  <c r="AQ13" i="15" s="1"/>
  <c r="AQ14" i="15" s="1"/>
  <c r="AQ15" i="15" s="1"/>
  <c r="AQ16" i="15" s="1"/>
  <c r="AQ17" i="15" s="1"/>
  <c r="AQ18" i="15" s="1"/>
  <c r="V120" i="24"/>
  <c r="H120" i="24"/>
  <c r="AI8" i="22"/>
  <c r="AI9" i="22" s="1"/>
  <c r="AI10" i="22" s="1"/>
  <c r="AI11" i="22" s="1"/>
  <c r="AI12" i="22" s="1"/>
  <c r="AI13" i="22" s="1"/>
  <c r="AI14" i="22" s="1"/>
  <c r="AI15" i="22" s="1"/>
  <c r="AI16" i="22" s="1"/>
  <c r="AI17" i="22" s="1"/>
  <c r="AI18" i="22" s="1"/>
  <c r="AU8" i="22"/>
  <c r="AU9" i="22" s="1"/>
  <c r="AU10" i="22" s="1"/>
  <c r="AU11" i="22" s="1"/>
  <c r="AU12" i="22" s="1"/>
  <c r="AU13" i="22" s="1"/>
  <c r="AU14" i="22" s="1"/>
  <c r="AU15" i="22" s="1"/>
  <c r="AU16" i="22" s="1"/>
  <c r="AU17" i="22" s="1"/>
  <c r="AU18" i="22" s="1"/>
  <c r="AM8" i="15"/>
  <c r="AM9" i="15" s="1"/>
  <c r="AM10" i="15" s="1"/>
  <c r="AM11" i="15" s="1"/>
  <c r="AM12" i="15" s="1"/>
  <c r="AM13" i="15" s="1"/>
  <c r="AM14" i="15" s="1"/>
  <c r="AM15" i="15" s="1"/>
  <c r="AM16" i="15" s="1"/>
  <c r="AM17" i="15" s="1"/>
  <c r="AM18" i="15" s="1"/>
  <c r="V115" i="24"/>
  <c r="H115" i="24"/>
  <c r="G8" i="22"/>
  <c r="G9" i="22" s="1"/>
  <c r="G10" i="22" s="1"/>
  <c r="G11" i="22" s="1"/>
  <c r="G12" i="22" s="1"/>
  <c r="G13" i="22" s="1"/>
  <c r="G14" i="22" s="1"/>
  <c r="G15" i="22" s="1"/>
  <c r="G16" i="22" s="1"/>
  <c r="G17" i="22" s="1"/>
  <c r="G18" i="22" s="1"/>
  <c r="O25" i="15"/>
  <c r="O26" i="15" s="1"/>
  <c r="O27" i="15" s="1"/>
  <c r="O28" i="15" s="1"/>
  <c r="O29" i="15" s="1"/>
  <c r="O30" i="15" s="1"/>
  <c r="O31" i="15" s="1"/>
  <c r="O32" i="15" s="1"/>
  <c r="O33" i="15" s="1"/>
  <c r="O34" i="15" s="1"/>
  <c r="O35" i="15" s="1"/>
  <c r="AU25" i="23"/>
  <c r="AU26" i="23" s="1"/>
  <c r="AU27" i="23" s="1"/>
  <c r="AU28" i="23" s="1"/>
  <c r="AU29" i="23" s="1"/>
  <c r="AU30" i="23" s="1"/>
  <c r="AU31" i="23" s="1"/>
  <c r="AU32" i="23" s="1"/>
  <c r="AU33" i="23" s="1"/>
  <c r="AU34" i="23" s="1"/>
  <c r="AU35" i="23" s="1"/>
  <c r="AU36" i="23" s="1"/>
  <c r="AU37" i="23" s="1"/>
  <c r="AA8" i="22"/>
  <c r="AA9" i="22" s="1"/>
  <c r="AA10" i="22" s="1"/>
  <c r="AA11" i="22" s="1"/>
  <c r="AA12" i="22" s="1"/>
  <c r="AA13" i="22" s="1"/>
  <c r="AA14" i="22" s="1"/>
  <c r="AA15" i="22" s="1"/>
  <c r="AA16" i="22" s="1"/>
  <c r="AA17" i="22" s="1"/>
  <c r="AA18" i="22" s="1"/>
  <c r="AI25" i="15"/>
  <c r="AI26" i="15" s="1"/>
  <c r="AI27" i="15" s="1"/>
  <c r="AI28" i="15" s="1"/>
  <c r="AI29" i="15" s="1"/>
  <c r="AI30" i="15" s="1"/>
  <c r="AI31" i="15" s="1"/>
  <c r="AI32" i="15" s="1"/>
  <c r="AI33" i="15" s="1"/>
  <c r="AI34" i="15" s="1"/>
  <c r="AI35" i="15" s="1"/>
  <c r="AE25" i="22"/>
  <c r="AE26" i="22" s="1"/>
  <c r="AE27" i="22" s="1"/>
  <c r="AE28" i="22" s="1"/>
  <c r="AE29" i="22" s="1"/>
  <c r="AE30" i="22" s="1"/>
  <c r="AE31" i="22" s="1"/>
  <c r="AE32" i="22" s="1"/>
  <c r="AE33" i="22" s="1"/>
  <c r="AE34" i="22" s="1"/>
  <c r="AE35" i="22" s="1"/>
  <c r="AI8" i="15"/>
  <c r="AI9" i="15" s="1"/>
  <c r="AI10" i="15" s="1"/>
  <c r="AI11" i="15" s="1"/>
  <c r="AI12" i="15" s="1"/>
  <c r="AI13" i="15" s="1"/>
  <c r="AI14" i="15" s="1"/>
  <c r="AI15" i="15" s="1"/>
  <c r="AI16" i="15" s="1"/>
  <c r="AI17" i="15" s="1"/>
  <c r="AI18" i="15" s="1"/>
  <c r="W8" i="15"/>
  <c r="W9" i="15" s="1"/>
  <c r="W10" i="15" s="1"/>
  <c r="W11" i="15" s="1"/>
  <c r="W12" i="15" s="1"/>
  <c r="W13" i="15" s="1"/>
  <c r="W14" i="15" s="1"/>
  <c r="W15" i="15" s="1"/>
  <c r="W16" i="15" s="1"/>
  <c r="W17" i="15" s="1"/>
  <c r="W18" i="15" s="1"/>
  <c r="AM25" i="22"/>
  <c r="AM26" i="22" s="1"/>
  <c r="AM27" i="22" s="1"/>
  <c r="AM28" i="22" s="1"/>
  <c r="AM29" i="22" s="1"/>
  <c r="AM30" i="22" s="1"/>
  <c r="AM31" i="22" s="1"/>
  <c r="AM32" i="22" s="1"/>
  <c r="AM33" i="22" s="1"/>
  <c r="AM34" i="22" s="1"/>
  <c r="AM35" i="22" s="1"/>
  <c r="K25" i="23"/>
  <c r="K26" i="23" s="1"/>
  <c r="K27" i="23" s="1"/>
  <c r="K28" i="23" s="1"/>
  <c r="K29" i="23" s="1"/>
  <c r="K30" i="23" s="1"/>
  <c r="K31" i="23" s="1"/>
  <c r="K32" i="23" s="1"/>
  <c r="K33" i="23" s="1"/>
  <c r="K34" i="23" s="1"/>
  <c r="K35" i="23" s="1"/>
  <c r="K36" i="23" s="1"/>
  <c r="K37" i="23" s="1"/>
  <c r="AA8" i="15"/>
  <c r="AA9" i="15" s="1"/>
  <c r="AA10" i="15" s="1"/>
  <c r="AA11" i="15" s="1"/>
  <c r="AA12" i="15" s="1"/>
  <c r="AA13" i="15" s="1"/>
  <c r="AA14" i="15" s="1"/>
  <c r="AA15" i="15" s="1"/>
  <c r="AA16" i="15" s="1"/>
  <c r="AA17" i="15" s="1"/>
  <c r="AA18" i="15" s="1"/>
  <c r="AA25" i="15"/>
  <c r="AA26" i="15" s="1"/>
  <c r="AA27" i="15" s="1"/>
  <c r="AA28" i="15" s="1"/>
  <c r="AA29" i="15" s="1"/>
  <c r="AA30" i="15" s="1"/>
  <c r="AA31" i="15" s="1"/>
  <c r="AA32" i="15" s="1"/>
  <c r="AA33" i="15" s="1"/>
  <c r="AA34" i="15" s="1"/>
  <c r="AA35" i="15" s="1"/>
  <c r="O25" i="23"/>
  <c r="O26" i="23" s="1"/>
  <c r="O27" i="23" s="1"/>
  <c r="O28" i="23" s="1"/>
  <c r="O29" i="23" s="1"/>
  <c r="O30" i="23" s="1"/>
  <c r="O31" i="23" s="1"/>
  <c r="O32" i="23" s="1"/>
  <c r="O33" i="23" s="1"/>
  <c r="O34" i="23" s="1"/>
  <c r="O35" i="23" s="1"/>
  <c r="O36" i="23" s="1"/>
  <c r="O37" i="23" s="1"/>
  <c r="O8" i="23"/>
  <c r="O9" i="23" s="1"/>
  <c r="O10" i="23" s="1"/>
  <c r="O11" i="23" s="1"/>
  <c r="O12" i="23" s="1"/>
  <c r="O13" i="23" s="1"/>
  <c r="O14" i="23" s="1"/>
  <c r="O15" i="23" s="1"/>
  <c r="O16" i="23" s="1"/>
  <c r="O17" i="23" s="1"/>
  <c r="O18" i="23" s="1"/>
  <c r="AA8" i="23"/>
  <c r="AA9" i="23" s="1"/>
  <c r="AA10" i="23" s="1"/>
  <c r="AA11" i="23" s="1"/>
  <c r="AA12" i="23" s="1"/>
  <c r="AA13" i="23" s="1"/>
  <c r="AA14" i="23" s="1"/>
  <c r="AA15" i="23" s="1"/>
  <c r="AA16" i="23" s="1"/>
  <c r="AA17" i="23" s="1"/>
  <c r="AA18" i="23" s="1"/>
  <c r="AQ8" i="23"/>
  <c r="AQ9" i="23" s="1"/>
  <c r="AQ10" i="23" s="1"/>
  <c r="AQ11" i="23" s="1"/>
  <c r="AQ12" i="23" s="1"/>
  <c r="AQ13" i="23" s="1"/>
  <c r="AQ14" i="23" s="1"/>
  <c r="AQ15" i="23" s="1"/>
  <c r="AQ16" i="23" s="1"/>
  <c r="AQ17" i="23" s="1"/>
  <c r="AQ18" i="23" s="1"/>
  <c r="I115" i="24"/>
  <c r="W115" i="24"/>
  <c r="AQ8" i="22"/>
  <c r="AQ9" i="22" s="1"/>
  <c r="AQ10" i="22" s="1"/>
  <c r="AQ11" i="22" s="1"/>
  <c r="AQ12" i="22" s="1"/>
  <c r="AQ13" i="22" s="1"/>
  <c r="AQ14" i="22" s="1"/>
  <c r="AQ15" i="22" s="1"/>
  <c r="AQ16" i="22" s="1"/>
  <c r="AQ17" i="22" s="1"/>
  <c r="AQ18" i="22" s="1"/>
  <c r="AE25" i="15"/>
  <c r="AE26" i="15" s="1"/>
  <c r="AE27" i="15" s="1"/>
  <c r="AE28" i="15" s="1"/>
  <c r="AE29" i="15" s="1"/>
  <c r="AE30" i="15" s="1"/>
  <c r="AE31" i="15" s="1"/>
  <c r="AE32" i="15" s="1"/>
  <c r="AE33" i="15" s="1"/>
  <c r="AE34" i="15" s="1"/>
  <c r="AE35" i="15" s="1"/>
  <c r="AU25" i="15"/>
  <c r="AU26" i="15" s="1"/>
  <c r="AU27" i="15" s="1"/>
  <c r="AU28" i="15" s="1"/>
  <c r="AU29" i="15" s="1"/>
  <c r="AU30" i="15" s="1"/>
  <c r="AU31" i="15" s="1"/>
  <c r="AU32" i="15" s="1"/>
  <c r="AU33" i="15" s="1"/>
  <c r="AU34" i="15" s="1"/>
  <c r="AU35" i="15" s="1"/>
  <c r="W25" i="22"/>
  <c r="W26" i="22" s="1"/>
  <c r="W27" i="22" s="1"/>
  <c r="W28" i="22" s="1"/>
  <c r="W29" i="22" s="1"/>
  <c r="W30" i="22" s="1"/>
  <c r="W31" i="22" s="1"/>
  <c r="W32" i="22" s="1"/>
  <c r="W33" i="22" s="1"/>
  <c r="W34" i="22" s="1"/>
  <c r="W35" i="22" s="1"/>
  <c r="AQ25" i="15"/>
  <c r="AQ26" i="15" s="1"/>
  <c r="AQ27" i="15" s="1"/>
  <c r="AQ28" i="15" s="1"/>
  <c r="AQ29" i="15" s="1"/>
  <c r="AQ30" i="15" s="1"/>
  <c r="AQ31" i="15" s="1"/>
  <c r="AQ32" i="15" s="1"/>
  <c r="AQ33" i="15" s="1"/>
  <c r="AQ34" i="15" s="1"/>
  <c r="AQ35" i="15" s="1"/>
  <c r="W8" i="22"/>
  <c r="W9" i="22" s="1"/>
  <c r="W10" i="22" s="1"/>
  <c r="W11" i="22" s="1"/>
  <c r="W12" i="22" s="1"/>
  <c r="W13" i="22" s="1"/>
  <c r="W14" i="22" s="1"/>
  <c r="W15" i="22" s="1"/>
  <c r="W16" i="22" s="1"/>
  <c r="W17" i="22" s="1"/>
  <c r="W18" i="22" s="1"/>
  <c r="K8" i="15"/>
  <c r="K9" i="15" s="1"/>
  <c r="K10" i="15" s="1"/>
  <c r="K11" i="15" s="1"/>
  <c r="K12" i="15" s="1"/>
  <c r="K13" i="15" s="1"/>
  <c r="K14" i="15" s="1"/>
  <c r="K15" i="15" s="1"/>
  <c r="K16" i="15" s="1"/>
  <c r="K17" i="15" s="1"/>
  <c r="K18" i="15" s="1"/>
  <c r="H117" i="24"/>
  <c r="V117" i="24"/>
  <c r="O25" i="22"/>
  <c r="O26" i="22" s="1"/>
  <c r="O27" i="22" s="1"/>
  <c r="O28" i="22" s="1"/>
  <c r="O29" i="22" s="1"/>
  <c r="O30" i="22" s="1"/>
  <c r="O31" i="22" s="1"/>
  <c r="O32" i="22" s="1"/>
  <c r="O33" i="22" s="1"/>
  <c r="O34" i="22" s="1"/>
  <c r="O35" i="22" s="1"/>
  <c r="S8" i="22"/>
  <c r="S9" i="22" s="1"/>
  <c r="S10" i="22" s="1"/>
  <c r="S11" i="22" s="1"/>
  <c r="S12" i="22" s="1"/>
  <c r="S13" i="22" s="1"/>
  <c r="S14" i="22" s="1"/>
  <c r="S15" i="22" s="1"/>
  <c r="S16" i="22" s="1"/>
  <c r="S17" i="22" s="1"/>
  <c r="S18" i="22" s="1"/>
  <c r="W8" i="23"/>
  <c r="W9" i="23" s="1"/>
  <c r="W10" i="23" s="1"/>
  <c r="W11" i="23" s="1"/>
  <c r="W12" i="23" s="1"/>
  <c r="W13" i="23" s="1"/>
  <c r="W14" i="23" s="1"/>
  <c r="W15" i="23" s="1"/>
  <c r="W16" i="23" s="1"/>
  <c r="W17" i="23" s="1"/>
  <c r="W18" i="23" s="1"/>
  <c r="K8" i="22"/>
  <c r="K9" i="22" s="1"/>
  <c r="K10" i="22" s="1"/>
  <c r="K11" i="22" s="1"/>
  <c r="K12" i="22" s="1"/>
  <c r="K13" i="22" s="1"/>
  <c r="K14" i="22" s="1"/>
  <c r="K15" i="22" s="1"/>
  <c r="K16" i="22" s="1"/>
  <c r="K17" i="22" s="1"/>
  <c r="K18" i="22" s="1"/>
  <c r="U118" i="24"/>
  <c r="G118" i="24"/>
  <c r="I120" i="24"/>
  <c r="W120" i="24"/>
  <c r="G25" i="15"/>
  <c r="G26" i="15" s="1"/>
  <c r="G27" i="15" s="1"/>
  <c r="G28" i="15" s="1"/>
  <c r="G29" i="15" s="1"/>
  <c r="G30" i="15" s="1"/>
  <c r="G31" i="15" s="1"/>
  <c r="G32" i="15" s="1"/>
  <c r="G33" i="15" s="1"/>
  <c r="G34" i="15" s="1"/>
  <c r="G35" i="15" s="1"/>
  <c r="AM25" i="23"/>
  <c r="AM26" i="23" s="1"/>
  <c r="AM27" i="23" s="1"/>
  <c r="AM28" i="23" s="1"/>
  <c r="AM29" i="23" s="1"/>
  <c r="AM30" i="23" s="1"/>
  <c r="AM31" i="23" s="1"/>
  <c r="AM32" i="23" s="1"/>
  <c r="AM33" i="23" s="1"/>
  <c r="AM34" i="23" s="1"/>
  <c r="AM35" i="23" s="1"/>
  <c r="AM36" i="23" s="1"/>
  <c r="AM37" i="23" s="1"/>
  <c r="AU25" i="22"/>
  <c r="AU26" i="22" s="1"/>
  <c r="AU27" i="22" s="1"/>
  <c r="AU28" i="22" s="1"/>
  <c r="AU29" i="22" s="1"/>
  <c r="AU30" i="22" s="1"/>
  <c r="AU31" i="22" s="1"/>
  <c r="AU32" i="22" s="1"/>
  <c r="AU33" i="22" s="1"/>
  <c r="AU34" i="22" s="1"/>
  <c r="AU35" i="22" s="1"/>
  <c r="AU8" i="15"/>
  <c r="AU9" i="15" s="1"/>
  <c r="AU10" i="15" s="1"/>
  <c r="AU11" i="15" s="1"/>
  <c r="AU12" i="15" s="1"/>
  <c r="AU13" i="15" s="1"/>
  <c r="AU14" i="15" s="1"/>
  <c r="AU15" i="15" s="1"/>
  <c r="AU16" i="15" s="1"/>
  <c r="AU17" i="15" s="1"/>
  <c r="AU18" i="15" s="1"/>
  <c r="S8" i="23"/>
  <c r="S9" i="23" s="1"/>
  <c r="S10" i="23" s="1"/>
  <c r="S11" i="23" s="1"/>
  <c r="S12" i="23" s="1"/>
  <c r="S13" i="23" s="1"/>
  <c r="S14" i="23" s="1"/>
  <c r="S15" i="23" s="1"/>
  <c r="S16" i="23" s="1"/>
  <c r="S17" i="23" s="1"/>
  <c r="S18" i="23" s="1"/>
  <c r="W116" i="24"/>
  <c r="I116" i="24"/>
  <c r="G8" i="23"/>
  <c r="G9" i="23" s="1"/>
  <c r="G10" i="23" s="1"/>
  <c r="G11" i="23" s="1"/>
  <c r="G12" i="23" s="1"/>
  <c r="G13" i="23" s="1"/>
  <c r="G14" i="23" s="1"/>
  <c r="G15" i="23" s="1"/>
  <c r="G16" i="23" s="1"/>
  <c r="G17" i="23" s="1"/>
  <c r="G18" i="23" s="1"/>
  <c r="K8" i="23"/>
  <c r="K9" i="23" s="1"/>
  <c r="K10" i="23" s="1"/>
  <c r="K11" i="23" s="1"/>
  <c r="K12" i="23" s="1"/>
  <c r="K13" i="23" s="1"/>
  <c r="K14" i="23" s="1"/>
  <c r="K15" i="23" s="1"/>
  <c r="K16" i="23" s="1"/>
  <c r="K17" i="23" s="1"/>
  <c r="K18" i="23" s="1"/>
  <c r="AA25" i="22"/>
  <c r="AA26" i="22" s="1"/>
  <c r="AA27" i="22" s="1"/>
  <c r="AA28" i="22" s="1"/>
  <c r="AA29" i="22" s="1"/>
  <c r="AA30" i="22" s="1"/>
  <c r="AA31" i="22" s="1"/>
  <c r="AA32" i="22" s="1"/>
  <c r="AA33" i="22" s="1"/>
  <c r="AA34" i="22" s="1"/>
  <c r="AA35" i="22" s="1"/>
  <c r="V116" i="24"/>
  <c r="H116" i="24"/>
  <c r="AE8" i="23"/>
  <c r="AE9" i="23" s="1"/>
  <c r="AE10" i="23" s="1"/>
  <c r="AE11" i="23" s="1"/>
  <c r="AE12" i="23" s="1"/>
  <c r="AE13" i="23" s="1"/>
  <c r="AE14" i="23" s="1"/>
  <c r="AE15" i="23" s="1"/>
  <c r="AE16" i="23" s="1"/>
  <c r="AE17" i="23" s="1"/>
  <c r="AE18" i="23" s="1"/>
  <c r="AM25" i="15"/>
  <c r="AM26" i="15" s="1"/>
  <c r="AM27" i="15" s="1"/>
  <c r="AM28" i="15" s="1"/>
  <c r="AM29" i="15" s="1"/>
  <c r="AM30" i="15" s="1"/>
  <c r="AM31" i="15" s="1"/>
  <c r="AM32" i="15" s="1"/>
  <c r="AM33" i="15" s="1"/>
  <c r="AM34" i="15" s="1"/>
  <c r="AM35" i="15" s="1"/>
  <c r="V118" i="24"/>
  <c r="H118" i="24"/>
  <c r="U117" i="24"/>
  <c r="G117" i="24"/>
  <c r="G116" i="24"/>
  <c r="U116" i="24"/>
  <c r="O8" i="22"/>
  <c r="O9" i="22" s="1"/>
  <c r="O10" i="22" s="1"/>
  <c r="O11" i="22" s="1"/>
  <c r="O12" i="22" s="1"/>
  <c r="O13" i="22" s="1"/>
  <c r="O14" i="22" s="1"/>
  <c r="O15" i="22" s="1"/>
  <c r="O16" i="22" s="1"/>
  <c r="O17" i="22" s="1"/>
  <c r="O18" i="22" s="1"/>
  <c r="S25" i="22"/>
  <c r="S26" i="22" s="1"/>
  <c r="S27" i="22" s="1"/>
  <c r="S28" i="22" s="1"/>
  <c r="S29" i="22" s="1"/>
  <c r="S30" i="22" s="1"/>
  <c r="S31" i="22" s="1"/>
  <c r="S32" i="22" s="1"/>
  <c r="S33" i="22" s="1"/>
  <c r="S34" i="22" s="1"/>
  <c r="S35" i="22" s="1"/>
  <c r="AA25" i="23"/>
  <c r="AA26" i="23" s="1"/>
  <c r="AA27" i="23" s="1"/>
  <c r="AA28" i="23" s="1"/>
  <c r="AA29" i="23" s="1"/>
  <c r="AA30" i="23" s="1"/>
  <c r="AA31" i="23" s="1"/>
  <c r="AA32" i="23" s="1"/>
  <c r="AA33" i="23" s="1"/>
  <c r="AA34" i="23" s="1"/>
  <c r="AA35" i="23" s="1"/>
  <c r="AA36" i="23" s="1"/>
  <c r="AA37" i="23" s="1"/>
  <c r="AM8" i="22"/>
  <c r="AM9" i="22" s="1"/>
  <c r="AM10" i="22" s="1"/>
  <c r="AM11" i="22" s="1"/>
  <c r="AM12" i="22" s="1"/>
  <c r="AM13" i="22" s="1"/>
  <c r="AM14" i="22" s="1"/>
  <c r="AM15" i="22" s="1"/>
  <c r="AM16" i="22" s="1"/>
  <c r="AM17" i="22" s="1"/>
  <c r="AM18" i="22" s="1"/>
  <c r="U115" i="24"/>
  <c r="G115" i="24"/>
  <c r="S25" i="23"/>
  <c r="S26" i="23" s="1"/>
  <c r="S27" i="23" s="1"/>
  <c r="S28" i="23" s="1"/>
  <c r="S29" i="23" s="1"/>
  <c r="S30" i="23" s="1"/>
  <c r="S31" i="23" s="1"/>
  <c r="S32" i="23" s="1"/>
  <c r="S33" i="23" s="1"/>
  <c r="S34" i="23" s="1"/>
  <c r="S35" i="23" s="1"/>
  <c r="S36" i="23" s="1"/>
  <c r="S37" i="23" s="1"/>
  <c r="AU8" i="23"/>
  <c r="AU9" i="23" s="1"/>
  <c r="AU10" i="23" s="1"/>
  <c r="AU11" i="23" s="1"/>
  <c r="AU12" i="23" s="1"/>
  <c r="AU13" i="23" s="1"/>
  <c r="AU14" i="23" s="1"/>
  <c r="AU15" i="23" s="1"/>
  <c r="AU16" i="23" s="1"/>
  <c r="AU17" i="23" s="1"/>
  <c r="AU18" i="23" s="1"/>
  <c r="H119" i="24"/>
  <c r="V119" i="24"/>
  <c r="AE25" i="23"/>
  <c r="AE26" i="23" s="1"/>
  <c r="AE27" i="23" s="1"/>
  <c r="AE28" i="23" s="1"/>
  <c r="AE29" i="23" s="1"/>
  <c r="AE30" i="23" s="1"/>
  <c r="AE31" i="23" s="1"/>
  <c r="AE32" i="23" s="1"/>
  <c r="AE33" i="23" s="1"/>
  <c r="AE34" i="23" s="1"/>
  <c r="AE35" i="23" s="1"/>
  <c r="AE36" i="23" s="1"/>
  <c r="AE37" i="23" s="1"/>
  <c r="AI25" i="22"/>
  <c r="AI26" i="22" s="1"/>
  <c r="AI27" i="22" s="1"/>
  <c r="AI28" i="22" s="1"/>
  <c r="AI29" i="22" s="1"/>
  <c r="AI30" i="22" s="1"/>
  <c r="AI31" i="22" s="1"/>
  <c r="AI32" i="22" s="1"/>
  <c r="AI33" i="22" s="1"/>
  <c r="AI34" i="22" s="1"/>
  <c r="AI35" i="22" s="1"/>
  <c r="N17" i="22"/>
  <c r="R26" i="15"/>
  <c r="AL9" i="15"/>
  <c r="R26" i="22"/>
  <c r="F26" i="22"/>
  <c r="AD26" i="23"/>
  <c r="AT33" i="22"/>
  <c r="AD33" i="22"/>
  <c r="R25" i="22"/>
  <c r="AT25" i="15"/>
  <c r="N8" i="15"/>
  <c r="AL17" i="22"/>
  <c r="AP25" i="22"/>
  <c r="AT17" i="22"/>
  <c r="R8" i="23"/>
  <c r="F33" i="22"/>
  <c r="AL12" i="15"/>
  <c r="AP36" i="23"/>
  <c r="V9" i="15"/>
  <c r="AL33" i="22"/>
  <c r="Z25" i="22"/>
  <c r="AT9" i="23"/>
  <c r="AL8" i="15"/>
  <c r="R25" i="23"/>
  <c r="Z9" i="22"/>
  <c r="AH25" i="15"/>
  <c r="AL25" i="22"/>
  <c r="Z8" i="22"/>
  <c r="N25" i="22"/>
  <c r="AH26" i="22"/>
  <c r="AT26" i="23"/>
  <c r="AH34" i="15"/>
  <c r="Z16" i="23"/>
  <c r="AH35" i="23"/>
  <c r="J34" i="15"/>
  <c r="F25" i="22"/>
  <c r="AP8" i="15"/>
  <c r="J9" i="23"/>
  <c r="AP9" i="23"/>
  <c r="J26" i="15"/>
  <c r="AD16" i="15"/>
  <c r="J36" i="23"/>
  <c r="N25" i="23"/>
  <c r="AL35" i="23"/>
  <c r="AP17" i="23"/>
  <c r="N12" i="15"/>
  <c r="AP8" i="23"/>
  <c r="R16" i="15"/>
  <c r="AT8" i="22"/>
  <c r="J35" i="23"/>
  <c r="N26" i="22"/>
  <c r="N34" i="22"/>
  <c r="AL26" i="15"/>
  <c r="R8" i="15"/>
  <c r="V8" i="22"/>
  <c r="J17" i="22"/>
  <c r="N8" i="23"/>
  <c r="V16" i="15"/>
  <c r="Z25" i="23"/>
  <c r="R9" i="15"/>
  <c r="AH9" i="15"/>
  <c r="AP16" i="23"/>
  <c r="AD26" i="15"/>
  <c r="AH17" i="15"/>
  <c r="AT25" i="22"/>
  <c r="V11" i="23"/>
  <c r="Z26" i="23"/>
  <c r="AD36" i="23"/>
  <c r="R35" i="23"/>
  <c r="AD25" i="23"/>
  <c r="AP34" i="15"/>
  <c r="J16" i="15"/>
  <c r="AT25" i="23"/>
  <c r="J26" i="22"/>
  <c r="AL16" i="23"/>
  <c r="R9" i="22"/>
  <c r="R16" i="23"/>
  <c r="R33" i="22"/>
  <c r="AH36" i="23"/>
  <c r="AP25" i="15"/>
  <c r="N17" i="15"/>
  <c r="AL34" i="15"/>
  <c r="AH25" i="23"/>
  <c r="AD17" i="23"/>
  <c r="AT12" i="15"/>
  <c r="AD17" i="15"/>
  <c r="Z9" i="23"/>
  <c r="N35" i="23"/>
  <c r="AT8" i="23"/>
  <c r="R17" i="23"/>
  <c r="N34" i="15"/>
  <c r="V34" i="22"/>
  <c r="AT17" i="15"/>
  <c r="AD25" i="15"/>
  <c r="F36" i="23"/>
  <c r="V17" i="15"/>
  <c r="AL17" i="23"/>
  <c r="AD26" i="22"/>
  <c r="AH25" i="22"/>
  <c r="R17" i="15"/>
  <c r="AH8" i="15"/>
  <c r="AD12" i="15"/>
  <c r="Z17" i="15"/>
  <c r="F33" i="15"/>
  <c r="N25" i="15"/>
  <c r="AT9" i="15"/>
  <c r="AP8" i="22"/>
  <c r="V36" i="23"/>
  <c r="AD33" i="15"/>
  <c r="F35" i="23"/>
  <c r="AP26" i="22"/>
  <c r="Z33" i="22"/>
  <c r="AD8" i="15"/>
  <c r="J9" i="22"/>
  <c r="J25" i="23"/>
  <c r="AH8" i="22"/>
  <c r="AT17" i="23"/>
  <c r="AH17" i="23"/>
  <c r="AL8" i="23"/>
  <c r="Z9" i="15"/>
  <c r="J25" i="22"/>
  <c r="V26" i="15"/>
  <c r="AT16" i="15"/>
  <c r="R12" i="15"/>
  <c r="AT35" i="23"/>
  <c r="AT16" i="23"/>
  <c r="AH12" i="15"/>
  <c r="AD25" i="22"/>
  <c r="AT33" i="15"/>
  <c r="AH33" i="22"/>
  <c r="AN25" i="23"/>
  <c r="X25" i="15"/>
  <c r="AR8" i="22"/>
  <c r="S18" i="24"/>
  <c r="AV25" i="23"/>
  <c r="S15" i="24"/>
  <c r="E36" i="24"/>
  <c r="AR8" i="15"/>
  <c r="S31" i="24"/>
  <c r="P25" i="23"/>
  <c r="AJ8" i="23"/>
  <c r="AF8" i="15"/>
  <c r="S38" i="24"/>
  <c r="AR8" i="23"/>
  <c r="X25" i="22"/>
  <c r="S34" i="24"/>
  <c r="E42" i="24"/>
  <c r="E35" i="24"/>
  <c r="S11" i="24"/>
  <c r="E33" i="24"/>
  <c r="E30" i="24"/>
  <c r="E16" i="24"/>
  <c r="AN25" i="15"/>
  <c r="E37" i="24"/>
  <c r="AB25" i="22"/>
  <c r="S23" i="24"/>
  <c r="E41" i="24"/>
  <c r="E23" i="24"/>
  <c r="S12" i="24"/>
  <c r="E15" i="24"/>
  <c r="AV8" i="22"/>
  <c r="T25" i="22"/>
  <c r="E24" i="24"/>
  <c r="AN8" i="22"/>
  <c r="H25" i="22"/>
  <c r="H8" i="22"/>
  <c r="S20" i="24"/>
  <c r="AB25" i="23"/>
  <c r="AB8" i="22"/>
  <c r="AB25" i="15"/>
  <c r="H8" i="15"/>
  <c r="AN25" i="22"/>
  <c r="E20" i="24"/>
  <c r="AF25" i="23"/>
  <c r="S43" i="24"/>
  <c r="AJ8" i="22"/>
  <c r="AB8" i="23"/>
  <c r="AF8" i="22"/>
  <c r="X8" i="23"/>
  <c r="P8" i="23"/>
  <c r="T8" i="23"/>
  <c r="P8" i="22"/>
  <c r="T25" i="23"/>
  <c r="AV25" i="22"/>
  <c r="S25" i="24"/>
  <c r="E19" i="24"/>
  <c r="AN8" i="15"/>
  <c r="E32" i="24"/>
  <c r="X25" i="23"/>
  <c r="E29" i="24"/>
  <c r="E12" i="24"/>
  <c r="AN8" i="23"/>
  <c r="P8" i="15"/>
  <c r="P25" i="15"/>
  <c r="AF25" i="15"/>
  <c r="S39" i="24"/>
  <c r="AJ25" i="23"/>
  <c r="E14" i="24"/>
  <c r="AV25" i="15"/>
  <c r="H25" i="23"/>
  <c r="AV8" i="23"/>
  <c r="S36" i="24"/>
  <c r="S14" i="24"/>
  <c r="H8" i="23"/>
  <c r="E26" i="24"/>
  <c r="S16" i="24"/>
  <c r="E13" i="24"/>
  <c r="E17" i="24"/>
  <c r="E27" i="24"/>
  <c r="L25" i="15"/>
  <c r="S41" i="24"/>
  <c r="S42" i="24"/>
  <c r="S19" i="24"/>
  <c r="S17" i="24"/>
  <c r="L25" i="22"/>
  <c r="E28" i="24"/>
  <c r="S37" i="24"/>
  <c r="S24" i="24"/>
  <c r="E31" i="24"/>
  <c r="E39" i="24"/>
  <c r="AB8" i="15"/>
  <c r="P25" i="22"/>
  <c r="E43" i="24"/>
  <c r="L8" i="15"/>
  <c r="S13" i="24"/>
  <c r="E21" i="24"/>
  <c r="X8" i="15"/>
  <c r="T8" i="22"/>
  <c r="S21" i="24"/>
  <c r="H25" i="15"/>
  <c r="E18" i="24"/>
  <c r="S28" i="24"/>
  <c r="S27" i="24"/>
  <c r="T8" i="15"/>
  <c r="AJ8" i="15"/>
  <c r="E40" i="24"/>
  <c r="AJ25" i="15"/>
  <c r="L8" i="22"/>
  <c r="E11" i="24"/>
  <c r="AF8" i="23"/>
  <c r="AV8" i="15"/>
  <c r="E34" i="24"/>
  <c r="L25" i="23"/>
  <c r="E22" i="24"/>
  <c r="S30" i="24"/>
  <c r="S26" i="24"/>
  <c r="X8" i="22"/>
  <c r="S33" i="24"/>
  <c r="S22" i="24"/>
  <c r="E25" i="24"/>
  <c r="E38" i="24"/>
  <c r="S40" i="24"/>
  <c r="AF25" i="22"/>
  <c r="T25" i="15"/>
  <c r="L8" i="23"/>
  <c r="AR25" i="23"/>
  <c r="AJ25" i="22"/>
  <c r="S32" i="24"/>
  <c r="AR25" i="15"/>
  <c r="S29" i="24"/>
  <c r="S35" i="24"/>
  <c r="AR25" i="22"/>
  <c r="E117" i="24" l="1"/>
  <c r="S117" i="24"/>
  <c r="S128" i="24"/>
  <c r="F128" i="24" s="1"/>
  <c r="S118" i="24"/>
  <c r="S129" i="24"/>
  <c r="F129" i="24" s="1"/>
  <c r="E118" i="24"/>
  <c r="S120" i="24"/>
  <c r="E120" i="24"/>
  <c r="S131" i="24"/>
  <c r="F131" i="24" s="1"/>
  <c r="E119" i="24"/>
  <c r="S119" i="24"/>
  <c r="S130" i="24"/>
  <c r="F130" i="24" s="1"/>
  <c r="S126" i="24"/>
  <c r="F126" i="24" s="1"/>
  <c r="S115" i="24"/>
  <c r="E115" i="24"/>
  <c r="S116" i="24"/>
  <c r="E116" i="24"/>
  <c r="S127" i="24"/>
  <c r="F127" i="24" s="1"/>
  <c r="AN9" i="22"/>
  <c r="AF9" i="15"/>
  <c r="L26" i="23"/>
  <c r="P9" i="15"/>
  <c r="AJ26" i="22"/>
  <c r="X26" i="23"/>
  <c r="AV26" i="22"/>
  <c r="AV26" i="23"/>
  <c r="AV9" i="23"/>
  <c r="AJ26" i="23"/>
  <c r="T26" i="22"/>
  <c r="T9" i="23"/>
  <c r="X9" i="22"/>
  <c r="H9" i="23"/>
  <c r="AV9" i="22"/>
  <c r="AF9" i="23"/>
  <c r="P26" i="15"/>
  <c r="AR26" i="22"/>
  <c r="X9" i="15"/>
  <c r="X26" i="22"/>
  <c r="T26" i="23"/>
  <c r="P26" i="22"/>
  <c r="AB26" i="15"/>
  <c r="H26" i="22"/>
  <c r="P9" i="23"/>
  <c r="P9" i="22"/>
  <c r="AR26" i="15"/>
  <c r="T9" i="22"/>
  <c r="H9" i="22"/>
  <c r="AF26" i="23"/>
  <c r="T26" i="15"/>
  <c r="AN26" i="15"/>
  <c r="X9" i="23"/>
  <c r="AJ9" i="22"/>
  <c r="H9" i="15"/>
  <c r="AB9" i="23"/>
  <c r="AB26" i="23"/>
  <c r="H26" i="15"/>
  <c r="L9" i="15"/>
  <c r="AB26" i="22"/>
  <c r="AB9" i="15"/>
  <c r="AR9" i="15"/>
  <c r="AJ26" i="15"/>
  <c r="AV9" i="15"/>
  <c r="P26" i="23"/>
  <c r="AF26" i="15"/>
  <c r="AN9" i="15"/>
  <c r="AB9" i="22"/>
  <c r="AN9" i="23"/>
  <c r="AF26" i="22"/>
  <c r="AV26" i="15"/>
  <c r="T9" i="15"/>
  <c r="L26" i="15"/>
  <c r="L9" i="22"/>
  <c r="L26" i="22"/>
  <c r="AN26" i="23"/>
  <c r="AF9" i="22"/>
  <c r="L9" i="23"/>
  <c r="X26" i="15"/>
  <c r="AR9" i="23"/>
  <c r="AJ9" i="23"/>
  <c r="AR26" i="23"/>
  <c r="AJ9" i="15"/>
  <c r="H26" i="23"/>
  <c r="AN26" i="22"/>
  <c r="AR9" i="22"/>
  <c r="AR10" i="22"/>
  <c r="AF27" i="22"/>
  <c r="AJ10" i="22"/>
  <c r="AR27" i="22"/>
  <c r="AF10" i="15"/>
  <c r="AV27" i="22"/>
  <c r="L27" i="23"/>
  <c r="AN27" i="22"/>
  <c r="AN10" i="23"/>
  <c r="X10" i="23"/>
  <c r="P27" i="15"/>
  <c r="AN10" i="22"/>
  <c r="AB27" i="15"/>
  <c r="T10" i="15"/>
  <c r="H27" i="23"/>
  <c r="AB10" i="22"/>
  <c r="AN27" i="15"/>
  <c r="AF10" i="23"/>
  <c r="P10" i="23"/>
  <c r="X10" i="15"/>
  <c r="AJ10" i="15"/>
  <c r="AN10" i="15"/>
  <c r="T27" i="15"/>
  <c r="AV10" i="22"/>
  <c r="H10" i="15"/>
  <c r="AR27" i="23"/>
  <c r="AF27" i="15"/>
  <c r="AF27" i="23"/>
  <c r="H10" i="23"/>
  <c r="AJ10" i="23"/>
  <c r="P27" i="23"/>
  <c r="H10" i="22"/>
  <c r="X10" i="22"/>
  <c r="P10" i="15"/>
  <c r="AR10" i="23"/>
  <c r="AV10" i="15"/>
  <c r="T10" i="22"/>
  <c r="T10" i="23"/>
  <c r="AV10" i="23"/>
  <c r="X27" i="15"/>
  <c r="AJ27" i="15"/>
  <c r="AR27" i="15"/>
  <c r="T27" i="22"/>
  <c r="L10" i="23"/>
  <c r="AR10" i="15"/>
  <c r="P10" i="22"/>
  <c r="AJ27" i="23"/>
  <c r="X27" i="22"/>
  <c r="AF10" i="22"/>
  <c r="AB10" i="15"/>
  <c r="AB10" i="23"/>
  <c r="AN27" i="23"/>
  <c r="AB27" i="22"/>
  <c r="H27" i="22"/>
  <c r="AV27" i="23"/>
  <c r="L27" i="22"/>
  <c r="L10" i="15"/>
  <c r="L10" i="22"/>
  <c r="H27" i="15"/>
  <c r="P27" i="22"/>
  <c r="X27" i="23"/>
  <c r="L27" i="15"/>
  <c r="AB27" i="23"/>
  <c r="T27" i="23"/>
  <c r="AJ27" i="22"/>
  <c r="AV27" i="15"/>
  <c r="AV28" i="15"/>
  <c r="AB11" i="15"/>
  <c r="P11" i="15"/>
  <c r="AF11" i="23"/>
  <c r="AF28" i="22"/>
  <c r="AN11" i="23"/>
  <c r="T11" i="23"/>
  <c r="X11" i="15"/>
  <c r="AJ28" i="22"/>
  <c r="AF11" i="22"/>
  <c r="X11" i="22"/>
  <c r="AN28" i="15"/>
  <c r="AR11" i="22"/>
  <c r="AV11" i="23"/>
  <c r="AV11" i="15"/>
  <c r="T28" i="23"/>
  <c r="X28" i="22"/>
  <c r="H11" i="22"/>
  <c r="AB11" i="22"/>
  <c r="AR28" i="15"/>
  <c r="AV28" i="23"/>
  <c r="AF11" i="15"/>
  <c r="AB28" i="23"/>
  <c r="AJ28" i="23"/>
  <c r="P28" i="23"/>
  <c r="H28" i="23"/>
  <c r="AN11" i="22"/>
  <c r="AV11" i="22"/>
  <c r="AB28" i="22"/>
  <c r="L28" i="15"/>
  <c r="P11" i="22"/>
  <c r="AJ11" i="23"/>
  <c r="T11" i="15"/>
  <c r="AB28" i="15"/>
  <c r="X11" i="23"/>
  <c r="AN11" i="15"/>
  <c r="AB11" i="23"/>
  <c r="X28" i="23"/>
  <c r="AR11" i="15"/>
  <c r="H11" i="23"/>
  <c r="AN28" i="22"/>
  <c r="T11" i="22"/>
  <c r="P11" i="23"/>
  <c r="P28" i="22"/>
  <c r="L11" i="23"/>
  <c r="AF28" i="23"/>
  <c r="T28" i="15"/>
  <c r="AR28" i="22"/>
  <c r="H28" i="15"/>
  <c r="T28" i="22"/>
  <c r="AF28" i="15"/>
  <c r="P28" i="15"/>
  <c r="AR28" i="23"/>
  <c r="L28" i="23"/>
  <c r="AN28" i="23"/>
  <c r="L11" i="22"/>
  <c r="AJ11" i="22"/>
  <c r="L11" i="15"/>
  <c r="AJ28" i="15"/>
  <c r="H11" i="15"/>
  <c r="AV28" i="22"/>
  <c r="AR11" i="23"/>
  <c r="L28" i="22"/>
  <c r="X28" i="15"/>
  <c r="AJ11" i="15"/>
  <c r="H28" i="22"/>
  <c r="H29" i="22"/>
  <c r="T29" i="22"/>
  <c r="AB29" i="15"/>
  <c r="H12" i="22"/>
  <c r="AB12" i="15"/>
  <c r="AR12" i="22"/>
  <c r="T12" i="22"/>
  <c r="AR12" i="15"/>
  <c r="AB12" i="23"/>
  <c r="P12" i="15"/>
  <c r="AJ12" i="15"/>
  <c r="H29" i="15"/>
  <c r="T12" i="15"/>
  <c r="X29" i="22"/>
  <c r="AV29" i="15"/>
  <c r="P12" i="23"/>
  <c r="AJ29" i="22"/>
  <c r="X29" i="23"/>
  <c r="AF12" i="23"/>
  <c r="X29" i="15"/>
  <c r="AR29" i="22"/>
  <c r="AJ12" i="23"/>
  <c r="T29" i="23"/>
  <c r="AV12" i="15"/>
  <c r="AN12" i="22"/>
  <c r="AJ29" i="23"/>
  <c r="AF12" i="15"/>
  <c r="AR29" i="15"/>
  <c r="L29" i="22"/>
  <c r="T29" i="15"/>
  <c r="P12" i="22"/>
  <c r="AN29" i="15"/>
  <c r="H29" i="23"/>
  <c r="L29" i="23"/>
  <c r="X12" i="23"/>
  <c r="AR12" i="23"/>
  <c r="AF29" i="23"/>
  <c r="L29" i="15"/>
  <c r="AV12" i="23"/>
  <c r="AB29" i="22"/>
  <c r="X12" i="22"/>
  <c r="H12" i="23"/>
  <c r="AN12" i="23"/>
  <c r="AF29" i="15"/>
  <c r="AV29" i="22"/>
  <c r="L12" i="23"/>
  <c r="AF12" i="22"/>
  <c r="AB29" i="23"/>
  <c r="AN12" i="15"/>
  <c r="H12" i="15"/>
  <c r="P29" i="22"/>
  <c r="AV12" i="22"/>
  <c r="P29" i="23"/>
  <c r="T12" i="23"/>
  <c r="AF29" i="22"/>
  <c r="AJ29" i="15"/>
  <c r="AR29" i="23"/>
  <c r="L12" i="15"/>
  <c r="P29" i="15"/>
  <c r="AJ12" i="22"/>
  <c r="AN29" i="22"/>
  <c r="X12" i="15"/>
  <c r="AV29" i="23"/>
  <c r="L12" i="22"/>
  <c r="AN29" i="23"/>
  <c r="AB12" i="22"/>
  <c r="AB13" i="22"/>
  <c r="H13" i="15"/>
  <c r="L30" i="23"/>
  <c r="X30" i="23"/>
  <c r="T30" i="22"/>
  <c r="AR30" i="15"/>
  <c r="AN13" i="22"/>
  <c r="T13" i="23"/>
  <c r="P30" i="22"/>
  <c r="AN30" i="23"/>
  <c r="AN13" i="15"/>
  <c r="H30" i="23"/>
  <c r="AJ30" i="22"/>
  <c r="H30" i="22"/>
  <c r="AN13" i="23"/>
  <c r="T13" i="22"/>
  <c r="AF30" i="23"/>
  <c r="L13" i="22"/>
  <c r="AB30" i="23"/>
  <c r="AN30" i="15"/>
  <c r="P13" i="23"/>
  <c r="AF30" i="15"/>
  <c r="AB13" i="23"/>
  <c r="L30" i="15"/>
  <c r="AB13" i="15"/>
  <c r="AV30" i="23"/>
  <c r="AF13" i="22"/>
  <c r="P13" i="22"/>
  <c r="AV30" i="15"/>
  <c r="T13" i="15"/>
  <c r="AF13" i="15"/>
  <c r="AJ30" i="15"/>
  <c r="AV13" i="22"/>
  <c r="X13" i="15"/>
  <c r="L13" i="23"/>
  <c r="T30" i="15"/>
  <c r="X30" i="22"/>
  <c r="L30" i="22"/>
  <c r="P13" i="15"/>
  <c r="AR13" i="15"/>
  <c r="AR13" i="22"/>
  <c r="X30" i="15"/>
  <c r="AN30" i="22"/>
  <c r="AV30" i="22"/>
  <c r="H30" i="15"/>
  <c r="AV13" i="15"/>
  <c r="P30" i="23"/>
  <c r="AJ13" i="22"/>
  <c r="AV13" i="23"/>
  <c r="AF13" i="23"/>
  <c r="P30" i="15"/>
  <c r="AJ13" i="15"/>
  <c r="AJ13" i="23"/>
  <c r="L13" i="15"/>
  <c r="H13" i="23"/>
  <c r="AJ30" i="23"/>
  <c r="T30" i="23"/>
  <c r="X13" i="23"/>
  <c r="AR30" i="23"/>
  <c r="X13" i="22"/>
  <c r="AB30" i="22"/>
  <c r="AR30" i="22"/>
  <c r="AB30" i="15"/>
  <c r="AF30" i="22"/>
  <c r="AR13" i="23"/>
  <c r="H13" i="22"/>
  <c r="H14" i="22"/>
  <c r="AF14" i="23"/>
  <c r="X14" i="15"/>
  <c r="L14" i="22"/>
  <c r="H14" i="15"/>
  <c r="AF31" i="23"/>
  <c r="AB14" i="22"/>
  <c r="AN14" i="23"/>
  <c r="T14" i="15"/>
  <c r="P14" i="22"/>
  <c r="AN31" i="23"/>
  <c r="AF31" i="15"/>
  <c r="L14" i="23"/>
  <c r="AR14" i="23"/>
  <c r="AV14" i="23"/>
  <c r="AV14" i="22"/>
  <c r="T14" i="22"/>
  <c r="H31" i="15"/>
  <c r="AN14" i="15"/>
  <c r="AN14" i="22"/>
  <c r="X31" i="23"/>
  <c r="AF31" i="22"/>
  <c r="AJ14" i="22"/>
  <c r="AJ31" i="15"/>
  <c r="AV31" i="15"/>
  <c r="X31" i="15"/>
  <c r="AB14" i="23"/>
  <c r="T31" i="22"/>
  <c r="AB31" i="15"/>
  <c r="P31" i="23"/>
  <c r="AF14" i="15"/>
  <c r="H31" i="22"/>
  <c r="H31" i="23"/>
  <c r="T14" i="23"/>
  <c r="X31" i="22"/>
  <c r="AR31" i="22"/>
  <c r="AV14" i="15"/>
  <c r="AV31" i="23"/>
  <c r="AR31" i="15"/>
  <c r="L31" i="23"/>
  <c r="AB31" i="22"/>
  <c r="AJ31" i="22"/>
  <c r="L14" i="15"/>
  <c r="P31" i="15"/>
  <c r="X14" i="22"/>
  <c r="AV31" i="22"/>
  <c r="P14" i="15"/>
  <c r="AB31" i="23"/>
  <c r="AR31" i="23"/>
  <c r="AN31" i="22"/>
  <c r="AF14" i="22"/>
  <c r="P31" i="22"/>
  <c r="P14" i="23"/>
  <c r="X14" i="23"/>
  <c r="T31" i="23"/>
  <c r="AR14" i="22"/>
  <c r="AB14" i="15"/>
  <c r="L31" i="22"/>
  <c r="AN31" i="15"/>
  <c r="AJ31" i="23"/>
  <c r="AR14" i="15"/>
  <c r="L31" i="15"/>
  <c r="AJ14" i="23"/>
  <c r="H14" i="23"/>
  <c r="AJ14" i="15"/>
  <c r="T31" i="15"/>
  <c r="T32" i="15"/>
  <c r="AN32" i="22"/>
  <c r="T15" i="23"/>
  <c r="H32" i="15"/>
  <c r="AF15" i="23"/>
  <c r="H32" i="22"/>
  <c r="AR15" i="23"/>
  <c r="AF32" i="15"/>
  <c r="AB32" i="22"/>
  <c r="AV32" i="23"/>
  <c r="AN15" i="22"/>
  <c r="AJ15" i="15"/>
  <c r="AR32" i="23"/>
  <c r="H32" i="23"/>
  <c r="T15" i="22"/>
  <c r="H15" i="22"/>
  <c r="AV15" i="22"/>
  <c r="P32" i="23"/>
  <c r="L15" i="23"/>
  <c r="AN32" i="23"/>
  <c r="AR15" i="22"/>
  <c r="AF32" i="23"/>
  <c r="AF15" i="22"/>
  <c r="H15" i="23"/>
  <c r="AB32" i="23"/>
  <c r="AB32" i="15"/>
  <c r="X32" i="15"/>
  <c r="AJ32" i="15"/>
  <c r="AF32" i="22"/>
  <c r="L15" i="22"/>
  <c r="AJ15" i="23"/>
  <c r="P15" i="15"/>
  <c r="AF15" i="15"/>
  <c r="AV15" i="23"/>
  <c r="AB15" i="23"/>
  <c r="AV32" i="15"/>
  <c r="X15" i="23"/>
  <c r="X32" i="22"/>
  <c r="L32" i="15"/>
  <c r="AV32" i="22"/>
  <c r="L15" i="15"/>
  <c r="T15" i="15"/>
  <c r="AB15" i="22"/>
  <c r="P32" i="22"/>
  <c r="AR15" i="15"/>
  <c r="X15" i="22"/>
  <c r="L32" i="23"/>
  <c r="AV15" i="15"/>
  <c r="AJ32" i="23"/>
  <c r="P32" i="15"/>
  <c r="T32" i="22"/>
  <c r="P15" i="22"/>
  <c r="AR32" i="15"/>
  <c r="X32" i="23"/>
  <c r="AN32" i="15"/>
  <c r="AR32" i="22"/>
  <c r="L32" i="22"/>
  <c r="AJ32" i="22"/>
  <c r="AN15" i="23"/>
  <c r="P15" i="23"/>
  <c r="X15" i="15"/>
  <c r="AB15" i="15"/>
  <c r="AJ15" i="22"/>
  <c r="H15" i="15"/>
  <c r="AN15" i="15"/>
  <c r="T32" i="23"/>
  <c r="T33" i="23"/>
  <c r="P33" i="15"/>
  <c r="AV16" i="23"/>
  <c r="P33" i="23"/>
  <c r="AN33" i="22"/>
  <c r="AR33" i="23"/>
  <c r="AN16" i="22"/>
  <c r="AB33" i="23"/>
  <c r="L33" i="15"/>
  <c r="AN33" i="23"/>
  <c r="AN16" i="15"/>
  <c r="AJ33" i="23"/>
  <c r="AF16" i="15"/>
  <c r="AV16" i="22"/>
  <c r="T33" i="15"/>
  <c r="AJ16" i="15"/>
  <c r="AV33" i="22"/>
  <c r="AF33" i="23"/>
  <c r="AB16" i="23"/>
  <c r="H16" i="15"/>
  <c r="AV16" i="15"/>
  <c r="P16" i="15"/>
  <c r="H16" i="22"/>
  <c r="H33" i="23"/>
  <c r="P33" i="22"/>
  <c r="AB33" i="15"/>
  <c r="AF33" i="15"/>
  <c r="X16" i="23"/>
  <c r="AJ16" i="22"/>
  <c r="L33" i="23"/>
  <c r="AJ16" i="23"/>
  <c r="T16" i="22"/>
  <c r="AF33" i="22"/>
  <c r="X33" i="15"/>
  <c r="H16" i="23"/>
  <c r="X33" i="22"/>
  <c r="H33" i="15"/>
  <c r="AB16" i="15"/>
  <c r="X16" i="22"/>
  <c r="L16" i="22"/>
  <c r="AJ33" i="15"/>
  <c r="L16" i="15"/>
  <c r="AF16" i="22"/>
  <c r="AF16" i="23"/>
  <c r="X16" i="15"/>
  <c r="AR16" i="15"/>
  <c r="AV33" i="23"/>
  <c r="AN33" i="15"/>
  <c r="AV33" i="15"/>
  <c r="P16" i="23"/>
  <c r="AR33" i="22"/>
  <c r="AR16" i="22"/>
  <c r="AN16" i="23"/>
  <c r="AB16" i="22"/>
  <c r="AR16" i="23"/>
  <c r="T16" i="23"/>
  <c r="AJ33" i="22"/>
  <c r="T16" i="15"/>
  <c r="AB33" i="22"/>
  <c r="H33" i="22"/>
  <c r="L16" i="23"/>
  <c r="L33" i="22"/>
  <c r="X33" i="23"/>
  <c r="T33" i="22"/>
  <c r="AR33" i="15"/>
  <c r="P16" i="22"/>
  <c r="P17" i="22"/>
  <c r="P17" i="23"/>
  <c r="X34" i="15"/>
  <c r="AF34" i="23"/>
  <c r="P34" i="15"/>
  <c r="AV34" i="22"/>
  <c r="T34" i="23"/>
  <c r="AJ17" i="15"/>
  <c r="AV17" i="22"/>
  <c r="AF17" i="15"/>
  <c r="AF34" i="15"/>
  <c r="H34" i="23"/>
  <c r="AR34" i="23"/>
  <c r="H17" i="23"/>
  <c r="AR34" i="15"/>
  <c r="AV34" i="15"/>
  <c r="AF34" i="22"/>
  <c r="T17" i="22"/>
  <c r="L34" i="23"/>
  <c r="AJ34" i="23"/>
  <c r="AN17" i="15"/>
  <c r="H17" i="22"/>
  <c r="AV17" i="15"/>
  <c r="T34" i="22"/>
  <c r="AN34" i="15"/>
  <c r="AR17" i="15"/>
  <c r="AF17" i="23"/>
  <c r="AN34" i="23"/>
  <c r="X17" i="22"/>
  <c r="H17" i="15"/>
  <c r="X34" i="23"/>
  <c r="AV34" i="23"/>
  <c r="AJ17" i="23"/>
  <c r="T34" i="15"/>
  <c r="AJ17" i="22"/>
  <c r="AB34" i="15"/>
  <c r="AN17" i="22"/>
  <c r="AN34" i="22"/>
  <c r="L34" i="22"/>
  <c r="X17" i="23"/>
  <c r="P34" i="22"/>
  <c r="P17" i="15"/>
  <c r="AB17" i="23"/>
  <c r="L17" i="23"/>
  <c r="X17" i="15"/>
  <c r="L34" i="15"/>
  <c r="AB17" i="15"/>
  <c r="H34" i="22"/>
  <c r="AB34" i="23"/>
  <c r="X34" i="22"/>
  <c r="AB34" i="22"/>
  <c r="AF17" i="22"/>
  <c r="AR17" i="22"/>
  <c r="T17" i="15"/>
  <c r="L17" i="15"/>
  <c r="L17" i="22"/>
  <c r="AN17" i="23"/>
  <c r="AJ34" i="22"/>
  <c r="AJ34" i="15"/>
  <c r="AB17" i="22"/>
  <c r="AR34" i="22"/>
  <c r="T17" i="23"/>
  <c r="AV17" i="23"/>
  <c r="AR17" i="23"/>
  <c r="H34" i="15"/>
  <c r="P34" i="23"/>
  <c r="H35" i="15" l="1"/>
  <c r="AR18" i="23"/>
  <c r="AV18" i="23"/>
  <c r="T18" i="23"/>
  <c r="AR35" i="22"/>
  <c r="AB18" i="22"/>
  <c r="AJ35" i="15"/>
  <c r="AJ35" i="22"/>
  <c r="AN18" i="23"/>
  <c r="L18" i="22"/>
  <c r="L18" i="15"/>
  <c r="T18" i="15"/>
  <c r="AR18" i="22"/>
  <c r="AF18" i="22"/>
  <c r="AB35" i="22"/>
  <c r="X35" i="22"/>
  <c r="H35" i="22"/>
  <c r="AB18" i="15"/>
  <c r="L35" i="15"/>
  <c r="X18" i="15"/>
  <c r="L18" i="23"/>
  <c r="AB18" i="23"/>
  <c r="P18" i="15"/>
  <c r="P35" i="22"/>
  <c r="X18" i="23"/>
  <c r="L35" i="22"/>
  <c r="AN35" i="22"/>
  <c r="AN18" i="22"/>
  <c r="AB35" i="15"/>
  <c r="AJ18" i="22"/>
  <c r="T35" i="15"/>
  <c r="AJ18" i="23"/>
  <c r="H18" i="15"/>
  <c r="X18" i="22"/>
  <c r="AF18" i="23"/>
  <c r="AR18" i="15"/>
  <c r="AN35" i="15"/>
  <c r="T35" i="22"/>
  <c r="AV18" i="15"/>
  <c r="H18" i="22"/>
  <c r="AN18" i="15"/>
  <c r="T18" i="22"/>
  <c r="AF35" i="22"/>
  <c r="AV35" i="15"/>
  <c r="AR35" i="15"/>
  <c r="H18" i="23"/>
  <c r="AF35" i="15"/>
  <c r="AF18" i="15"/>
  <c r="AV18" i="22"/>
  <c r="AJ18" i="15"/>
  <c r="AV35" i="22"/>
  <c r="P35" i="15"/>
  <c r="X35" i="15"/>
  <c r="P18" i="23"/>
  <c r="P18" i="22"/>
  <c r="P35" i="23"/>
  <c r="T15" i="24"/>
  <c r="X15" i="24" s="1"/>
  <c r="F25" i="24"/>
  <c r="F36" i="24"/>
  <c r="T24" i="24"/>
  <c r="X24" i="24" s="1"/>
  <c r="T29" i="24"/>
  <c r="X29" i="24" s="1"/>
  <c r="F35" i="24"/>
  <c r="F31" i="24"/>
  <c r="T22" i="24"/>
  <c r="F37" i="24"/>
  <c r="H35" i="23"/>
  <c r="F17" i="24"/>
  <c r="T13" i="24"/>
  <c r="X13" i="24" s="1"/>
  <c r="T35" i="23"/>
  <c r="F27" i="24"/>
  <c r="L35" i="23"/>
  <c r="F22" i="24"/>
  <c r="AB35" i="23"/>
  <c r="T17" i="24"/>
  <c r="X17" i="24" s="1"/>
  <c r="F11" i="24"/>
  <c r="AR35" i="23"/>
  <c r="T28" i="24"/>
  <c r="X28" i="24" s="1"/>
  <c r="F13" i="24"/>
  <c r="F30" i="24"/>
  <c r="T12" i="24"/>
  <c r="X12" i="24" s="1"/>
  <c r="F41" i="24"/>
  <c r="T31" i="24"/>
  <c r="X31" i="24" s="1"/>
  <c r="T11" i="24"/>
  <c r="AV35" i="23"/>
  <c r="F32" i="24"/>
  <c r="F23" i="24"/>
  <c r="F38" i="24"/>
  <c r="T27" i="24"/>
  <c r="X27" i="24" s="1"/>
  <c r="F20" i="24"/>
  <c r="F18" i="24"/>
  <c r="F14" i="24"/>
  <c r="F39" i="24"/>
  <c r="F40" i="24"/>
  <c r="T32" i="24"/>
  <c r="X32" i="24" s="1"/>
  <c r="F16" i="24"/>
  <c r="X35" i="23"/>
  <c r="F15" i="24"/>
  <c r="AN35" i="23"/>
  <c r="F28" i="24"/>
  <c r="T30" i="24"/>
  <c r="X30" i="24" s="1"/>
  <c r="F12" i="24"/>
  <c r="F42" i="24"/>
  <c r="T25" i="24"/>
  <c r="X25" i="24" s="1"/>
  <c r="F29" i="24"/>
  <c r="F34" i="24"/>
  <c r="F24" i="24"/>
  <c r="F26" i="24"/>
  <c r="T20" i="24"/>
  <c r="X20" i="24" s="1"/>
  <c r="T14" i="24"/>
  <c r="X14" i="24" s="1"/>
  <c r="T19" i="24"/>
  <c r="X19" i="24" s="1"/>
  <c r="AF35" i="23"/>
  <c r="T23" i="24"/>
  <c r="X23" i="24" s="1"/>
  <c r="T18" i="24"/>
  <c r="X18" i="24" s="1"/>
  <c r="F43" i="24"/>
  <c r="F21" i="24"/>
  <c r="T21" i="24"/>
  <c r="X21" i="24" s="1"/>
  <c r="AJ35" i="23"/>
  <c r="T26" i="24"/>
  <c r="X26" i="24" s="1"/>
  <c r="F19" i="24"/>
  <c r="F33" i="24"/>
  <c r="T16" i="24"/>
  <c r="X16" i="24" s="1"/>
  <c r="AB15" i="24"/>
  <c r="AJ15" i="24"/>
  <c r="AB24" i="24"/>
  <c r="AB29" i="24"/>
  <c r="AJ29" i="24"/>
  <c r="X22" i="24"/>
  <c r="AB13" i="24"/>
  <c r="AJ13" i="24"/>
  <c r="J22" i="24"/>
  <c r="AB17" i="24"/>
  <c r="J11" i="24"/>
  <c r="N11" i="24" s="1"/>
  <c r="AB28" i="24"/>
  <c r="AJ28" i="24"/>
  <c r="AB12" i="24"/>
  <c r="AJ12" i="24"/>
  <c r="AB31" i="24"/>
  <c r="AJ31" i="24"/>
  <c r="X11" i="24"/>
  <c r="AB11" i="24" s="1"/>
  <c r="AB27" i="24"/>
  <c r="AB32" i="24"/>
  <c r="AJ32" i="24"/>
  <c r="AB30" i="24"/>
  <c r="AJ30" i="24"/>
  <c r="AB25" i="24"/>
  <c r="AJ25" i="24"/>
  <c r="AB20" i="24"/>
  <c r="AJ20" i="24"/>
  <c r="AB14" i="24"/>
  <c r="AB19" i="24"/>
  <c r="AJ19" i="24"/>
  <c r="AJ23" i="24"/>
  <c r="AB23" i="24"/>
  <c r="AB18" i="24"/>
  <c r="AB21" i="24"/>
  <c r="AJ21" i="24"/>
  <c r="AB26" i="24"/>
  <c r="J33" i="24"/>
  <c r="AB16" i="24"/>
  <c r="AJ16" i="24"/>
  <c r="AJ22" i="24"/>
  <c r="K33" i="24" l="1"/>
  <c r="Y11" i="24"/>
  <c r="J118" i="24"/>
  <c r="X118" i="24"/>
  <c r="K11" i="24"/>
  <c r="K22" i="24"/>
  <c r="Y22" i="24"/>
  <c r="J119" i="24"/>
  <c r="X119" i="24"/>
  <c r="Y16" i="24"/>
  <c r="F117" i="24"/>
  <c r="T117" i="24"/>
  <c r="Y26" i="24"/>
  <c r="Y21" i="24"/>
  <c r="Y18" i="24"/>
  <c r="Y23" i="24"/>
  <c r="Y19" i="24"/>
  <c r="Y14" i="24"/>
  <c r="Y20" i="24"/>
  <c r="Y25" i="24"/>
  <c r="Y30" i="24"/>
  <c r="Y32" i="24"/>
  <c r="Y27" i="24"/>
  <c r="T118" i="24"/>
  <c r="F118" i="24"/>
  <c r="Y31" i="24"/>
  <c r="Y12" i="24"/>
  <c r="Y28" i="24"/>
  <c r="T115" i="24"/>
  <c r="F115" i="24"/>
  <c r="Y17" i="24"/>
  <c r="T116" i="24"/>
  <c r="F116" i="24"/>
  <c r="Y13" i="24"/>
  <c r="F119" i="24"/>
  <c r="T119" i="24"/>
  <c r="Y29" i="24"/>
  <c r="Y24" i="24"/>
  <c r="Y15" i="24"/>
  <c r="AB22" i="24"/>
  <c r="AF22" i="24"/>
  <c r="AF11" i="24"/>
  <c r="AJ11" i="24"/>
  <c r="AF33" i="24"/>
  <c r="N33" i="24"/>
  <c r="L22" i="24"/>
  <c r="AJ36" i="23"/>
  <c r="Z20" i="24"/>
  <c r="J16" i="24"/>
  <c r="AB36" i="23"/>
  <c r="Z28" i="24"/>
  <c r="L33" i="24"/>
  <c r="AJ24" i="24"/>
  <c r="Z24" i="24"/>
  <c r="P36" i="23"/>
  <c r="J32" i="24"/>
  <c r="X36" i="23"/>
  <c r="Z21" i="24"/>
  <c r="J26" i="24"/>
  <c r="Z32" i="24"/>
  <c r="Z31" i="24"/>
  <c r="H36" i="23"/>
  <c r="N22" i="24"/>
  <c r="J21" i="24"/>
  <c r="J24" i="24"/>
  <c r="J40" i="24"/>
  <c r="J41" i="24"/>
  <c r="L36" i="23"/>
  <c r="J31" i="24"/>
  <c r="J35" i="24"/>
  <c r="Z22" i="24"/>
  <c r="J43" i="24"/>
  <c r="J34" i="24"/>
  <c r="J39" i="24"/>
  <c r="J27" i="24"/>
  <c r="J36" i="24"/>
  <c r="J25" i="24"/>
  <c r="AN36" i="23"/>
  <c r="AJ18" i="24"/>
  <c r="J29" i="24"/>
  <c r="J14" i="24"/>
  <c r="Z12" i="24"/>
  <c r="T36" i="23"/>
  <c r="AR36" i="23"/>
  <c r="Z14" i="24"/>
  <c r="Z11" i="24"/>
  <c r="Z18" i="24"/>
  <c r="J18" i="24"/>
  <c r="J30" i="24"/>
  <c r="J12" i="24"/>
  <c r="J38" i="24"/>
  <c r="AJ14" i="24"/>
  <c r="Z17" i="24"/>
  <c r="Z29" i="24"/>
  <c r="Z25" i="24"/>
  <c r="J20" i="24"/>
  <c r="J13" i="24"/>
  <c r="Z13" i="24"/>
  <c r="Z15" i="24"/>
  <c r="J17" i="24"/>
  <c r="Z27" i="24"/>
  <c r="Z16" i="24"/>
  <c r="Z23" i="24"/>
  <c r="J42" i="24"/>
  <c r="AJ27" i="24"/>
  <c r="J37" i="24"/>
  <c r="AV36" i="23"/>
  <c r="AF36" i="23"/>
  <c r="AJ17" i="24"/>
  <c r="L11" i="24"/>
  <c r="Z19" i="24"/>
  <c r="Z30" i="24"/>
  <c r="J15" i="24"/>
  <c r="J19" i="24"/>
  <c r="J28" i="24"/>
  <c r="J23" i="24"/>
  <c r="AJ26" i="24"/>
  <c r="Z26" i="24"/>
  <c r="AF16" i="24"/>
  <c r="AF32" i="24"/>
  <c r="L118" i="24"/>
  <c r="T129" i="24"/>
  <c r="AF26" i="24"/>
  <c r="L119" i="24"/>
  <c r="T130" i="24"/>
  <c r="K23" i="24" l="1"/>
  <c r="J116" i="24"/>
  <c r="X116" i="24"/>
  <c r="K28" i="24"/>
  <c r="K19" i="24"/>
  <c r="K15" i="24"/>
  <c r="AF37" i="23"/>
  <c r="AV37" i="23"/>
  <c r="K37" i="24"/>
  <c r="K42" i="24"/>
  <c r="K17" i="24"/>
  <c r="K13" i="24"/>
  <c r="K20" i="24"/>
  <c r="K38" i="24"/>
  <c r="K12" i="24"/>
  <c r="J115" i="24"/>
  <c r="X115" i="24"/>
  <c r="K30" i="24"/>
  <c r="K18" i="24"/>
  <c r="Z118" i="24"/>
  <c r="AR37" i="23"/>
  <c r="T37" i="23"/>
  <c r="K14" i="24"/>
  <c r="K29" i="24"/>
  <c r="AN37" i="23"/>
  <c r="K25" i="24"/>
  <c r="K36" i="24"/>
  <c r="K27" i="24"/>
  <c r="K39" i="24"/>
  <c r="K34" i="24"/>
  <c r="X117" i="24"/>
  <c r="J117" i="24"/>
  <c r="K43" i="24"/>
  <c r="Z119" i="24"/>
  <c r="K35" i="24"/>
  <c r="K31" i="24"/>
  <c r="L37" i="23"/>
  <c r="K41" i="24"/>
  <c r="K40" i="24"/>
  <c r="K24" i="24"/>
  <c r="K21" i="24"/>
  <c r="H37" i="23"/>
  <c r="K26" i="24"/>
  <c r="X37" i="23"/>
  <c r="K32" i="24"/>
  <c r="P37" i="23"/>
  <c r="AB37" i="23"/>
  <c r="K16" i="24"/>
  <c r="AJ37" i="23"/>
  <c r="Y118" i="24"/>
  <c r="K118" i="24"/>
  <c r="Y119" i="24"/>
  <c r="K119" i="24"/>
  <c r="AF21" i="24"/>
  <c r="AF12" i="24"/>
  <c r="AF20" i="24"/>
  <c r="AF13" i="24"/>
  <c r="AF43" i="24"/>
  <c r="AF15" i="24"/>
  <c r="AF28" i="24"/>
  <c r="AF24" i="24"/>
  <c r="AF38" i="24"/>
  <c r="AF31" i="24"/>
  <c r="AF37" i="24"/>
  <c r="AF39" i="24"/>
  <c r="AF23" i="24"/>
  <c r="AF30" i="24"/>
  <c r="AF40" i="24"/>
  <c r="AF17" i="24"/>
  <c r="AF42" i="24"/>
  <c r="AF34" i="24"/>
  <c r="AF27" i="24"/>
  <c r="AF25" i="24"/>
  <c r="AF41" i="24"/>
  <c r="AF19" i="24"/>
  <c r="AF14" i="24"/>
  <c r="AF35" i="24"/>
  <c r="AF36" i="24"/>
  <c r="AF18" i="24"/>
  <c r="AF29" i="24"/>
  <c r="V130" i="24"/>
  <c r="L20" i="24"/>
  <c r="N27" i="24"/>
  <c r="L21" i="24"/>
  <c r="T40" i="24"/>
  <c r="X40" i="24" s="1"/>
  <c r="V129" i="24"/>
  <c r="T39" i="24"/>
  <c r="X39" i="24" s="1"/>
  <c r="T42" i="24"/>
  <c r="X42" i="24" s="1"/>
  <c r="L27" i="24"/>
  <c r="L35" i="24"/>
  <c r="N23" i="24"/>
  <c r="T43" i="24"/>
  <c r="X43" i="24" s="1"/>
  <c r="N38" i="24"/>
  <c r="T36" i="24"/>
  <c r="X36" i="24" s="1"/>
  <c r="N31" i="24"/>
  <c r="T33" i="24"/>
  <c r="T34" i="24"/>
  <c r="X34" i="24" s="1"/>
  <c r="N24" i="24"/>
  <c r="L16" i="24"/>
  <c r="N37" i="24"/>
  <c r="L38" i="24"/>
  <c r="N14" i="24"/>
  <c r="N26" i="24"/>
  <c r="N39" i="24"/>
  <c r="L39" i="24"/>
  <c r="L23" i="24"/>
  <c r="L37" i="24"/>
  <c r="L31" i="24"/>
  <c r="N12" i="24"/>
  <c r="L14" i="24"/>
  <c r="L26" i="24"/>
  <c r="L19" i="24"/>
  <c r="N20" i="24"/>
  <c r="N42" i="24"/>
  <c r="L12" i="24"/>
  <c r="N29" i="24"/>
  <c r="N34" i="24"/>
  <c r="N41" i="24"/>
  <c r="T37" i="24"/>
  <c r="X37" i="24" s="1"/>
  <c r="L30" i="24"/>
  <c r="N28" i="24"/>
  <c r="L42" i="24"/>
  <c r="L29" i="24"/>
  <c r="N32" i="24"/>
  <c r="T41" i="24"/>
  <c r="X41" i="24" s="1"/>
  <c r="N43" i="24"/>
  <c r="N13" i="24"/>
  <c r="T38" i="24"/>
  <c r="X38" i="24" s="1"/>
  <c r="L28" i="24"/>
  <c r="L34" i="24"/>
  <c r="L41" i="24"/>
  <c r="L32" i="24"/>
  <c r="L24" i="24"/>
  <c r="N35" i="24"/>
  <c r="N40" i="24"/>
  <c r="N17" i="24"/>
  <c r="L25" i="24"/>
  <c r="N21" i="24"/>
  <c r="N19" i="24"/>
  <c r="L17" i="24"/>
  <c r="N30" i="24"/>
  <c r="N25" i="24"/>
  <c r="T35" i="24"/>
  <c r="X35" i="24" s="1"/>
  <c r="L40" i="24"/>
  <c r="N15" i="24"/>
  <c r="N18" i="24"/>
  <c r="N36" i="24"/>
  <c r="L43" i="24"/>
  <c r="N16" i="24"/>
  <c r="L15" i="24"/>
  <c r="L13" i="24"/>
  <c r="L18" i="24"/>
  <c r="L36" i="24"/>
  <c r="L115" i="24"/>
  <c r="T126" i="24"/>
  <c r="K117" i="24" l="1"/>
  <c r="AB40" i="24"/>
  <c r="AJ40" i="24"/>
  <c r="AJ39" i="24"/>
  <c r="AB39" i="24"/>
  <c r="AJ42" i="24"/>
  <c r="AB42" i="24"/>
  <c r="AB43" i="24"/>
  <c r="AJ43" i="24"/>
  <c r="AJ36" i="24"/>
  <c r="AB36" i="24"/>
  <c r="X33" i="24"/>
  <c r="AB34" i="24"/>
  <c r="AJ34" i="24"/>
  <c r="AB37" i="24"/>
  <c r="AJ37" i="24"/>
  <c r="AJ41" i="24"/>
  <c r="AB41" i="24"/>
  <c r="AB38" i="24"/>
  <c r="AJ38" i="24"/>
  <c r="L116" i="24"/>
  <c r="T127" i="24"/>
  <c r="AB35" i="24"/>
  <c r="AJ35" i="24"/>
  <c r="T128" i="24"/>
  <c r="L117" i="24"/>
  <c r="AJ33" i="24"/>
  <c r="Y116" i="24" l="1"/>
  <c r="K115" i="24"/>
  <c r="Y33" i="24"/>
  <c r="J120" i="24"/>
  <c r="X120" i="24"/>
  <c r="Y35" i="24"/>
  <c r="Z117" i="24"/>
  <c r="Y38" i="24"/>
  <c r="Y41" i="24"/>
  <c r="Y37" i="24"/>
  <c r="Z115" i="24"/>
  <c r="Z116" i="24"/>
  <c r="Y34" i="24"/>
  <c r="T120" i="24"/>
  <c r="F120" i="24"/>
  <c r="Y36" i="24"/>
  <c r="Y43" i="24"/>
  <c r="Y42" i="24"/>
  <c r="Y39" i="24"/>
  <c r="I129" i="24"/>
  <c r="K129" i="24"/>
  <c r="J129" i="24"/>
  <c r="W129" i="24"/>
  <c r="Y129" i="24" s="1"/>
  <c r="Z129" i="24" s="1"/>
  <c r="Y40" i="24"/>
  <c r="I130" i="24"/>
  <c r="J130" i="24"/>
  <c r="W130" i="24"/>
  <c r="Y130" i="24" s="1"/>
  <c r="Z130" i="24" s="1"/>
  <c r="K130" i="24"/>
  <c r="K116" i="24"/>
  <c r="Y117" i="24"/>
  <c r="Y115" i="24"/>
  <c r="AB33" i="24"/>
  <c r="V127" i="24"/>
  <c r="Z39" i="24"/>
  <c r="Z33" i="24"/>
  <c r="Z40" i="24"/>
  <c r="Z41" i="24"/>
  <c r="Z34" i="24"/>
  <c r="V126" i="24"/>
  <c r="V128" i="24"/>
  <c r="Z35" i="24"/>
  <c r="Z36" i="24"/>
  <c r="Z43" i="24"/>
  <c r="Z42" i="24"/>
  <c r="Z38" i="24"/>
  <c r="Z37" i="24"/>
  <c r="T131" i="24"/>
  <c r="L120" i="24"/>
  <c r="I128" i="24" l="1"/>
  <c r="J128" i="24"/>
  <c r="K128" i="24"/>
  <c r="W128" i="24"/>
  <c r="Y128" i="24" s="1"/>
  <c r="Z128" i="24" s="1"/>
  <c r="I126" i="24"/>
  <c r="W126" i="24"/>
  <c r="Y126" i="24" s="1"/>
  <c r="Z126" i="24" s="1"/>
  <c r="J126" i="24"/>
  <c r="K126" i="24"/>
  <c r="Z120" i="24"/>
  <c r="K127" i="24"/>
  <c r="J127" i="24"/>
  <c r="I127" i="24"/>
  <c r="W127" i="24"/>
  <c r="Y127" i="24" s="1"/>
  <c r="Z127" i="24" s="1"/>
  <c r="K120" i="24"/>
  <c r="Y120" i="24"/>
  <c r="V131" i="24"/>
  <c r="W131" i="24" l="1"/>
  <c r="Y131" i="24" s="1"/>
  <c r="Z131" i="24" s="1"/>
  <c r="J131" i="24"/>
  <c r="I131" i="24"/>
  <c r="K131" i="24"/>
</calcChain>
</file>

<file path=xl/sharedStrings.xml><?xml version="1.0" encoding="utf-8"?>
<sst xmlns="http://schemas.openxmlformats.org/spreadsheetml/2006/main" count="1326" uniqueCount="391">
  <si>
    <t>(dB)</t>
  </si>
  <si>
    <t>(K)</t>
  </si>
  <si>
    <t>(GHz)</t>
  </si>
  <si>
    <t>Gain</t>
  </si>
  <si>
    <t>OMT</t>
  </si>
  <si>
    <t>Weather_Radome</t>
  </si>
  <si>
    <t>Vacuum_Window</t>
  </si>
  <si>
    <t>Frequency:</t>
  </si>
  <si>
    <t>IR_Filter</t>
  </si>
  <si>
    <t>Freq.</t>
  </si>
  <si>
    <t>Band</t>
  </si>
  <si>
    <t>#</t>
  </si>
  <si>
    <t>NOTES:</t>
  </si>
  <si>
    <t>(dB/m)</t>
  </si>
  <si>
    <t>Lossless Input</t>
  </si>
  <si>
    <t>Component Type</t>
  </si>
  <si>
    <t>Te, K</t>
  </si>
  <si>
    <t>G, dB</t>
  </si>
  <si>
    <t>Cascaded Values:</t>
  </si>
  <si>
    <t>Gcas</t>
  </si>
  <si>
    <t>Tcas</t>
  </si>
  <si>
    <t>GHz</t>
  </si>
  <si>
    <t>dB</t>
  </si>
  <si>
    <t>Trx</t>
  </si>
  <si>
    <t>K</t>
  </si>
  <si>
    <t>m</t>
  </si>
  <si>
    <t>Phys.
Temp.</t>
  </si>
  <si>
    <t>T-Line
Len.</t>
  </si>
  <si>
    <t>Coax_086SS</t>
  </si>
  <si>
    <t>Coax_141Cu</t>
  </si>
  <si>
    <t>Coax (141 Cu)</t>
  </si>
  <si>
    <t>Radome [2]</t>
  </si>
  <si>
    <t>Tn [1]</t>
  </si>
  <si>
    <t>Ga [1]</t>
  </si>
  <si>
    <t>Ga [4]</t>
  </si>
  <si>
    <t>Tn [4]</t>
  </si>
  <si>
    <t>[3] - Band 3 LNA data is a Caltech 1-18 GHz GaAs MMIC LNA (p/n CIT-118), based on OMMIC WBA118B device, T=19K (August 2014). 
       A version with a waveguide input, or an NRAO or Low Noise Factory (LNF) amp would likely perform better, by ~0.5 - 2K.</t>
  </si>
  <si>
    <t>Ga [5]</t>
  </si>
  <si>
    <t>Tn [5]</t>
  </si>
  <si>
    <t>Ga [6]</t>
  </si>
  <si>
    <t>Tn [6]</t>
  </si>
  <si>
    <t>LNA_Band1</t>
  </si>
  <si>
    <t>LNA_Band2</t>
  </si>
  <si>
    <t>LNA_Band3</t>
  </si>
  <si>
    <t>LNA_Band4</t>
  </si>
  <si>
    <t>LNA_Band5</t>
  </si>
  <si>
    <t>LNA_Band6</t>
  </si>
  <si>
    <t>Window [3]</t>
  </si>
  <si>
    <t>TLine
Len.</t>
  </si>
  <si>
    <t>Zenith Elevation</t>
  </si>
  <si>
    <t>45 Degree Elevation</t>
  </si>
  <si>
    <r>
      <t>Updated</t>
    </r>
    <r>
      <rPr>
        <i/>
        <sz val="11"/>
        <rFont val="Arial"/>
        <family val="2"/>
      </rPr>
      <t xml:space="preserve">: </t>
    </r>
  </si>
  <si>
    <t>ngVLA Receiver Cascaded Noise &amp; Gain (Trx, G):   Low Bands (1 &amp; 2)</t>
  </si>
  <si>
    <t>ngVLA Receiver Cascaded Noise &amp; Gain (Trx, G):   Mid Bands (3 &amp; 4)</t>
  </si>
  <si>
    <t>ngVLA Receiver Cascaded Noise &amp; Gain (Trx, G):   High Bands (5 &amp; 6)</t>
  </si>
  <si>
    <t>Tspill</t>
  </si>
  <si>
    <t>Tsky</t>
  </si>
  <si>
    <t>Tsys</t>
  </si>
  <si>
    <r>
      <rPr>
        <b/>
        <i/>
        <sz val="12"/>
        <color rgb="FFFF0000"/>
        <rFont val="Calibri"/>
        <family val="2"/>
      </rPr>
      <t>η</t>
    </r>
    <r>
      <rPr>
        <b/>
        <i/>
        <vertAlign val="subscript"/>
        <sz val="12"/>
        <color rgb="FFFF0000"/>
        <rFont val="Arial"/>
        <family val="2"/>
      </rPr>
      <t>A</t>
    </r>
  </si>
  <si>
    <t>Point</t>
  </si>
  <si>
    <t xml:space="preserve">EIA: </t>
  </si>
  <si>
    <t>WR34</t>
  </si>
  <si>
    <t>WR22</t>
  </si>
  <si>
    <t>WR10</t>
  </si>
  <si>
    <t>WG_Band3</t>
  </si>
  <si>
    <t>WG_Band4</t>
  </si>
  <si>
    <t>WG_Band5</t>
  </si>
  <si>
    <t>WG_Band6</t>
  </si>
  <si>
    <r>
      <t xml:space="preserve">[1] - Numbers highlighted in </t>
    </r>
    <r>
      <rPr>
        <sz val="10"/>
        <color rgb="FFFFCC00"/>
        <rFont val="Arial"/>
        <family val="2"/>
      </rPr>
      <t>yellow</t>
    </r>
    <r>
      <rPr>
        <sz val="10"/>
        <rFont val="Arial"/>
        <family val="2"/>
      </rPr>
      <t xml:space="preserve"> are either undetermined or rough estimates.</t>
    </r>
  </si>
  <si>
    <t xml:space="preserve">[2] - Weather radome assumed to be Gore R7906 equivalent (PTFE, 0.012" thk).  Data on R7906 performance from Hayward (2004, 2006). </t>
  </si>
  <si>
    <t>Notes and Revision History</t>
  </si>
  <si>
    <t>GENERAL NOTES:</t>
  </si>
  <si>
    <t>3.  Aperture efficiency includes all contributions from the feed and antenna (illumination, spillover, phase, surface, etc.)</t>
  </si>
  <si>
    <t>(Ver. 2)  Fixed cascaded noise calculation errors, new Trx plot vs frequency, restructed tables and referencing.</t>
  </si>
  <si>
    <t>(Ver. 3)  Revised LNA data to reflect actual available devices, added reference notes. Restructured waveguide data tables.</t>
  </si>
  <si>
    <t>REVISION HISTORY (from ver. 1):</t>
  </si>
  <si>
    <t>(Ver. 1)  First released version. Approximate Trx analysis, with 3 frequency points per band (band edges, midband).</t>
  </si>
  <si>
    <t>(Ver. 4)  Increased frequency points to 7 per band, from the original 3.</t>
  </si>
  <si>
    <t>(Ver. 5)  Added new data tabs for antenna and feed parameters, sky temperature. Added a second plot with Tsys.</t>
  </si>
  <si>
    <t>(Ver. 7)  Modified SEFD calc for ngVLA expansion from 214 to 263 antennas. Added notes &amp; revision history tab.</t>
  </si>
  <si>
    <r>
      <t>(Ver. 6)  Increased frequency points to 10 per band, reformatted plots. Updated Band 4 LNA data. Added Tsys/</t>
    </r>
    <r>
      <rPr>
        <sz val="11"/>
        <rFont val="Calibri"/>
        <family val="2"/>
      </rPr>
      <t xml:space="preserve">η, SEFD data. </t>
    </r>
  </si>
  <si>
    <r>
      <rPr>
        <b/>
        <i/>
        <sz val="12"/>
        <rFont val="Calibri"/>
        <family val="2"/>
      </rPr>
      <t>η</t>
    </r>
    <r>
      <rPr>
        <b/>
        <i/>
        <vertAlign val="subscript"/>
        <sz val="12"/>
        <rFont val="Arial"/>
        <family val="2"/>
      </rPr>
      <t>A</t>
    </r>
  </si>
  <si>
    <t>(min)</t>
  </si>
  <si>
    <t>(max)</t>
  </si>
  <si>
    <t>Waveguide and OMT Loss vs. Frequency, Bands 3-6</t>
  </si>
  <si>
    <t>[1] - All loss calculations assume &gt;5 skin depths of Au plating, air dielectric</t>
  </si>
  <si>
    <t>WG</t>
  </si>
  <si>
    <t xml:space="preserve">[2] - OMT in Bands 3-6 is double-ridged WG type (Gonzalez, 2018). Nominal loss for Band 6 is </t>
  </si>
  <si>
    <t>equivalent waveguide length is scaled by the increase in waveguide dimensions.</t>
  </si>
  <si>
    <t xml:space="preserve">roughly equivalent to a  50 mm-long WR10 waveguide section. For Bands 3, 4 and 5, this </t>
  </si>
  <si>
    <t>OMT_Band3</t>
  </si>
  <si>
    <t>OMT_Band4</t>
  </si>
  <si>
    <t>OMT_Band5</t>
  </si>
  <si>
    <t>OMT_Band6</t>
  </si>
  <si>
    <t>(Lossless)</t>
  </si>
  <si>
    <t>(Ver. 8)  Revised OMT loss data to use the NAOJ ALMA Band 2 OMT design on Band 6, with scaling for Bands 3-5.</t>
  </si>
  <si>
    <t>WR56.3</t>
  </si>
  <si>
    <t>(Ver. 9)  Added a second cryogenic LNA to the cascade on Band 6, to meet the 30 dB min. gain requirement.</t>
  </si>
  <si>
    <t>dBm/GHz</t>
  </si>
  <si>
    <r>
      <t>P</t>
    </r>
    <r>
      <rPr>
        <b/>
        <vertAlign val="subscript"/>
        <sz val="11"/>
        <color rgb="FF00B050"/>
        <rFont val="Arial"/>
        <family val="2"/>
      </rPr>
      <t>OUT</t>
    </r>
    <r>
      <rPr>
        <b/>
        <sz val="11"/>
        <color rgb="FF0000FF"/>
        <rFont val="Arial"/>
        <family val="2"/>
      </rPr>
      <t/>
    </r>
  </si>
  <si>
    <r>
      <t>P</t>
    </r>
    <r>
      <rPr>
        <b/>
        <vertAlign val="subscript"/>
        <sz val="11"/>
        <rFont val="Arial"/>
        <family val="2"/>
      </rPr>
      <t>AVG</t>
    </r>
  </si>
  <si>
    <t>Performance Summary, ngVLA Bands 1-6</t>
  </si>
  <si>
    <t>Removed calculations of Tsys and SEFD from summary; these were found to not be sufficiently accurate.</t>
  </si>
  <si>
    <t>Added preliminary aperture efficiency data from CSIRO for their Band 2 design, and a plot against Caltech QRFH.</t>
  </si>
  <si>
    <t>5.  Surface (Ruze) accuracy is an editable parameter; changing it will update the overall aperture efficiencies.</t>
  </si>
  <si>
    <t>Added spillover data from Caltech Band 1 QRFH for elevation angles of 15, 30, 45, 60 and 90 degrees.</t>
  </si>
  <si>
    <r>
      <t>A</t>
    </r>
    <r>
      <rPr>
        <b/>
        <vertAlign val="subscript"/>
        <sz val="11"/>
        <color rgb="FF0000FF"/>
        <rFont val="Arial"/>
        <family val="2"/>
      </rPr>
      <t>E</t>
    </r>
    <r>
      <rPr>
        <b/>
        <sz val="11"/>
        <color rgb="FF0000FF"/>
        <rFont val="Arial"/>
        <family val="2"/>
      </rPr>
      <t>/T</t>
    </r>
    <r>
      <rPr>
        <b/>
        <vertAlign val="subscript"/>
        <sz val="11"/>
        <color rgb="FF0000FF"/>
        <rFont val="Arial"/>
        <family val="2"/>
      </rPr>
      <t>SYS</t>
    </r>
    <r>
      <rPr>
        <b/>
        <sz val="11"/>
        <color rgb="FF0000FF"/>
        <rFont val="Arial"/>
        <family val="2"/>
      </rPr>
      <t/>
    </r>
  </si>
  <si>
    <r>
      <t>m</t>
    </r>
    <r>
      <rPr>
        <vertAlign val="superscript"/>
        <sz val="10"/>
        <color rgb="FF0000FF"/>
        <rFont val="Arial"/>
        <family val="2"/>
      </rPr>
      <t>2</t>
    </r>
    <r>
      <rPr>
        <sz val="10"/>
        <color rgb="FF0000FF"/>
        <rFont val="Arial"/>
        <family val="2"/>
      </rPr>
      <t>/K</t>
    </r>
  </si>
  <si>
    <t>Restored calculation of Tsys to summary; replaced calculation of Tsys/eta with Aeff/Tsys as well.</t>
  </si>
  <si>
    <t>60 Degree Elevation</t>
  </si>
  <si>
    <t>30 Degree Elevation</t>
  </si>
  <si>
    <t>15 Degree Elevation</t>
  </si>
  <si>
    <t>Bands 1 &amp; 2 have an OMT that is integral with the feed horn, so no table is needed.</t>
  </si>
  <si>
    <t>Fixed a minor bug in Tspill lookup for Bands 3-6: it was using zenith angle, rather than elevation angle.</t>
  </si>
  <si>
    <t>Revised LNA data for Bands 1 &amp; 2 to use different, newer devices with better performance.</t>
  </si>
  <si>
    <t>[8] - McCullock, Grahn, Melhuish, Nilsson, Piccirillo, Schleeh, Wadefalk, "Dependence of noise temperature on physical temperature for 
       cryogenic low-noise amplifiers", SPIE J. Astron. Telesc. Instrum. Syst. 3(1), 014003 (2017).</t>
  </si>
  <si>
    <t>Added Tatm data for elevation angles of 15, 30, and 60 degrees, all three PWVs; added elevation angle selections.</t>
  </si>
  <si>
    <t>Included galactic and CMB temperatures (Tbg) in all Tsky values, corrected for atmospheric attenuation</t>
  </si>
  <si>
    <t>Applied Planck formula to correct each component of Tsys for deviation from Rayleigh-Jeans approximation.</t>
  </si>
  <si>
    <t xml:space="preserve">Added reflector surface loss noise data from NRC report (2019) to Tsys in Performance Summary. </t>
  </si>
  <si>
    <t>Included a term derived from surface loss noise into total aperature efficiency in the Performance Summary.</t>
  </si>
  <si>
    <t xml:space="preserve">Antenna Elevation (deg): </t>
  </si>
  <si>
    <t xml:space="preserve">Surface Tol. (μm RMS): </t>
  </si>
  <si>
    <t xml:space="preserve"> 80K Stage Temp (K)</t>
  </si>
  <si>
    <t xml:space="preserve"> 20K Stage Temp (K)</t>
  </si>
  <si>
    <t>Eliminated the need for a 'REFRESH' button to force recalculation on the 'Summary' worksheet</t>
  </si>
  <si>
    <t>Notes:</t>
  </si>
  <si>
    <t xml:space="preserve"> Inter-Stage Temp (K)</t>
  </si>
  <si>
    <t>Receiver Noise Cascade Analysis:  Internal constants</t>
  </si>
  <si>
    <t xml:space="preserve"> Intermed. Stage Temp (K)</t>
  </si>
  <si>
    <t xml:space="preserve"> Ambient Stage Temp (K)</t>
  </si>
  <si>
    <t>Unlike with the original pulldown list, a value change in the temperature table will update all corresponding</t>
  </si>
  <si>
    <r>
      <t xml:space="preserve">6.  Antenna elevation is selectable as </t>
    </r>
    <r>
      <rPr>
        <b/>
        <sz val="11"/>
        <rFont val="Calibri"/>
        <family val="2"/>
        <scheme val="minor"/>
      </rPr>
      <t>15, 30, 45, 60, or 90</t>
    </r>
    <r>
      <rPr>
        <sz val="11"/>
        <rFont val="Calibri"/>
        <family val="2"/>
        <scheme val="minor"/>
      </rPr>
      <t xml:space="preserve"> degrees; dynamically changes Tsky and Tspill.</t>
    </r>
  </si>
  <si>
    <t>Temp.
Stage</t>
  </si>
  <si>
    <t>values in the cascade worksheets, and force an automatic recalculation of the summary page.</t>
  </si>
  <si>
    <t>Updated receiver cascade sheets to use an index to a temperature table, instead of a data pulldown.</t>
  </si>
  <si>
    <t>Cal_Inj_Band1</t>
  </si>
  <si>
    <t>Cal_Inj_Band2</t>
  </si>
  <si>
    <t>Cal_Inj_Band3</t>
  </si>
  <si>
    <t>Cal_Inj_Band4</t>
  </si>
  <si>
    <t>Cal_Inj_Band5</t>
  </si>
  <si>
    <t>Cal_Inj_Band6</t>
  </si>
  <si>
    <t>(Ver. 11)   Updated data on Band 2 *only*, for either EMSS and CSIRO wideband feeds (selectable). Band 1 is still the Caltech QRFH.</t>
  </si>
  <si>
    <t>(Ver. 10)   Corrected the LNA output on Bands 3, 4: should be 086 SS coax. Extended cable loss data to 35 GHz.</t>
  </si>
  <si>
    <t>Added a custom waveguide selection (WR56.3) on Band 3, to reduce loss at lower band edge.</t>
  </si>
  <si>
    <t>Also added an extra 1K to Tsys in all configurations, to account for the ngVLA IRD contribution.</t>
  </si>
  <si>
    <t>Added macro function to calculate waveguide loss directly. Eliminated redundant radome loss on Bands 1 &amp;2.</t>
  </si>
  <si>
    <t>Added macro function to generate XML-formatted data file for ngVLA sensitivity calculator.</t>
  </si>
  <si>
    <t>(Ver. 12)   Updated receiver cascade to include effect of passive noise injection from the calibration path.</t>
  </si>
  <si>
    <t>This was implemented as an additional component in the cascade directly after the thru coupler component.</t>
  </si>
  <si>
    <t>The component was modeled like a unity-gain amplifier with a noise temperature defined by the physical</t>
  </si>
  <si>
    <t>temperature input reduced by the frequency-dependent coupling factor shown in the coupler data table.</t>
  </si>
  <si>
    <t>(Thanks to Dr. Sara Salem Hesari of NRC for spotting this important omission in the cascade.)</t>
  </si>
  <si>
    <t>Fixed a bug where adding components to a cascade table messed up Gcas, Tcas values in the Summary table.</t>
  </si>
  <si>
    <t>dBm</t>
  </si>
  <si>
    <r>
      <t>P</t>
    </r>
    <r>
      <rPr>
        <b/>
        <vertAlign val="subscript"/>
        <sz val="11"/>
        <rFont val="Arial"/>
        <family val="2"/>
      </rPr>
      <t>1dB</t>
    </r>
  </si>
  <si>
    <r>
      <t>P</t>
    </r>
    <r>
      <rPr>
        <b/>
        <vertAlign val="subscript"/>
        <sz val="11"/>
        <rFont val="Arial"/>
        <family val="2"/>
      </rPr>
      <t>1%</t>
    </r>
  </si>
  <si>
    <t>Added approximate dynamic range calculation, based on worst-case noise output and LNA linearity estimates</t>
  </si>
  <si>
    <r>
      <t>P</t>
    </r>
    <r>
      <rPr>
        <b/>
        <vertAlign val="subscript"/>
        <sz val="11"/>
        <rFont val="Arial"/>
        <family val="2"/>
      </rPr>
      <t>OUT</t>
    </r>
  </si>
  <si>
    <t>BW</t>
  </si>
  <si>
    <t>Specifically, this accounts for the new optical design (ngVLA #7), and new Band 1 feed horn from EMSS.</t>
  </si>
  <si>
    <t>Updated values for aperture efficiency, based on results of EMSS optics/feed design studies in 2020</t>
  </si>
  <si>
    <t>The new (ver. 2020) EMSS QR feed for Band 1 replaced the original Caltech QRFH from the reference design.</t>
  </si>
  <si>
    <t>Freq.
(GHz)</t>
  </si>
  <si>
    <t>Avg.</t>
  </si>
  <si>
    <r>
      <rPr>
        <b/>
        <i/>
        <sz val="11"/>
        <rFont val="Arial"/>
        <family val="2"/>
      </rPr>
      <t>η</t>
    </r>
    <r>
      <rPr>
        <b/>
        <vertAlign val="subscript"/>
        <sz val="11"/>
        <rFont val="Arial"/>
        <family val="2"/>
      </rPr>
      <t>A</t>
    </r>
    <r>
      <rPr>
        <b/>
        <sz val="11"/>
        <rFont val="Arial"/>
        <family val="2"/>
      </rPr>
      <t xml:space="preserve"> [1]</t>
    </r>
  </si>
  <si>
    <t>Tsu, K
[6]</t>
  </si>
  <si>
    <t xml:space="preserve">[4] - Spillover values assume an atmospheric PWV of 6 mm for Bands 1-5, and 1 mm for Band 6. </t>
  </si>
  <si>
    <t>[5] - Spillover temperature gets less accurate (0 or negative values, highlighted) for high Tatm (Tant), when atmospheric absorption is high.</t>
  </si>
  <si>
    <t>Antenna Efficiency, Spillover Noise, and Surface Loss Temperatures vs. Frequency, Elevation Angle, ngVLA Bands 1-6</t>
  </si>
  <si>
    <t>A totally reorganized Antenna Data worksheet was added, and Summary table now references it directly.</t>
  </si>
  <si>
    <t>Eliminated alternate EMSS Band 2 feed choice - use CSIRO design exclusively.</t>
  </si>
  <si>
    <r>
      <t>A</t>
    </r>
    <r>
      <rPr>
        <b/>
        <vertAlign val="subscript"/>
        <sz val="11"/>
        <rFont val="Arial"/>
        <family val="2"/>
      </rPr>
      <t>E</t>
    </r>
    <r>
      <rPr>
        <b/>
        <sz val="11"/>
        <rFont val="Arial"/>
        <family val="2"/>
      </rPr>
      <t>/T</t>
    </r>
    <r>
      <rPr>
        <b/>
        <vertAlign val="subscript"/>
        <sz val="11"/>
        <rFont val="Arial"/>
        <family val="2"/>
      </rPr>
      <t>SYS</t>
    </r>
  </si>
  <si>
    <t>2. Changing input values (upper right) recalculates values.</t>
  </si>
  <si>
    <t>1. Summary table is compiled from the other worksheets.</t>
  </si>
  <si>
    <t>(Re)added a 'UPDATE' button to force recalculation on the 'Summary' worksheet.</t>
  </si>
  <si>
    <t>Added a user input selection for array configuration (single 18m, full array), to see effect on Aeff/Tsys</t>
  </si>
  <si>
    <t>Single</t>
  </si>
  <si>
    <t xml:space="preserve">Array Size (1 x 18m, Full): </t>
  </si>
  <si>
    <t>Adjusted frequency point spacing in all cascaded bands to be logarithmic.</t>
  </si>
  <si>
    <t>Increased number of frequency points in all cascaded bands from 10 to 11.</t>
  </si>
  <si>
    <t>Total Averaged Values for each Band, 80% or Full Bandwidth</t>
  </si>
  <si>
    <t xml:space="preserve">Averaging Range (%BW): </t>
  </si>
  <si>
    <t>Worst-Case Values for each Band, 80% or Full Bandwidth</t>
  </si>
  <si>
    <t>Added option to select either 80% or Full receiver BW on calculation of averaged &amp; worst-case values on each band.</t>
  </si>
  <si>
    <r>
      <t>P</t>
    </r>
    <r>
      <rPr>
        <b/>
        <vertAlign val="subscript"/>
        <sz val="11"/>
        <rFont val="Arial"/>
        <family val="2"/>
      </rPr>
      <t>MIN</t>
    </r>
  </si>
  <si>
    <t>Extended Band 2 lower band edge down to 3.4 GHz, from the original 3.5 GHz. Band 1 frequency limits are unchanged.</t>
  </si>
  <si>
    <t>The IRD (back end analog) noise contribution of 1K to Tsys had been turned off - reenabled it.</t>
  </si>
  <si>
    <t xml:space="preserve"> </t>
  </si>
  <si>
    <t>1.  Either a single 18-meter antenna or the full array is selectable for sensitivity calculation (Aeff/Tsys).</t>
  </si>
  <si>
    <t>2.  Antenna configuration is an optimally-shaped offet-Gregorian, feed arm "low" ('ngVLA-7', R. Lehmensiek, Dec. 2020)</t>
  </si>
  <si>
    <t>Changed from Planck to Callen &amp; Welton formulation for deviation from Rayleigh-Jeans approximation on Tsys.</t>
  </si>
  <si>
    <t>(Ver. 13)   Removed CMB contribution from Tbg table in 'Data-Tatm' sheet; it was already included in Tatm table.</t>
  </si>
  <si>
    <t xml:space="preserve">Renamed Tbg table as 'Tgal', for galactic emission noise *only*, since CMB was taken out. </t>
  </si>
  <si>
    <t>Performed direct calculation of Tgal values vs. frequency in the table, per ngVLA Memo #96 (B. Butler et. al.)</t>
  </si>
  <si>
    <t>Added a plot of Band 1 Tspill versus frequency and elevation angle in antenna data worksheet.</t>
  </si>
  <si>
    <t>Added a plot of Band 4 Tspill versus frequency and elevation angle in antenna data worksheet.</t>
  </si>
  <si>
    <r>
      <t xml:space="preserve">Band #:  </t>
    </r>
    <r>
      <rPr>
        <b/>
        <i/>
        <sz val="14"/>
        <rFont val="Arial"/>
        <family val="2"/>
      </rPr>
      <t>1</t>
    </r>
  </si>
  <si>
    <r>
      <t xml:space="preserve">Band #: </t>
    </r>
    <r>
      <rPr>
        <b/>
        <i/>
        <sz val="14"/>
        <rFont val="Arial"/>
        <family val="2"/>
      </rPr>
      <t xml:space="preserve"> 2</t>
    </r>
  </si>
  <si>
    <r>
      <t xml:space="preserve">Band #:  </t>
    </r>
    <r>
      <rPr>
        <b/>
        <i/>
        <sz val="14"/>
        <rFont val="Arial"/>
        <family val="2"/>
      </rPr>
      <t>3</t>
    </r>
  </si>
  <si>
    <r>
      <t xml:space="preserve">Band #:  </t>
    </r>
    <r>
      <rPr>
        <b/>
        <i/>
        <sz val="14"/>
        <rFont val="Arial"/>
        <family val="2"/>
      </rPr>
      <t>4</t>
    </r>
  </si>
  <si>
    <r>
      <t xml:space="preserve">Band #:  </t>
    </r>
    <r>
      <rPr>
        <b/>
        <i/>
        <sz val="14"/>
        <rFont val="Arial"/>
        <family val="2"/>
      </rPr>
      <t>5</t>
    </r>
  </si>
  <si>
    <r>
      <t xml:space="preserve">Band #:  </t>
    </r>
    <r>
      <rPr>
        <b/>
        <i/>
        <sz val="14"/>
        <rFont val="Arial"/>
        <family val="2"/>
      </rPr>
      <t>6</t>
    </r>
  </si>
  <si>
    <t>Extended loss table of 086 SS coax from 35 to 51 GHz, for possible inclusion/use on Band 5.</t>
  </si>
  <si>
    <t>Full</t>
  </si>
  <si>
    <t xml:space="preserve">Atm. PWV (mm), Band 1-5: </t>
  </si>
  <si>
    <t xml:space="preserve">Atm. PWV (mm), Band 6: </t>
  </si>
  <si>
    <t>Added a separate user control for atmospheric PWV on Band 6.</t>
  </si>
  <si>
    <t>Yes</t>
  </si>
  <si>
    <t>Added a user control for whether the IRD subsystem noise contribution is included in Tsys. Trx is unaffected.</t>
  </si>
  <si>
    <t>n*hf/k</t>
  </si>
  <si>
    <t>n:</t>
  </si>
  <si>
    <t>(Noise Floor Multiplier)</t>
  </si>
  <si>
    <t>Added noise floor (n*hf/k) level to Trx plot, with 'n' adjustable.</t>
  </si>
  <si>
    <r>
      <t>P</t>
    </r>
    <r>
      <rPr>
        <b/>
        <vertAlign val="subscript"/>
        <sz val="11"/>
        <rFont val="Arial"/>
        <family val="2"/>
      </rPr>
      <t>IIP3</t>
    </r>
  </si>
  <si>
    <r>
      <t>HR</t>
    </r>
    <r>
      <rPr>
        <b/>
        <vertAlign val="subscript"/>
        <sz val="11"/>
        <rFont val="Arial"/>
        <family val="2"/>
      </rPr>
      <t>1%</t>
    </r>
  </si>
  <si>
    <r>
      <t>HR</t>
    </r>
    <r>
      <rPr>
        <b/>
        <vertAlign val="subscript"/>
        <sz val="11"/>
        <rFont val="Arial"/>
        <family val="2"/>
      </rPr>
      <t>IP3</t>
    </r>
  </si>
  <si>
    <t>Noise DR and HR (1%, IIP3)</t>
  </si>
  <si>
    <t>Full-bandwidth Averaged Receiver Parameters, Cold Sky</t>
  </si>
  <si>
    <t>LNA-based CW linearity data</t>
  </si>
  <si>
    <t>Risk Level</t>
  </si>
  <si>
    <t>Low</t>
  </si>
  <si>
    <r>
      <t>P</t>
    </r>
    <r>
      <rPr>
        <b/>
        <vertAlign val="subscript"/>
        <sz val="11"/>
        <rFont val="Arial"/>
        <family val="2"/>
      </rPr>
      <t>in,max</t>
    </r>
  </si>
  <si>
    <t>DR</t>
  </si>
  <si>
    <t>Mod.</t>
  </si>
  <si>
    <t>High</t>
  </si>
  <si>
    <t>dBm [1]</t>
  </si>
  <si>
    <r>
      <rPr>
        <b/>
        <sz val="9"/>
        <rFont val="Arial"/>
        <family val="2"/>
      </rPr>
      <t>[1]</t>
    </r>
    <r>
      <rPr>
        <sz val="9"/>
        <rFont val="Arial"/>
        <family val="2"/>
      </rPr>
      <t xml:space="preserve"> Output 1 dB compression and input damage limit data are vendor estimates.</t>
    </r>
  </si>
  <si>
    <r>
      <rPr>
        <b/>
        <sz val="9"/>
        <rFont val="Arial"/>
        <family val="2"/>
      </rPr>
      <t>[2]</t>
    </r>
    <r>
      <rPr>
        <sz val="9"/>
        <rFont val="Arial"/>
        <family val="2"/>
      </rPr>
      <t xml:space="preserve"> Dynamic range (DR) is defined as the difference between the 1 dB compressed output and the output power on cold sky [RD02].</t>
    </r>
  </si>
  <si>
    <r>
      <rPr>
        <b/>
        <sz val="9"/>
        <rFont val="Arial"/>
        <family val="2"/>
      </rPr>
      <t>[3]</t>
    </r>
    <r>
      <rPr>
        <sz val="9"/>
        <rFont val="Arial"/>
        <family val="2"/>
      </rPr>
      <t xml:space="preserve"> Headroom (HR) is defined as the difference between the third-order intercept point (IP3) referred to the input, and the equivalent input system noise power [RD02].</t>
    </r>
  </si>
  <si>
    <t>Added linearity calculations (DR, HR) per ngVLA requirements definitions (full-bandwidth noise input &amp; output).</t>
  </si>
  <si>
    <t>(reqd)</t>
  </si>
  <si>
    <t>(G=30db)</t>
  </si>
  <si>
    <r>
      <t>P</t>
    </r>
    <r>
      <rPr>
        <b/>
        <vertAlign val="subscript"/>
        <sz val="11"/>
        <rFont val="Arial"/>
        <family val="2"/>
      </rPr>
      <t>OUT,N</t>
    </r>
  </si>
  <si>
    <t>[1]</t>
  </si>
  <si>
    <t>[2]</t>
  </si>
  <si>
    <r>
      <t>P</t>
    </r>
    <r>
      <rPr>
        <b/>
        <vertAlign val="subscript"/>
        <sz val="11"/>
        <rFont val="Arial"/>
        <family val="2"/>
      </rPr>
      <t>1dB,RX</t>
    </r>
  </si>
  <si>
    <r>
      <t>P</t>
    </r>
    <r>
      <rPr>
        <b/>
        <vertAlign val="subscript"/>
        <sz val="11"/>
        <rFont val="Arial"/>
        <family val="2"/>
      </rPr>
      <t>1dB,LNA</t>
    </r>
  </si>
  <si>
    <r>
      <rPr>
        <b/>
        <sz val="9"/>
        <rFont val="Arial"/>
        <family val="2"/>
      </rPr>
      <t>[1]</t>
    </r>
    <r>
      <rPr>
        <sz val="9"/>
        <rFont val="Arial"/>
        <family val="2"/>
      </rPr>
      <t xml:space="preserve"> Receiver output 1 dB compression (CW), normalized to 30 dB system gain, in dBm.</t>
    </r>
  </si>
  <si>
    <r>
      <rPr>
        <b/>
        <sz val="9"/>
        <rFont val="Arial"/>
        <family val="2"/>
      </rPr>
      <t>[2]</t>
    </r>
    <r>
      <rPr>
        <sz val="9"/>
        <rFont val="Arial"/>
        <family val="2"/>
      </rPr>
      <t xml:space="preserve"> Estimated P1dB (CW) required for the LNA. This is the receiver output P1dB adjusted upward by the max loss in the cascade between the LNA and receiver outputs.</t>
    </r>
  </si>
  <si>
    <t>Added estimates of required 1 dB compression point, for receiver bands and LNAs.</t>
  </si>
  <si>
    <r>
      <t>T</t>
    </r>
    <r>
      <rPr>
        <b/>
        <vertAlign val="subscript"/>
        <sz val="11"/>
        <rFont val="Arial"/>
        <family val="2"/>
      </rPr>
      <t>LNA</t>
    </r>
    <r>
      <rPr>
        <b/>
        <sz val="11"/>
        <rFont val="Arial"/>
        <family val="2"/>
      </rPr>
      <t xml:space="preserve">
/ Tsys</t>
    </r>
  </si>
  <si>
    <t>Added a function to compute the true average of table values in dB or dBm; used in 'Summary' worksheet tables.</t>
  </si>
  <si>
    <t>Noise Calibration Injection Coupler:  Insertion Gain, Coupling vs. Frequency, Bands 1-6</t>
  </si>
  <si>
    <t>S21 [1]</t>
  </si>
  <si>
    <t>S31 [1]</t>
  </si>
  <si>
    <t>S21 [2]</t>
  </si>
  <si>
    <t>S31 [2]</t>
  </si>
  <si>
    <t>S21 [3]</t>
  </si>
  <si>
    <t>S31 [3]</t>
  </si>
  <si>
    <t>S21 [4]</t>
  </si>
  <si>
    <t>S31 [4]</t>
  </si>
  <si>
    <t>S21 [5]</t>
  </si>
  <si>
    <t>S31 [5]</t>
  </si>
  <si>
    <t>S21 [6]</t>
  </si>
  <si>
    <t>S31 [6]</t>
  </si>
  <si>
    <t>Coupler_Band1</t>
  </si>
  <si>
    <t>Coupler_Band2</t>
  </si>
  <si>
    <t>Coupler_Band3</t>
  </si>
  <si>
    <t>Coupler_Band4</t>
  </si>
  <si>
    <t>Coupler_Band5</t>
  </si>
  <si>
    <t>Coupler_Band6</t>
  </si>
  <si>
    <t>Fixed an error in cable loss slope calculation for 086 SS semirigid cable.</t>
  </si>
  <si>
    <t>Separated output T-line on all bands into 2 sections (20-80K, 80-300K); modifed lengths per latest concept.</t>
  </si>
  <si>
    <t>[3] - The Tspill data from the CSIRO design report was only for 6 frequency points. In order to get more frequencies, these points were fitted to a spline curve (shown in the plot), and more frequency points taken to fill out the table shown for Band 2. Values are the average of data for the elevation and azimuth planes.</t>
  </si>
  <si>
    <t>Tspill vs. Antenna Elevation, K  [2,3,4,5]</t>
  </si>
  <si>
    <t>[6] - Surface loss noise temperature for the current (mtex) antenna is assumed to be negligible, given they are milled from aluminum.</t>
  </si>
  <si>
    <t>[2] - Band 2 LNA data is a Low Noise Factory LNF-LNC4_16C (4-16 GHz). Noise is derated per [8], to account for 20K vs. 5K operation.</t>
  </si>
  <si>
    <t>[1] - Band 1 LNA data is for a 2-stage GaAs HEMT LNA, from F. Jiang at NRC/HIA. Noise is derated per [8] to account for 20K vs 12K operation.</t>
  </si>
  <si>
    <t>[7] - Numbers highlighted in yellow are either undetermined or estimates/extrapolations.</t>
  </si>
  <si>
    <t>(Ver. 14)   Slight reformatting of Trx and Tsys plots, for better readability at small sizes.</t>
  </si>
  <si>
    <t>Updated efficiency and spillover data for Band 2 with latest (Sept 2022) results from CSIRO.</t>
  </si>
  <si>
    <t>Expanded cal coupler data table in 'Passives' into a separate worksheet.</t>
  </si>
  <si>
    <t>Added weather radome loss (equivalent to window) back in for Band 1 &amp; 2. These are now within an enclosure.</t>
  </si>
  <si>
    <t>Updated LNA gain, noise temperatures on Bands 4-5 with data in latest vendor data sheets (2022), derated for 20 K.</t>
  </si>
  <si>
    <t>[6] - Band 6 LNA data is an InGaAs MMIC LNA, based on Fraunhofer 50nm mHEMT devices, at 15 K. Ref. paper by F. Thome et. al., 2022</t>
  </si>
  <si>
    <t>6</t>
  </si>
  <si>
    <t>Changed default LNA device selection and corresponding data on both Band 1 and Band 2, and derated for 20 K.</t>
  </si>
  <si>
    <t>Changed Band 6 LNA selection from U. of Manchester to Fraunhofer device, updated the gain and noise data.</t>
  </si>
  <si>
    <t>Updated coupler thru loss and coupling on Bands 3-6, using HFSS simulation results (B. DuVerneay, 10/21/2022).</t>
  </si>
  <si>
    <t>Updated coupler thru loss and coupling on Bands 1-2 with measured data of prototypes (B. DuVerneay, 9/20/2022).</t>
  </si>
  <si>
    <t>LNA Gain and Noise Temperature vs. Frequency, ngVLA Bands 1-6</t>
  </si>
  <si>
    <t>[1] - All physical dimensions are given in millimeters.</t>
  </si>
  <si>
    <t>[2] - 'θ' is the subtended half-angle of the secondary reflector at the secondary focus.</t>
  </si>
  <si>
    <t>[4] - 'L' refers to the overall length of the feed along the optical axis, relative to the aperture plane.</t>
  </si>
  <si>
    <t>θ, deg</t>
  </si>
  <si>
    <t>D</t>
  </si>
  <si>
    <t>L</t>
  </si>
  <si>
    <t>P.C.</t>
  </si>
  <si>
    <t>WG I.D.</t>
  </si>
  <si>
    <t>Temp</t>
  </si>
  <si>
    <t>[7] - 'Temp' refers to physical temperature in Kelvin at the feed output port(s).</t>
  </si>
  <si>
    <t>[3] - 'D' refers to the aperture diameter of the feed horn.</t>
  </si>
  <si>
    <t>[6] - 'WG I.D.' refers to the inside diameter of the Bands 3-6 feed horn circular waveguide output.</t>
  </si>
  <si>
    <r>
      <t>R</t>
    </r>
    <r>
      <rPr>
        <vertAlign val="subscript"/>
        <sz val="9"/>
        <rFont val="Arial"/>
        <family val="2"/>
      </rPr>
      <t>F</t>
    </r>
  </si>
  <si>
    <t>(m)</t>
  </si>
  <si>
    <t>[5] - 'P.C.' is the position of the feed horn's nominal phase center, relative to the aperture plane, along the boresight and away from the secondary reflector.</t>
  </si>
  <si>
    <t>S21</t>
  </si>
  <si>
    <t>[12] - Band 3-6 feed horn designs from EMSS (R. Lehmensiek / D. de Villiers), 2020.</t>
  </si>
  <si>
    <t>[9] - 'S21' refers to the insertion gain of the feed horn (not the forward gain).</t>
  </si>
  <si>
    <t>n/a</t>
  </si>
  <si>
    <t>Feed Horns, ngVLA Bands 1-6:  Principal Dimensions, Far-Field Distance and Insertion Gain vs. Frequency</t>
  </si>
  <si>
    <t>Feed_Horn_Band1</t>
  </si>
  <si>
    <t>Feed_Horn_Band2</t>
  </si>
  <si>
    <t>Feed_Horn_Band3</t>
  </si>
  <si>
    <t>Feed_Horn_Band4</t>
  </si>
  <si>
    <t>Feed_Horn_Band5</t>
  </si>
  <si>
    <t>Feed_Horn_Band6</t>
  </si>
  <si>
    <t>(Ver. 15)   Added new tab with feed horn design parameters and performance data by band, to replace table in Passives tab.</t>
  </si>
  <si>
    <t>1) RF Component Parameter Lookup Table Names, By Band</t>
  </si>
  <si>
    <t xml:space="preserve">Tables of selectable component names for the cascade sheets, that have associated data table definitions as defined names. </t>
  </si>
  <si>
    <t>These need to match, and normally are not changed.</t>
  </si>
  <si>
    <r>
      <t>[8] - 'R</t>
    </r>
    <r>
      <rPr>
        <vertAlign val="subscript"/>
        <sz val="10"/>
        <color rgb="FF008000"/>
        <rFont val="Arial"/>
        <family val="2"/>
      </rPr>
      <t>F</t>
    </r>
    <r>
      <rPr>
        <sz val="10"/>
        <color rgb="FF008000"/>
        <rFont val="Arial"/>
        <family val="2"/>
      </rPr>
      <t>' refers to the distance from the feed's phase center location to the nominal far-field boundary.</t>
    </r>
  </si>
  <si>
    <t>[5] - Band 5 LNA data is a Low Noise Factory LNF-LNC28_52WB, 28-52 GHz, in a WR-22 housing. Noise is derated per [8], to account 
        for 20K versus 5K operation.</t>
  </si>
  <si>
    <t>Reorganized component table defined names into band-specific tables, to prevent mixing components for different bands.</t>
  </si>
  <si>
    <t>Update Band 2 optical performance and feed loss, for latest (2023) prototype feed/OMT design.</t>
  </si>
  <si>
    <t>Temp.</t>
  </si>
  <si>
    <t>(Kelvin)</t>
  </si>
  <si>
    <t>Lookup Tables of Passive RF Component Properties</t>
  </si>
  <si>
    <t>Rel. Atten.</t>
  </si>
  <si>
    <t>[7] - B. DuVerneary, NRAO, 'Krytar Couplers: Vendor vs. NRAO Measurements 2022-04-13.pdf'</t>
  </si>
  <si>
    <t xml:space="preserve">[1] - Band 2 coupler data for Krytar demo unit# 120430-810. Coupling is measured at ambient [7], and insertion loss when cooled to 20K [8]. </t>
  </si>
  <si>
    <r>
      <t xml:space="preserve">[3] - Band 3 data are from HFSS simulations of an EVLA-style crossed-guide (Moreno) coupler scaled for this band, at </t>
    </r>
    <r>
      <rPr>
        <b/>
        <sz val="10"/>
        <rFont val="Arial"/>
        <family val="2"/>
      </rPr>
      <t>ambient</t>
    </r>
    <r>
      <rPr>
        <sz val="10"/>
        <rFont val="Arial"/>
        <family val="2"/>
      </rPr>
      <t xml:space="preserve"> temperature [10].</t>
    </r>
  </si>
  <si>
    <r>
      <t xml:space="preserve">[4] - Band 4 data are from HFSS simulations of an EVLA-style crossed-guide (Moreno) coupler scaled for this band, at </t>
    </r>
    <r>
      <rPr>
        <b/>
        <sz val="10"/>
        <rFont val="Arial"/>
        <family val="2"/>
      </rPr>
      <t>ambient</t>
    </r>
    <r>
      <rPr>
        <sz val="10"/>
        <rFont val="Arial"/>
        <family val="2"/>
      </rPr>
      <t xml:space="preserve"> temperature [10].</t>
    </r>
  </si>
  <si>
    <r>
      <t xml:space="preserve">[5] - Band 5 data are from HFSS simulations of an EVLA-style crossed-guide (Moreno) coupler scaled for this band, at </t>
    </r>
    <r>
      <rPr>
        <b/>
        <sz val="10"/>
        <rFont val="Arial"/>
        <family val="2"/>
      </rPr>
      <t>ambient</t>
    </r>
    <r>
      <rPr>
        <sz val="10"/>
        <rFont val="Arial"/>
        <family val="2"/>
      </rPr>
      <t xml:space="preserve"> temperature [10].</t>
    </r>
  </si>
  <si>
    <r>
      <t xml:space="preserve">[6] - Band 6 data are from HFSS simulations of an EVLA-style crossed-guide (Moreno) coupler scaled for this band, at </t>
    </r>
    <r>
      <rPr>
        <b/>
        <sz val="10"/>
        <rFont val="Arial"/>
        <family val="2"/>
      </rPr>
      <t>ambient</t>
    </r>
    <r>
      <rPr>
        <sz val="10"/>
        <rFont val="Arial"/>
        <family val="2"/>
      </rPr>
      <t xml:space="preserve"> temperature [10].</t>
    </r>
  </si>
  <si>
    <t>[10] - B. DuVerneary, NRAO, 'Crossguide Coupler Simulations and Measurements 2022-10-21.pdf'</t>
  </si>
  <si>
    <t xml:space="preserve">[2] - Band 2 coupler data for Krytar demo unit# 120430-810. Coupling is measured at ambient [7], and insertion loss when cooled to 20K [9]. </t>
  </si>
  <si>
    <t>[9] - B. DuVerneary, NRAO, 'Krytar Directional Coupler Cryogenic S-parameter Measurement Using a Test Cryostat and AtaitecIn-Situ (ISD) De-embedding 2023-07-03.pdf'</t>
  </si>
  <si>
    <t>[8] - B. DuVerneary, NRAO, 'Band 1 Krytar Directional Coupler Cryogenic S-parameter Measurement Using a Test Cryostat and AtaitecIn-Situ (ISD) De-embedding 2023-11-01.pdf'</t>
  </si>
  <si>
    <t>Coax_086BeCu</t>
  </si>
  <si>
    <t>Coax (086 BC/SBC)</t>
  </si>
  <si>
    <t>Updated insertion loss of Band 1 &amp; 2 couplers with data taken at 80 &amp; 20 Kelvin respectively, replacing ambient temp data.</t>
  </si>
  <si>
    <t>Enhanced modeling of coax semirigid (141 Cu, 086 SS/BeCu, 086 BeCu), to account for both frequency and temperature.</t>
  </si>
  <si>
    <t>Add columns in cascade (all bands) for cryogenic loading on 20 K and 80 K stages.</t>
  </si>
  <si>
    <t>(Longer-term changes/additions for a following release):</t>
  </si>
  <si>
    <t>Changed from SS/BeCu to BeCu coax cables on long (L &gt;= 0.2m) runs in Bands 3 &amp; 4, to reduce gain slope over frequency.</t>
  </si>
  <si>
    <r>
      <t>[2] - Spillover temperatures are derived from R. Lehmensiek (</t>
    </r>
    <r>
      <rPr>
        <sz val="10"/>
        <color rgb="FF009900"/>
        <rFont val="Arial"/>
        <family val="2"/>
      </rPr>
      <t>2023</t>
    </r>
    <r>
      <rPr>
        <sz val="10"/>
        <rFont val="Arial"/>
        <family val="2"/>
      </rPr>
      <t xml:space="preserve">, 2020) for </t>
    </r>
    <r>
      <rPr>
        <sz val="10"/>
        <color rgb="FF009900"/>
        <rFont val="Arial"/>
        <family val="2"/>
      </rPr>
      <t>Band 1</t>
    </r>
    <r>
      <rPr>
        <sz val="10"/>
        <rFont val="Arial"/>
        <family val="2"/>
      </rPr>
      <t xml:space="preserve"> and Bands 3-6, by subtraction of Tsky from antenna temperature. A feed-low offset Gregorian antenna and the current ngVLA-7 optics was assumed.</t>
    </r>
    <r>
      <rPr>
        <sz val="10"/>
        <color rgb="FF008000"/>
        <rFont val="Arial"/>
        <family val="2"/>
      </rPr>
      <t xml:space="preserve"> For Band 2, spillover temperatures are from A. Dunning (2023), with the current ngVLA-7 optics. All bands assume the sky temperature model described in ngVLA Memo 96 (B. Butler, R. Lehmensiek).</t>
    </r>
  </si>
  <si>
    <r>
      <t>[1] - Aperture efficiency estimates are from R. Lehmensiek (2020) for Bands 3, 4, 5, and 6, R.Lehmensiek (</t>
    </r>
    <r>
      <rPr>
        <sz val="10"/>
        <color rgb="FF009900"/>
        <rFont val="Arial"/>
        <family val="2"/>
      </rPr>
      <t>2023</t>
    </r>
    <r>
      <rPr>
        <sz val="10"/>
        <rFont val="Arial"/>
        <family val="2"/>
      </rPr>
      <t xml:space="preserve">) for </t>
    </r>
    <r>
      <rPr>
        <sz val="10"/>
        <color rgb="FF009900"/>
        <rFont val="Arial"/>
        <family val="2"/>
      </rPr>
      <t>Band 1</t>
    </r>
    <r>
      <rPr>
        <sz val="10"/>
        <rFont val="Arial"/>
        <family val="2"/>
      </rPr>
      <t>, and A. Dunning (</t>
    </r>
    <r>
      <rPr>
        <sz val="10"/>
        <color rgb="FF009900"/>
        <rFont val="Arial"/>
        <family val="2"/>
      </rPr>
      <t>2023</t>
    </r>
    <r>
      <rPr>
        <sz val="10"/>
        <rFont val="Arial"/>
        <family val="2"/>
      </rPr>
      <t xml:space="preserve">) for </t>
    </r>
    <r>
      <rPr>
        <sz val="10"/>
        <color rgb="FF009900"/>
        <rFont val="Arial"/>
        <family val="2"/>
      </rPr>
      <t>Band 2</t>
    </r>
    <r>
      <rPr>
        <sz val="10"/>
        <rFont val="Arial"/>
        <family val="2"/>
      </rPr>
      <t xml:space="preserve">. Efficiencies shown were computed via GRASP using the ngVLA-7 optics. Efficiency terms due to surface ohmic loss and roughness (Ruze) are </t>
    </r>
    <r>
      <rPr>
        <b/>
        <sz val="10"/>
        <rFont val="Arial"/>
        <family val="2"/>
      </rPr>
      <t xml:space="preserve">not </t>
    </r>
    <r>
      <rPr>
        <sz val="10"/>
        <rFont val="Arial"/>
        <family val="2"/>
      </rPr>
      <t>included in the above; must be factored in separately.</t>
    </r>
  </si>
  <si>
    <t>IR Filter [4]</t>
  </si>
  <si>
    <t>Factor [7]</t>
  </si>
  <si>
    <t>[3] - Vacuum window loss estimates for Band 1 from Lehmensiek (2023), Band 2 from Dunning (2023), and Band 3-6 from Weinreb (2017).</t>
  </si>
  <si>
    <t>Dielectric_Band1</t>
  </si>
  <si>
    <t>Dielectric_Band2</t>
  </si>
  <si>
    <t>Dielectric [5]</t>
  </si>
  <si>
    <t>Coax (086 SS/SBC) [6]</t>
  </si>
  <si>
    <t>Factor [8]</t>
  </si>
  <si>
    <t>[6] - Coaxial semirigid cable, 0.086" OD, 304 stainless steel outer conductor, silver-plated beryllium-copper center conductor.</t>
  </si>
  <si>
    <t>[7] - Coaxial semirigid cable, 0.086" OD, BeCu outer / Ag-plated BeCu inner conductor. Loss ~60% of [4].  Ref.: B. DuVerneary, NRAO (2023)</t>
  </si>
  <si>
    <t>[8] - Cable attenuation, relative to that of 141 Cu semirigid coax at 300 K.  Reference: NRAO EDIR #223, S. Weinreb (1982).</t>
  </si>
  <si>
    <r>
      <t xml:space="preserve">[5] - Feed horn dielectric loss for Band 1 from Lehmensiek (2023), Band 2 from Dunning (2023). </t>
    </r>
    <r>
      <rPr>
        <b/>
        <sz val="10"/>
        <color rgb="FF008000"/>
        <rFont val="Arial"/>
        <family val="2"/>
      </rPr>
      <t>Assume uniform cooling to 150 K, both bands.</t>
    </r>
  </si>
  <si>
    <r>
      <t xml:space="preserve">[11] - Band 2 feed horn design from CSIRO (A. Dunning, 2023). </t>
    </r>
    <r>
      <rPr>
        <b/>
        <sz val="10"/>
        <color rgb="FF008000"/>
        <rFont val="Arial"/>
        <family val="2"/>
      </rPr>
      <t>Only metallic loss at 20K is included; window, IR filter, and dielectric accounted for separately.</t>
    </r>
  </si>
  <si>
    <r>
      <t>[10] - Band 1 feed horn design from EMSS/CDL (de Villiers/Lehmensiek, 2023).</t>
    </r>
    <r>
      <rPr>
        <b/>
        <sz val="10"/>
        <color rgb="FF008000"/>
        <rFont val="Arial"/>
        <family val="2"/>
      </rPr>
      <t xml:space="preserve"> Only metallic loss at 80K is included; window and dielectric accounted for separately.</t>
    </r>
  </si>
  <si>
    <r>
      <t xml:space="preserve">[13] - Numbers highlighted in </t>
    </r>
    <r>
      <rPr>
        <sz val="10"/>
        <color rgb="FFFFCC00"/>
        <rFont val="Arial"/>
        <family val="2"/>
      </rPr>
      <t>yellow</t>
    </r>
    <r>
      <rPr>
        <sz val="10"/>
        <rFont val="Arial"/>
        <family val="2"/>
      </rPr>
      <t xml:space="preserve"> are either undetermined or rough estimates.</t>
    </r>
  </si>
  <si>
    <t>[4] - IR filter is integrated with window on Band 1. IR filter loss on Band 2 from Dunning (2023), and Band 3-6 from Weinreb (2017).</t>
  </si>
  <si>
    <r>
      <t xml:space="preserve">Update Band 1 optical performance and </t>
    </r>
    <r>
      <rPr>
        <sz val="11"/>
        <color rgb="FFFF0000"/>
        <rFont val="Calibri"/>
        <family val="2"/>
        <scheme val="minor"/>
      </rPr>
      <t>feed loss</t>
    </r>
    <r>
      <rPr>
        <sz val="11"/>
        <color rgb="FF009900"/>
        <rFont val="Calibri"/>
        <family val="2"/>
        <scheme val="minor"/>
      </rPr>
      <t>, for latest (550mm dia.) feed/OMT design with choke ring, dielectric loading.</t>
    </r>
  </si>
  <si>
    <t>Update insertion loss of weather radome for new FEP material.</t>
  </si>
  <si>
    <t>Update Band 1-6 optical performance for mtex dish optical model (ngVLA-8), with redesigned/reoptimized Band 3-6 horns.</t>
  </si>
  <si>
    <t>Change elevation angle selections to 12, 30, 50, and 88 degrees, as in the mtex antenna deformed dish analysis.</t>
  </si>
  <si>
    <t>Add option to select either ideal or gravitationally-deformed dish aperture efficiency results.</t>
  </si>
  <si>
    <t xml:space="preserve">Replaced data in 'Tatm' (now 'Tsky') worksheet with T'sky values (from B. Butler, 12/19/2023). </t>
  </si>
  <si>
    <t>Redefined Tatm table *back* to Tsky, with the following associated modifications:</t>
  </si>
  <si>
    <t>Tgal was eliminated, as T'sky now includes both the galactic and cosmic background contributions.</t>
  </si>
  <si>
    <t>The  Callen &amp; Welton correction applied to Tsky in the function Tsky_Lookup was deleted, as it is now included in T'sky.</t>
  </si>
  <si>
    <t>Sky Brightness Temperature Modeled Data for VLA Site, 1-120 GHz, PWV of 1mm, 6mm and 13mm, At Zenith, 60, 45, 30 and 15 Degrees Elevation</t>
  </si>
  <si>
    <r>
      <t>(Data courtesy Dr. Bryan Butler, NRAO, July 2</t>
    </r>
    <r>
      <rPr>
        <i/>
        <sz val="10"/>
        <rFont val="Arial"/>
        <family val="2"/>
      </rPr>
      <t>016 / April 2020</t>
    </r>
    <r>
      <rPr>
        <i/>
        <sz val="10"/>
        <color rgb="FFFF0000"/>
        <rFont val="Arial"/>
        <family val="2"/>
      </rPr>
      <t xml:space="preserve">. </t>
    </r>
    <r>
      <rPr>
        <b/>
        <i/>
        <sz val="10"/>
        <color rgb="FFFF0000"/>
        <rFont val="Arial"/>
        <family val="2"/>
      </rPr>
      <t>Revised December 2023</t>
    </r>
    <r>
      <rPr>
        <i/>
        <sz val="10"/>
        <color theme="1"/>
        <rFont val="Arial"/>
        <family val="2"/>
      </rPr>
      <t>)</t>
    </r>
  </si>
  <si>
    <t>Tsky (K) at PWV  =</t>
  </si>
  <si>
    <t>(Changes/Additions still pending for this release):</t>
  </si>
  <si>
    <t xml:space="preserve"> Include IRD noise in Trx?</t>
  </si>
  <si>
    <t>Moved the selectable IRD noise contribution from Tsys to Trx, to allow the Callen &amp; Welton correction to be applied to it.</t>
  </si>
  <si>
    <t xml:space="preserve">7.  Sky temp (Tsky) is assumed for VLA site. Tsky vs. PWV data from Butler (rev. 2023), and selectable as 1, 6, or 13 mm. </t>
  </si>
  <si>
    <t>Modified the routine that generates an output XML file (xmlFileGen) to use the workbook's parent folder as the default.</t>
  </si>
  <si>
    <r>
      <t>(Data courtesy Dr. Bryan Butler, NRAO,</t>
    </r>
    <r>
      <rPr>
        <b/>
        <i/>
        <sz val="10"/>
        <rFont val="Arial"/>
        <family val="2"/>
      </rPr>
      <t xml:space="preserve"> December 2023</t>
    </r>
    <r>
      <rPr>
        <i/>
        <sz val="10"/>
        <color theme="1"/>
        <rFont val="Arial"/>
        <family val="2"/>
      </rPr>
      <t>)</t>
    </r>
  </si>
  <si>
    <t>Elev. (deg)</t>
  </si>
  <si>
    <t>Opacity (t) at PWV  =</t>
  </si>
  <si>
    <t>Modeled Sky Opacity in Nepers for VLA Site, 1-120 GHz, PWV of 1mm, 6mm and 13mm, At Zenith, 88, 60, 50, 45, 30, 15, and 12 Degrees Elevation</t>
  </si>
  <si>
    <t>4.  Antenna spillover, sky, and receiver noise temperatures are included in the Tsys calculation.</t>
  </si>
  <si>
    <t>Add atmospheric opacity table data to recalculate Tsys relative to at top of atmosphere, for all bands, per ngVLA Memo 96.</t>
  </si>
  <si>
    <t>[4] - Band 2-4 LNA data is from simulation of a full MMIC LNA designed by C. Jarufe of the NRAO CDL (2023), using an NGC 100nm process. Noise 
       performance is conservatively estimated to be a factor of 7 better than at ambient. The simulation does not include the RF loss and mismatch 
       of the waveguide input launcher, which would increase the noise slightly.</t>
  </si>
  <si>
    <t>Update Band 2 -4 LNA gain/noise performance, with NRAO CDL simulated MMIC designs (C. Jarufe, September 2023)</t>
  </si>
  <si>
    <t>Relative Sensitivity Aeff/Tsys vs. Elevation and Frequency, ngVLA Bands 1-6</t>
  </si>
  <si>
    <t>(Table to paste raw data into from cascaded spreadsheet summary page)</t>
  </si>
  <si>
    <t>Aeff/Tsys vs. Antenna Elevation (deg)</t>
  </si>
  <si>
    <t>Added a 'Sensitivity' tab for plotting Aeff/Tsys over frequency and elevation. Data is manually copied over from 'Summary' tab.</t>
  </si>
  <si>
    <t>Update Band 2-4 LNA data with measured values once these are available (late 2024).</t>
  </si>
  <si>
    <t>Update Band 3-6 window and IR filter loss estimates with simulated results from actual designs (mid-2024).</t>
  </si>
  <si>
    <t>Update insertion loss of Band 3-6 couplers with simulated data at 20 Kelvin, replacing ambient temp estimates.</t>
  </si>
  <si>
    <t>τ</t>
  </si>
  <si>
    <t>T'sys</t>
  </si>
  <si>
    <r>
      <t>3. Sensitivity (A</t>
    </r>
    <r>
      <rPr>
        <b/>
        <vertAlign val="subscript"/>
        <sz val="10"/>
        <rFont val="Arial"/>
        <family val="2"/>
      </rPr>
      <t>E</t>
    </r>
    <r>
      <rPr>
        <b/>
        <sz val="10"/>
        <rFont val="Arial"/>
        <family val="2"/>
      </rPr>
      <t>/Tsys) is a function of selected array size.</t>
    </r>
  </si>
  <si>
    <r>
      <rPr>
        <b/>
        <u/>
        <sz val="10"/>
        <color rgb="FFFF0000"/>
        <rFont val="Arial"/>
        <family val="2"/>
      </rPr>
      <t>Note</t>
    </r>
    <r>
      <rPr>
        <b/>
        <sz val="10"/>
        <color rgb="FFFF0000"/>
        <rFont val="Arial"/>
        <family val="2"/>
      </rPr>
      <t xml:space="preserve">: Values in these tables have been cut-and-pasted from the Summary tab - they do </t>
    </r>
    <r>
      <rPr>
        <b/>
        <u/>
        <sz val="10"/>
        <color rgb="FFFF0000"/>
        <rFont val="Arial"/>
        <family val="2"/>
      </rPr>
      <t>not</t>
    </r>
    <r>
      <rPr>
        <b/>
        <sz val="10"/>
        <color rgb="FFFF0000"/>
        <rFont val="Arial"/>
        <family val="2"/>
      </rPr>
      <t xml:space="preserve"> update when the selections are changed.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</si>
</sst>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
    <numFmt numFmtId="166" formatCode="\(m/d/yyyy\)"/>
    <numFmt numFmtId="167" formatCode="\+0.0;\-0.0;0"/>
    <numFmt numFmtId="168" formatCode="0.0E+00"/>
    <numFmt numFmtId="169" formatCode="0.0000"/>
  </numFmts>
  <fonts count="120">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0"/>
      <name val="Arial"/>
      <family val="2"/>
    </font>
    <font>
      <b/>
      <sz val="11"/>
      <name val="Arial"/>
      <family val="2"/>
    </font>
    <font>
      <b/>
      <sz val="12"/>
      <color theme="0"/>
      <name val="Arial"/>
      <family val="2"/>
    </font>
    <font>
      <b/>
      <sz val="10"/>
      <color theme="0"/>
      <name val="Arial"/>
      <family val="2"/>
    </font>
    <font>
      <b/>
      <sz val="10"/>
      <name val="Arial"/>
      <family val="2"/>
    </font>
    <font>
      <b/>
      <sz val="12"/>
      <name val="Arial"/>
      <family val="2"/>
    </font>
    <font>
      <sz val="12"/>
      <name val="Arial"/>
      <family val="2"/>
    </font>
    <font>
      <sz val="9"/>
      <name val="Arial"/>
      <family val="2"/>
    </font>
    <font>
      <sz val="11"/>
      <name val="Arial"/>
      <family val="2"/>
    </font>
    <font>
      <i/>
      <sz val="12"/>
      <name val="Arial"/>
      <family val="2"/>
    </font>
    <font>
      <sz val="11"/>
      <color theme="0"/>
      <name val="Arial"/>
      <family val="2"/>
    </font>
    <font>
      <i/>
      <sz val="14"/>
      <name val="Arial"/>
      <family val="2"/>
    </font>
    <font>
      <b/>
      <sz val="14"/>
      <color theme="0"/>
      <name val="Arial"/>
      <family val="2"/>
    </font>
    <font>
      <sz val="14"/>
      <name val="Arial"/>
      <family val="2"/>
    </font>
    <font>
      <b/>
      <sz val="14"/>
      <name val="Arial"/>
      <family val="2"/>
    </font>
    <font>
      <i/>
      <sz val="12"/>
      <color rgb="FF0000FF"/>
      <name val="Arial"/>
      <family val="2"/>
    </font>
    <font>
      <sz val="11"/>
      <color rgb="FF0000FF"/>
      <name val="Arial"/>
      <family val="2"/>
    </font>
    <font>
      <i/>
      <sz val="12"/>
      <color rgb="FF008000"/>
      <name val="Arial"/>
      <family val="2"/>
    </font>
    <font>
      <sz val="11"/>
      <color rgb="FF008000"/>
      <name val="Arial"/>
      <family val="2"/>
    </font>
    <font>
      <i/>
      <sz val="13"/>
      <name val="Arial"/>
      <family val="2"/>
    </font>
    <font>
      <b/>
      <sz val="13"/>
      <name val="Arial"/>
      <family val="2"/>
    </font>
    <font>
      <b/>
      <sz val="12"/>
      <color rgb="FF0000FF"/>
      <name val="Arial"/>
      <family val="2"/>
    </font>
    <font>
      <b/>
      <sz val="12"/>
      <color rgb="FF008000"/>
      <name val="Arial"/>
      <family val="2"/>
    </font>
    <font>
      <b/>
      <sz val="11"/>
      <color rgb="FF008000"/>
      <name val="Arial"/>
      <family val="2"/>
    </font>
    <font>
      <b/>
      <sz val="11"/>
      <color rgb="FF0000FF"/>
      <name val="Arial"/>
      <family val="2"/>
    </font>
    <font>
      <b/>
      <i/>
      <sz val="12"/>
      <name val="Arial"/>
      <family val="2"/>
    </font>
    <font>
      <b/>
      <sz val="10"/>
      <color rgb="FF0000FF"/>
      <name val="MS Sans Serif"/>
    </font>
    <font>
      <sz val="12"/>
      <color theme="1"/>
      <name val="Calibri"/>
      <family val="2"/>
      <scheme val="minor"/>
    </font>
    <font>
      <i/>
      <u/>
      <sz val="11"/>
      <name val="Arial"/>
      <family val="2"/>
    </font>
    <font>
      <i/>
      <sz val="11"/>
      <name val="Arial"/>
      <family val="2"/>
    </font>
    <font>
      <sz val="11"/>
      <color rgb="FF7030A0"/>
      <name val="Arial"/>
      <family val="2"/>
    </font>
    <font>
      <sz val="11"/>
      <color rgb="FFFF0000"/>
      <name val="Arial"/>
      <family val="2"/>
    </font>
    <font>
      <b/>
      <sz val="11"/>
      <color rgb="FFC00000"/>
      <name val="Arial"/>
      <family val="2"/>
    </font>
    <font>
      <sz val="11"/>
      <color rgb="FFC00000"/>
      <name val="Arial"/>
      <family val="2"/>
    </font>
    <font>
      <b/>
      <sz val="11"/>
      <color rgb="FF7030A0"/>
      <name val="Arial"/>
      <family val="2"/>
    </font>
    <font>
      <b/>
      <i/>
      <sz val="12"/>
      <color rgb="FFFF0000"/>
      <name val="Arial"/>
      <family val="2"/>
    </font>
    <font>
      <b/>
      <i/>
      <sz val="12"/>
      <color rgb="FFFF0000"/>
      <name val="Calibri"/>
      <family val="2"/>
    </font>
    <font>
      <b/>
      <i/>
      <vertAlign val="subscript"/>
      <sz val="12"/>
      <color rgb="FFFF0000"/>
      <name val="Arial"/>
      <family val="2"/>
    </font>
    <font>
      <b/>
      <sz val="11"/>
      <color theme="0"/>
      <name val="Arial"/>
      <family val="2"/>
    </font>
    <font>
      <b/>
      <sz val="9"/>
      <name val="Arial"/>
      <family val="2"/>
    </font>
    <font>
      <b/>
      <sz val="9"/>
      <color rgb="FF0000FF"/>
      <name val="Arial"/>
      <family val="2"/>
    </font>
    <font>
      <sz val="10"/>
      <color rgb="FFFFCC00"/>
      <name val="Arial"/>
      <family val="2"/>
    </font>
    <font>
      <b/>
      <vertAlign val="subscript"/>
      <sz val="11"/>
      <color rgb="FF0000FF"/>
      <name val="Arial"/>
      <family val="2"/>
    </font>
    <font>
      <b/>
      <sz val="11"/>
      <color theme="1"/>
      <name val="Calibri"/>
      <family val="2"/>
      <scheme val="minor"/>
    </font>
    <font>
      <sz val="11"/>
      <color theme="0"/>
      <name val="Calibri"/>
      <family val="2"/>
      <scheme val="minor"/>
    </font>
    <font>
      <sz val="11"/>
      <name val="Calibri"/>
      <family val="2"/>
      <scheme val="minor"/>
    </font>
    <font>
      <sz val="11"/>
      <name val="Calibri"/>
      <family val="2"/>
    </font>
    <font>
      <b/>
      <i/>
      <sz val="12"/>
      <name val="Calibri"/>
      <family val="2"/>
    </font>
    <font>
      <b/>
      <i/>
      <vertAlign val="subscript"/>
      <sz val="12"/>
      <name val="Arial"/>
      <family val="2"/>
    </font>
    <font>
      <b/>
      <vertAlign val="subscript"/>
      <sz val="11"/>
      <name val="Arial"/>
      <family val="2"/>
    </font>
    <font>
      <b/>
      <sz val="11"/>
      <color theme="9" tint="-0.249977111117893"/>
      <name val="Arial"/>
      <family val="2"/>
    </font>
    <font>
      <sz val="11"/>
      <color theme="9" tint="-0.249977111117893"/>
      <name val="Arial"/>
      <family val="2"/>
    </font>
    <font>
      <sz val="10"/>
      <color rgb="FF006600"/>
      <name val="MS Sans Serif"/>
      <family val="2"/>
    </font>
    <font>
      <b/>
      <sz val="11"/>
      <color rgb="FF00B050"/>
      <name val="Arial"/>
      <family val="2"/>
    </font>
    <font>
      <b/>
      <vertAlign val="subscript"/>
      <sz val="11"/>
      <color rgb="FF00B050"/>
      <name val="Arial"/>
      <family val="2"/>
    </font>
    <font>
      <sz val="9"/>
      <color rgb="FF00B050"/>
      <name val="Arial"/>
      <family val="2"/>
    </font>
    <font>
      <sz val="10"/>
      <color rgb="FF0000FF"/>
      <name val="Arial"/>
      <family val="2"/>
    </font>
    <font>
      <vertAlign val="superscript"/>
      <sz val="10"/>
      <color rgb="FF0000FF"/>
      <name val="Arial"/>
      <family val="2"/>
    </font>
    <font>
      <b/>
      <sz val="13"/>
      <color rgb="FFFF0000"/>
      <name val="Arial"/>
      <family val="2"/>
    </font>
    <font>
      <b/>
      <sz val="11"/>
      <color rgb="FFFF0000"/>
      <name val="Arial"/>
      <family val="2"/>
    </font>
    <font>
      <b/>
      <sz val="10"/>
      <color rgb="FFFF0000"/>
      <name val="Arial"/>
      <family val="2"/>
    </font>
    <font>
      <sz val="10"/>
      <color theme="0"/>
      <name val="Arial"/>
      <family val="2"/>
    </font>
    <font>
      <sz val="10"/>
      <color theme="1"/>
      <name val="Arial"/>
      <family val="2"/>
    </font>
    <font>
      <i/>
      <sz val="10"/>
      <color theme="1"/>
      <name val="Arial"/>
      <family val="2"/>
    </font>
    <font>
      <i/>
      <sz val="10"/>
      <color rgb="FFFF0000"/>
      <name val="Arial"/>
      <family val="2"/>
    </font>
    <font>
      <b/>
      <i/>
      <sz val="10"/>
      <color theme="1"/>
      <name val="Arial"/>
      <family val="2"/>
    </font>
    <font>
      <sz val="10"/>
      <color rgb="FFC00000"/>
      <name val="Arial"/>
      <family val="2"/>
    </font>
    <font>
      <i/>
      <sz val="10"/>
      <name val="Arial"/>
      <family val="2"/>
    </font>
    <font>
      <b/>
      <sz val="13"/>
      <color theme="0"/>
      <name val="Arial"/>
      <family val="2"/>
    </font>
    <font>
      <b/>
      <sz val="12.5"/>
      <color rgb="FF006600"/>
      <name val="Arial"/>
      <family val="2"/>
    </font>
    <font>
      <b/>
      <sz val="12.5"/>
      <color theme="0"/>
      <name val="Arial"/>
      <family val="2"/>
    </font>
    <font>
      <b/>
      <sz val="12.5"/>
      <color rgb="FF0000FF"/>
      <name val="Arial"/>
      <family val="2"/>
    </font>
    <font>
      <b/>
      <sz val="12.5"/>
      <color rgb="FFFF0000"/>
      <name val="Arial"/>
      <family val="2"/>
    </font>
    <font>
      <b/>
      <sz val="11"/>
      <color rgb="FF00B0F0"/>
      <name val="Arial"/>
      <family val="2"/>
    </font>
    <font>
      <b/>
      <sz val="12.5"/>
      <color theme="0"/>
      <name val="Ariel"/>
    </font>
    <font>
      <b/>
      <sz val="11"/>
      <name val="Calibri"/>
      <family val="2"/>
      <scheme val="minor"/>
    </font>
    <font>
      <sz val="11"/>
      <color rgb="FF009900"/>
      <name val="Calibri"/>
      <family val="2"/>
      <scheme val="minor"/>
    </font>
    <font>
      <sz val="11"/>
      <color rgb="FF006600"/>
      <name val="Calibri"/>
      <family val="2"/>
      <scheme val="minor"/>
    </font>
    <font>
      <sz val="11"/>
      <color rgb="FFFF0000"/>
      <name val="Calibri"/>
      <family val="2"/>
      <scheme val="minor"/>
    </font>
    <font>
      <b/>
      <sz val="12"/>
      <color rgb="FF000000"/>
      <name val="Arial"/>
      <family val="2"/>
    </font>
    <font>
      <b/>
      <sz val="10"/>
      <color theme="1"/>
      <name val="Arial"/>
      <family val="2"/>
    </font>
    <font>
      <b/>
      <u/>
      <sz val="12"/>
      <color theme="1"/>
      <name val="Calibri"/>
      <family val="2"/>
      <scheme val="minor"/>
    </font>
    <font>
      <b/>
      <i/>
      <sz val="11"/>
      <name val="Arial"/>
      <family val="2"/>
    </font>
    <font>
      <b/>
      <sz val="14"/>
      <color rgb="FFC00000"/>
      <name val="Arial"/>
      <family val="2"/>
    </font>
    <font>
      <b/>
      <sz val="14"/>
      <color rgb="FFFF9900"/>
      <name val="Arial"/>
      <family val="2"/>
    </font>
    <font>
      <b/>
      <i/>
      <sz val="14"/>
      <name val="Arial"/>
      <family val="2"/>
    </font>
    <font>
      <b/>
      <sz val="14"/>
      <color rgb="FFFFFF00"/>
      <name val="Arial"/>
      <family val="2"/>
    </font>
    <font>
      <b/>
      <sz val="14"/>
      <color rgb="FF009900"/>
      <name val="Arial"/>
      <family val="2"/>
    </font>
    <font>
      <b/>
      <sz val="14"/>
      <color rgb="FF0000FF"/>
      <name val="Arial"/>
      <family val="2"/>
    </font>
    <font>
      <b/>
      <sz val="14"/>
      <color rgb="FF7030A0"/>
      <name val="Arial"/>
      <family val="2"/>
    </font>
    <font>
      <b/>
      <sz val="12.5"/>
      <color rgb="FF7030A0"/>
      <name val="Arial"/>
      <family val="2"/>
    </font>
    <font>
      <sz val="10"/>
      <color rgb="FF008000"/>
      <name val="Arial"/>
      <family val="2"/>
    </font>
    <font>
      <sz val="11"/>
      <color rgb="FF009900"/>
      <name val="Arial"/>
      <family val="2"/>
    </font>
    <font>
      <sz val="11"/>
      <color theme="1"/>
      <name val="Arial"/>
      <family val="2"/>
    </font>
    <font>
      <sz val="10"/>
      <color rgb="FF008000"/>
      <name val="MS Sans Serif"/>
      <family val="2"/>
    </font>
    <font>
      <b/>
      <sz val="10"/>
      <name val="MS Sans Serif"/>
      <family val="2"/>
    </font>
    <font>
      <vertAlign val="subscript"/>
      <sz val="9"/>
      <name val="Arial"/>
      <family val="2"/>
    </font>
    <font>
      <vertAlign val="subscript"/>
      <sz val="10"/>
      <color rgb="FF008000"/>
      <name val="Arial"/>
      <family val="2"/>
    </font>
    <font>
      <sz val="9"/>
      <color rgb="FFC00000"/>
      <name val="Arial"/>
      <family val="2"/>
    </font>
    <font>
      <b/>
      <sz val="10"/>
      <color rgb="FFC00000"/>
      <name val="Arial"/>
      <family val="2"/>
    </font>
    <font>
      <sz val="11"/>
      <color rgb="FF0000FF"/>
      <name val="Calibri"/>
      <family val="2"/>
      <scheme val="minor"/>
    </font>
    <font>
      <sz val="10"/>
      <color rgb="FF009900"/>
      <name val="Arial"/>
      <family val="2"/>
    </font>
    <font>
      <b/>
      <sz val="10"/>
      <color rgb="FF009900"/>
      <name val="Arial"/>
      <family val="2"/>
    </font>
    <font>
      <b/>
      <sz val="10"/>
      <color rgb="FF008000"/>
      <name val="Arial"/>
      <family val="2"/>
    </font>
    <font>
      <b/>
      <i/>
      <sz val="10"/>
      <color rgb="FFFF0000"/>
      <name val="Arial"/>
      <family val="2"/>
    </font>
    <font>
      <b/>
      <i/>
      <sz val="10"/>
      <name val="Arial"/>
      <family val="2"/>
    </font>
    <font>
      <sz val="10"/>
      <color theme="0" tint="-0.249977111117893"/>
      <name val="Arial"/>
      <family val="2"/>
    </font>
    <font>
      <b/>
      <sz val="12"/>
      <color theme="1"/>
      <name val="Arial"/>
      <family val="2"/>
    </font>
    <font>
      <b/>
      <u/>
      <sz val="11"/>
      <color theme="1"/>
      <name val="Calibri"/>
      <family val="2"/>
      <scheme val="minor"/>
    </font>
    <font>
      <b/>
      <i/>
      <sz val="12"/>
      <color rgb="FFFF9900"/>
      <name val="Arial"/>
      <family val="2"/>
    </font>
    <font>
      <sz val="11"/>
      <color rgb="FFFF9900"/>
      <name val="Arial"/>
      <family val="2"/>
    </font>
    <font>
      <b/>
      <vertAlign val="subscript"/>
      <sz val="10"/>
      <name val="Arial"/>
      <family val="2"/>
    </font>
    <font>
      <b/>
      <u/>
      <sz val="10"/>
      <color rgb="FFFF0000"/>
      <name val="Arial"/>
      <family val="2"/>
    </font>
  </fonts>
  <fills count="28">
    <fill>
      <patternFill patternType="none"/>
    </fill>
    <fill>
      <patternFill patternType="gray125"/>
    </fill>
    <fill>
      <patternFill patternType="solid">
        <fgColor indexed="41"/>
        <bgColor indexed="64"/>
      </patternFill>
    </fill>
    <fill>
      <patternFill patternType="solid">
        <fgColor rgb="FFFFFF00"/>
        <bgColor indexed="64"/>
      </patternFill>
    </fill>
    <fill>
      <patternFill patternType="solid">
        <fgColor rgb="FF00FFFF"/>
        <bgColor indexed="64"/>
      </patternFill>
    </fill>
    <fill>
      <patternFill patternType="solid">
        <fgColor rgb="FF0000FF"/>
        <bgColor indexed="64"/>
      </patternFill>
    </fill>
    <fill>
      <patternFill patternType="solid">
        <fgColor rgb="FFFF0000"/>
        <bgColor indexed="64"/>
      </patternFill>
    </fill>
    <fill>
      <patternFill patternType="solid">
        <fgColor rgb="FFC00000"/>
        <bgColor indexed="64"/>
      </patternFill>
    </fill>
    <fill>
      <patternFill patternType="solid">
        <fgColor rgb="FF7030A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rgb="FF00B0F0"/>
        <bgColor indexed="64"/>
      </patternFill>
    </fill>
    <fill>
      <patternFill patternType="solid">
        <fgColor theme="1"/>
        <bgColor indexed="64"/>
      </patternFill>
    </fill>
    <fill>
      <patternFill patternType="solid">
        <fgColor rgb="FFFFCC00"/>
        <bgColor indexed="64"/>
      </patternFill>
    </fill>
    <fill>
      <patternFill patternType="solid">
        <fgColor theme="9" tint="-0.499984740745262"/>
        <bgColor indexed="64"/>
      </patternFill>
    </fill>
    <fill>
      <patternFill patternType="solid">
        <fgColor rgb="FF009900"/>
        <bgColor indexed="64"/>
      </patternFill>
    </fill>
    <fill>
      <patternFill patternType="solid">
        <fgColor rgb="FFFF9900"/>
        <bgColor indexed="64"/>
      </patternFill>
    </fill>
    <fill>
      <patternFill patternType="solid">
        <fgColor rgb="FFFFC000"/>
        <bgColor indexed="64"/>
      </patternFill>
    </fill>
    <fill>
      <patternFill patternType="solid">
        <fgColor rgb="FF006600"/>
        <bgColor indexed="64"/>
      </patternFill>
    </fill>
    <fill>
      <patternFill patternType="solid">
        <fgColor rgb="FFFFFFCC"/>
        <bgColor indexed="64"/>
      </patternFill>
    </fill>
    <fill>
      <patternFill patternType="solid">
        <fgColor rgb="FF00B050"/>
        <bgColor indexed="64"/>
      </patternFill>
    </fill>
    <fill>
      <patternFill patternType="solid">
        <fgColor theme="0"/>
        <bgColor indexed="64"/>
      </patternFill>
    </fill>
    <fill>
      <patternFill patternType="solid">
        <fgColor rgb="FFCCFF99"/>
        <bgColor indexed="64"/>
      </patternFill>
    </fill>
    <fill>
      <patternFill patternType="solid">
        <fgColor rgb="FFCCFFFF"/>
        <bgColor indexed="64"/>
      </patternFill>
    </fill>
    <fill>
      <patternFill patternType="solid">
        <fgColor theme="0" tint="-0.14999847407452621"/>
        <bgColor indexed="64"/>
      </patternFill>
    </fill>
    <fill>
      <patternFill patternType="solid">
        <fgColor rgb="FF008000"/>
        <bgColor indexed="64"/>
      </patternFill>
    </fill>
    <fill>
      <patternFill patternType="solid">
        <fgColor theme="5" tint="0.79998168889431442"/>
        <bgColor indexed="64"/>
      </patternFill>
    </fill>
    <fill>
      <patternFill patternType="solid">
        <fgColor theme="9" tint="0.59999389629810485"/>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double">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double">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double">
        <color indexed="64"/>
      </top>
      <bottom style="thin">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diagonal/>
    </border>
  </borders>
  <cellStyleXfs count="6">
    <xf numFmtId="0" fontId="0" fillId="0" borderId="0"/>
    <xf numFmtId="0" fontId="6" fillId="0" borderId="0"/>
    <xf numFmtId="0" fontId="34" fillId="0" borderId="0"/>
    <xf numFmtId="0" fontId="5" fillId="0" borderId="0"/>
    <xf numFmtId="0" fontId="4" fillId="0" borderId="0"/>
    <xf numFmtId="0" fontId="1" fillId="0" borderId="0"/>
  </cellStyleXfs>
  <cellXfs count="812">
    <xf numFmtId="0" fontId="0" fillId="0" borderId="0" xfId="0"/>
    <xf numFmtId="0" fontId="0" fillId="0" borderId="0" xfId="0" applyAlignment="1">
      <alignment horizontal="center"/>
    </xf>
    <xf numFmtId="0" fontId="6" fillId="0" borderId="0" xfId="1" applyAlignment="1">
      <alignment horizontal="center"/>
    </xf>
    <xf numFmtId="0" fontId="6" fillId="0" borderId="0" xfId="1" applyFill="1" applyBorder="1"/>
    <xf numFmtId="0" fontId="6" fillId="0" borderId="0" xfId="1"/>
    <xf numFmtId="0" fontId="6" fillId="0" borderId="0" xfId="1" applyProtection="1">
      <protection locked="0"/>
    </xf>
    <xf numFmtId="164" fontId="7" fillId="0" borderId="1" xfId="1" applyNumberFormat="1" applyFont="1" applyFill="1" applyBorder="1" applyAlignment="1" applyProtection="1">
      <alignment horizontal="center"/>
      <protection locked="0"/>
    </xf>
    <xf numFmtId="0" fontId="6" fillId="0" borderId="0" xfId="1" applyBorder="1" applyAlignment="1">
      <alignment horizontal="center"/>
    </xf>
    <xf numFmtId="0" fontId="6" fillId="0" borderId="0" xfId="1" applyBorder="1"/>
    <xf numFmtId="0" fontId="13" fillId="0" borderId="0" xfId="0" applyFont="1" applyAlignment="1">
      <alignment horizontal="center"/>
    </xf>
    <xf numFmtId="0" fontId="13" fillId="0" borderId="0" xfId="0" applyFont="1"/>
    <xf numFmtId="0" fontId="12" fillId="0" borderId="0" xfId="0" applyFont="1" applyAlignment="1">
      <alignment horizontal="center"/>
    </xf>
    <xf numFmtId="0" fontId="14" fillId="2" borderId="8" xfId="1" applyFont="1" applyFill="1" applyBorder="1" applyAlignment="1">
      <alignment horizontal="center"/>
    </xf>
    <xf numFmtId="0" fontId="14" fillId="2" borderId="7" xfId="1" applyFont="1" applyFill="1" applyBorder="1" applyAlignment="1">
      <alignment horizontal="center"/>
    </xf>
    <xf numFmtId="2" fontId="7" fillId="0" borderId="0" xfId="1" applyNumberFormat="1" applyFont="1" applyFill="1" applyBorder="1" applyAlignment="1" applyProtection="1">
      <alignment horizontal="center"/>
      <protection locked="0"/>
    </xf>
    <xf numFmtId="164" fontId="7" fillId="0" borderId="3" xfId="1" applyNumberFormat="1" applyFont="1" applyFill="1" applyBorder="1" applyAlignment="1" applyProtection="1">
      <alignment horizontal="center"/>
      <protection locked="0"/>
    </xf>
    <xf numFmtId="2" fontId="6" fillId="0" borderId="0" xfId="1" applyNumberFormat="1"/>
    <xf numFmtId="0" fontId="12" fillId="0" borderId="0" xfId="0" applyFont="1"/>
    <xf numFmtId="1" fontId="11" fillId="0" borderId="0" xfId="1" applyNumberFormat="1" applyFont="1" applyFill="1" applyBorder="1" applyAlignment="1" applyProtection="1">
      <alignment horizontal="center"/>
      <protection locked="0"/>
    </xf>
    <xf numFmtId="2" fontId="15" fillId="0" borderId="3" xfId="0" applyNumberFormat="1" applyFont="1" applyBorder="1" applyAlignment="1">
      <alignment horizontal="center"/>
    </xf>
    <xf numFmtId="0" fontId="14" fillId="2" borderId="13" xfId="1" applyFont="1" applyFill="1" applyBorder="1" applyAlignment="1">
      <alignment horizontal="center"/>
    </xf>
    <xf numFmtId="0" fontId="14" fillId="2" borderId="15" xfId="1" applyFont="1" applyFill="1" applyBorder="1" applyAlignment="1">
      <alignment horizontal="center"/>
    </xf>
    <xf numFmtId="1" fontId="11" fillId="0" borderId="17" xfId="1" applyNumberFormat="1" applyFont="1" applyFill="1" applyBorder="1" applyAlignment="1" applyProtection="1">
      <alignment horizontal="center"/>
      <protection locked="0"/>
    </xf>
    <xf numFmtId="1" fontId="11" fillId="0" borderId="19" xfId="1" applyNumberFormat="1" applyFont="1" applyFill="1" applyBorder="1" applyAlignment="1" applyProtection="1">
      <alignment horizontal="center"/>
      <protection locked="0"/>
    </xf>
    <xf numFmtId="1" fontId="11" fillId="0" borderId="20" xfId="1" applyNumberFormat="1" applyFont="1" applyFill="1" applyBorder="1" applyAlignment="1" applyProtection="1">
      <alignment horizontal="center"/>
      <protection locked="0"/>
    </xf>
    <xf numFmtId="0" fontId="15" fillId="0" borderId="0" xfId="1" applyFont="1" applyAlignment="1">
      <alignment horizontal="center"/>
    </xf>
    <xf numFmtId="0" fontId="15" fillId="0" borderId="0" xfId="1" applyFont="1"/>
    <xf numFmtId="0" fontId="13" fillId="0" borderId="0" xfId="0" applyFont="1" applyBorder="1"/>
    <xf numFmtId="0" fontId="11" fillId="0" borderId="0" xfId="1" applyFont="1" applyAlignment="1">
      <alignment horizontal="center"/>
    </xf>
    <xf numFmtId="0" fontId="7" fillId="0" borderId="0" xfId="1" applyFont="1" applyAlignment="1">
      <alignment horizontal="left" indent="2"/>
    </xf>
    <xf numFmtId="0" fontId="7" fillId="0" borderId="0" xfId="1" applyFont="1" applyAlignment="1">
      <alignment horizontal="left" indent="5"/>
    </xf>
    <xf numFmtId="0" fontId="9" fillId="11" borderId="0" xfId="1" applyFont="1" applyFill="1" applyAlignment="1">
      <alignment horizontal="left"/>
    </xf>
    <xf numFmtId="0" fontId="17" fillId="11" borderId="0" xfId="1" applyFont="1" applyFill="1"/>
    <xf numFmtId="0" fontId="6" fillId="0" borderId="0" xfId="1" applyFont="1" applyFill="1" applyBorder="1"/>
    <xf numFmtId="0" fontId="6" fillId="0" borderId="0" xfId="1" applyFont="1" applyFill="1" applyBorder="1" applyAlignment="1">
      <alignment horizontal="center"/>
    </xf>
    <xf numFmtId="0" fontId="17" fillId="14" borderId="0" xfId="1" applyFont="1" applyFill="1"/>
    <xf numFmtId="0" fontId="17" fillId="14" borderId="0" xfId="1" applyFont="1" applyFill="1" applyAlignment="1">
      <alignment horizontal="center"/>
    </xf>
    <xf numFmtId="0" fontId="17" fillId="0" borderId="0" xfId="1" applyFont="1" applyFill="1" applyAlignment="1">
      <alignment horizontal="center"/>
    </xf>
    <xf numFmtId="0" fontId="17" fillId="0" borderId="0" xfId="1" applyFont="1" applyFill="1"/>
    <xf numFmtId="0" fontId="9" fillId="14" borderId="0" xfId="1" applyFont="1" applyFill="1" applyAlignment="1">
      <alignment horizontal="left"/>
    </xf>
    <xf numFmtId="0" fontId="12" fillId="13" borderId="0" xfId="1" applyFont="1" applyFill="1" applyAlignment="1">
      <alignment horizontal="left"/>
    </xf>
    <xf numFmtId="0" fontId="15" fillId="13" borderId="0" xfId="1" applyFont="1" applyFill="1"/>
    <xf numFmtId="0" fontId="20" fillId="0" borderId="0" xfId="0" applyFont="1"/>
    <xf numFmtId="0" fontId="21" fillId="0" borderId="0" xfId="0" applyFont="1" applyAlignment="1">
      <alignment horizontal="center"/>
    </xf>
    <xf numFmtId="0" fontId="16" fillId="0" borderId="7" xfId="0" applyFont="1" applyBorder="1" applyAlignment="1">
      <alignment horizontal="center"/>
    </xf>
    <xf numFmtId="0" fontId="20" fillId="0" borderId="0" xfId="1" applyFont="1"/>
    <xf numFmtId="0" fontId="14" fillId="2" borderId="14" xfId="1" applyFont="1" applyFill="1" applyBorder="1" applyAlignment="1">
      <alignment horizontal="center"/>
    </xf>
    <xf numFmtId="0" fontId="14" fillId="2" borderId="16" xfId="1" applyFont="1" applyFill="1" applyBorder="1" applyAlignment="1">
      <alignment horizontal="center"/>
    </xf>
    <xf numFmtId="2" fontId="6" fillId="0" borderId="0" xfId="1" applyNumberFormat="1" applyProtection="1">
      <protection locked="0"/>
    </xf>
    <xf numFmtId="0" fontId="8" fillId="0" borderId="0" xfId="0" applyFont="1"/>
    <xf numFmtId="0" fontId="12" fillId="0" borderId="0" xfId="1" applyFont="1" applyFill="1" applyAlignment="1">
      <alignment horizontal="left"/>
    </xf>
    <xf numFmtId="2" fontId="11" fillId="0" borderId="17" xfId="1" applyNumberFormat="1" applyFont="1" applyFill="1" applyBorder="1" applyAlignment="1" applyProtection="1">
      <alignment horizontal="center"/>
      <protection locked="0"/>
    </xf>
    <xf numFmtId="2" fontId="11" fillId="0" borderId="32" xfId="1" applyNumberFormat="1" applyFont="1" applyFill="1" applyBorder="1" applyAlignment="1" applyProtection="1">
      <alignment horizontal="center"/>
      <protection locked="0"/>
    </xf>
    <xf numFmtId="0" fontId="16" fillId="0" borderId="2" xfId="0" applyFont="1" applyBorder="1" applyAlignment="1">
      <alignment horizontal="center"/>
    </xf>
    <xf numFmtId="0" fontId="16" fillId="0" borderId="15" xfId="0" applyFont="1" applyBorder="1" applyAlignment="1">
      <alignment horizontal="center"/>
    </xf>
    <xf numFmtId="2" fontId="15" fillId="0" borderId="20" xfId="0" applyNumberFormat="1" applyFont="1" applyBorder="1" applyAlignment="1">
      <alignment horizontal="center"/>
    </xf>
    <xf numFmtId="2" fontId="15" fillId="0" borderId="21" xfId="0" applyNumberFormat="1" applyFont="1" applyBorder="1" applyAlignment="1">
      <alignment horizontal="center"/>
    </xf>
    <xf numFmtId="0" fontId="18" fillId="0" borderId="41" xfId="0" applyFont="1" applyBorder="1" applyAlignment="1">
      <alignment horizontal="right" indent="1"/>
    </xf>
    <xf numFmtId="0" fontId="16" fillId="0" borderId="42" xfId="0" applyFont="1" applyBorder="1" applyAlignment="1">
      <alignment horizontal="right" indent="1"/>
    </xf>
    <xf numFmtId="0" fontId="15" fillId="0" borderId="29" xfId="0" applyFont="1" applyBorder="1" applyAlignment="1">
      <alignment horizontal="right" indent="1"/>
    </xf>
    <xf numFmtId="0" fontId="15" fillId="0" borderId="30" xfId="0" applyFont="1" applyBorder="1" applyAlignment="1">
      <alignment horizontal="right" indent="1"/>
    </xf>
    <xf numFmtId="0" fontId="8" fillId="0" borderId="29" xfId="0" applyFont="1" applyBorder="1" applyAlignment="1">
      <alignment horizontal="right" indent="1"/>
    </xf>
    <xf numFmtId="0" fontId="22" fillId="0" borderId="39" xfId="0" applyFont="1" applyBorder="1" applyAlignment="1">
      <alignment horizontal="center"/>
    </xf>
    <xf numFmtId="2" fontId="23" fillId="0" borderId="18" xfId="0" applyNumberFormat="1" applyFont="1" applyBorder="1" applyAlignment="1">
      <alignment horizontal="center"/>
    </xf>
    <xf numFmtId="2" fontId="23" fillId="0" borderId="22" xfId="0" applyNumberFormat="1" applyFont="1" applyBorder="1" applyAlignment="1">
      <alignment horizontal="center"/>
    </xf>
    <xf numFmtId="0" fontId="24" fillId="0" borderId="7" xfId="0" applyFont="1" applyBorder="1" applyAlignment="1">
      <alignment horizontal="center"/>
    </xf>
    <xf numFmtId="2" fontId="25" fillId="0" borderId="3" xfId="0" applyNumberFormat="1" applyFont="1" applyBorder="1" applyAlignment="1">
      <alignment horizontal="center"/>
    </xf>
    <xf numFmtId="2" fontId="25" fillId="0" borderId="21" xfId="0" applyNumberFormat="1" applyFont="1" applyBorder="1" applyAlignment="1">
      <alignment horizontal="center"/>
    </xf>
    <xf numFmtId="0" fontId="26" fillId="0" borderId="42" xfId="0" applyFont="1" applyBorder="1" applyAlignment="1">
      <alignment horizontal="right" indent="1"/>
    </xf>
    <xf numFmtId="2" fontId="15" fillId="0" borderId="35" xfId="0" applyNumberFormat="1" applyFont="1" applyFill="1" applyBorder="1" applyAlignment="1">
      <alignment horizontal="center"/>
    </xf>
    <xf numFmtId="2" fontId="15" fillId="0" borderId="17" xfId="0" applyNumberFormat="1" applyFont="1" applyFill="1" applyBorder="1" applyAlignment="1">
      <alignment horizontal="center"/>
    </xf>
    <xf numFmtId="0" fontId="15" fillId="0" borderId="29" xfId="0" applyFont="1" applyFill="1" applyBorder="1" applyAlignment="1">
      <alignment horizontal="right" indent="1"/>
    </xf>
    <xf numFmtId="2" fontId="25" fillId="0" borderId="3" xfId="0" applyNumberFormat="1" applyFont="1" applyFill="1" applyBorder="1" applyAlignment="1">
      <alignment horizontal="center"/>
    </xf>
    <xf numFmtId="2" fontId="23" fillId="0" borderId="18" xfId="0" applyNumberFormat="1" applyFont="1" applyFill="1" applyBorder="1" applyAlignment="1">
      <alignment horizontal="center"/>
    </xf>
    <xf numFmtId="0" fontId="13" fillId="0" borderId="0" xfId="0" applyFont="1" applyFill="1"/>
    <xf numFmtId="0" fontId="15" fillId="10" borderId="29" xfId="0" applyFont="1" applyFill="1" applyBorder="1" applyAlignment="1">
      <alignment horizontal="right" indent="1"/>
    </xf>
    <xf numFmtId="2" fontId="15" fillId="10" borderId="35" xfId="0" applyNumberFormat="1" applyFont="1" applyFill="1" applyBorder="1" applyAlignment="1">
      <alignment horizontal="center"/>
    </xf>
    <xf numFmtId="2" fontId="15" fillId="10" borderId="3" xfId="0" applyNumberFormat="1" applyFont="1" applyFill="1" applyBorder="1" applyAlignment="1">
      <alignment horizontal="center"/>
    </xf>
    <xf numFmtId="2" fontId="25" fillId="10" borderId="3" xfId="0" applyNumberFormat="1" applyFont="1" applyFill="1" applyBorder="1" applyAlignment="1">
      <alignment horizontal="center"/>
    </xf>
    <xf numFmtId="2" fontId="23" fillId="10" borderId="18" xfId="0" applyNumberFormat="1" applyFont="1" applyFill="1" applyBorder="1" applyAlignment="1">
      <alignment horizontal="center"/>
    </xf>
    <xf numFmtId="2" fontId="15" fillId="10" borderId="17" xfId="0" applyNumberFormat="1" applyFont="1" applyFill="1" applyBorder="1" applyAlignment="1">
      <alignment horizontal="center"/>
    </xf>
    <xf numFmtId="2" fontId="25" fillId="0" borderId="21" xfId="0" applyNumberFormat="1" applyFont="1" applyFill="1" applyBorder="1" applyAlignment="1">
      <alignment horizontal="center"/>
    </xf>
    <xf numFmtId="2" fontId="23" fillId="0" borderId="22" xfId="0" applyNumberFormat="1" applyFont="1" applyFill="1" applyBorder="1" applyAlignment="1">
      <alignment horizontal="center"/>
    </xf>
    <xf numFmtId="164" fontId="9" fillId="0" borderId="44" xfId="0" applyNumberFormat="1" applyFont="1" applyFill="1" applyBorder="1" applyAlignment="1">
      <alignment horizontal="center"/>
    </xf>
    <xf numFmtId="164" fontId="12" fillId="0" borderId="44" xfId="0" applyNumberFormat="1" applyFont="1" applyFill="1" applyBorder="1" applyAlignment="1">
      <alignment horizontal="center"/>
    </xf>
    <xf numFmtId="164" fontId="28" fillId="0" borderId="47" xfId="0" applyNumberFormat="1" applyFont="1" applyFill="1" applyBorder="1" applyAlignment="1">
      <alignment horizontal="center"/>
    </xf>
    <xf numFmtId="164" fontId="29" fillId="0" borderId="48" xfId="0" applyNumberFormat="1" applyFont="1" applyFill="1" applyBorder="1" applyAlignment="1">
      <alignment horizontal="center"/>
    </xf>
    <xf numFmtId="0" fontId="15" fillId="0" borderId="49" xfId="0" applyFont="1" applyBorder="1" applyAlignment="1">
      <alignment horizontal="center"/>
    </xf>
    <xf numFmtId="0" fontId="25" fillId="0" borderId="49" xfId="0" applyFont="1" applyBorder="1" applyAlignment="1">
      <alignment horizontal="center"/>
    </xf>
    <xf numFmtId="0" fontId="6" fillId="0" borderId="0" xfId="1" applyFill="1"/>
    <xf numFmtId="0" fontId="6" fillId="0" borderId="0" xfId="1" applyFill="1" applyAlignment="1">
      <alignment horizontal="center"/>
    </xf>
    <xf numFmtId="0" fontId="32" fillId="0" borderId="50" xfId="0" applyFont="1" applyBorder="1" applyAlignment="1">
      <alignment horizontal="center"/>
    </xf>
    <xf numFmtId="0" fontId="13" fillId="0" borderId="33" xfId="0" applyFont="1" applyBorder="1"/>
    <xf numFmtId="164" fontId="9" fillId="0" borderId="43" xfId="0" applyNumberFormat="1" applyFont="1" applyFill="1" applyBorder="1" applyAlignment="1">
      <alignment horizontal="center"/>
    </xf>
    <xf numFmtId="0" fontId="15" fillId="0" borderId="27" xfId="0" applyFont="1" applyBorder="1" applyAlignment="1">
      <alignment horizontal="center"/>
    </xf>
    <xf numFmtId="0" fontId="8" fillId="0" borderId="27" xfId="0" applyFont="1" applyBorder="1" applyAlignment="1">
      <alignment horizontal="center"/>
    </xf>
    <xf numFmtId="0" fontId="15" fillId="0" borderId="29" xfId="0" applyFont="1" applyBorder="1" applyAlignment="1">
      <alignment horizontal="center"/>
    </xf>
    <xf numFmtId="0" fontId="16" fillId="0" borderId="50" xfId="0" applyFont="1" applyBorder="1" applyAlignment="1">
      <alignment horizontal="center"/>
    </xf>
    <xf numFmtId="0" fontId="13" fillId="0" borderId="46" xfId="0" applyFont="1" applyBorder="1"/>
    <xf numFmtId="0" fontId="15" fillId="10" borderId="29" xfId="0" applyFont="1" applyFill="1" applyBorder="1" applyAlignment="1">
      <alignment horizontal="center"/>
    </xf>
    <xf numFmtId="0" fontId="15" fillId="0" borderId="29" xfId="0" applyFont="1" applyFill="1" applyBorder="1" applyAlignment="1">
      <alignment horizontal="center"/>
    </xf>
    <xf numFmtId="0" fontId="15" fillId="0" borderId="27" xfId="0" applyFont="1" applyFill="1" applyBorder="1" applyAlignment="1">
      <alignment horizontal="center"/>
    </xf>
    <xf numFmtId="0" fontId="6" fillId="0" borderId="0" xfId="1" applyFill="1" applyProtection="1">
      <protection locked="0"/>
    </xf>
    <xf numFmtId="0" fontId="12" fillId="0" borderId="46" xfId="0" applyFont="1" applyBorder="1" applyAlignment="1">
      <alignment horizontal="center"/>
    </xf>
    <xf numFmtId="0" fontId="12" fillId="0" borderId="46" xfId="0" applyFont="1" applyFill="1" applyBorder="1" applyAlignment="1">
      <alignment horizontal="center"/>
    </xf>
    <xf numFmtId="0" fontId="7" fillId="0" borderId="0" xfId="1" applyFont="1" applyFill="1" applyAlignment="1">
      <alignment horizontal="left" vertical="top" wrapText="1"/>
    </xf>
    <xf numFmtId="164" fontId="7" fillId="0" borderId="18" xfId="1" applyNumberFormat="1" applyFont="1" applyFill="1" applyBorder="1" applyAlignment="1" applyProtection="1">
      <alignment horizontal="center"/>
      <protection locked="0"/>
    </xf>
    <xf numFmtId="164" fontId="7" fillId="0" borderId="51" xfId="1" applyNumberFormat="1" applyFont="1" applyFill="1" applyBorder="1" applyAlignment="1" applyProtection="1">
      <alignment horizontal="center"/>
      <protection locked="0"/>
    </xf>
    <xf numFmtId="164" fontId="7" fillId="0" borderId="6" xfId="1" applyNumberFormat="1" applyFont="1" applyFill="1" applyBorder="1" applyAlignment="1" applyProtection="1">
      <alignment horizontal="center"/>
      <protection locked="0"/>
    </xf>
    <xf numFmtId="164" fontId="7" fillId="0" borderId="34" xfId="1" applyNumberFormat="1" applyFont="1" applyFill="1" applyBorder="1" applyAlignment="1" applyProtection="1">
      <alignment horizontal="center"/>
      <protection locked="0"/>
    </xf>
    <xf numFmtId="0" fontId="15" fillId="0" borderId="0" xfId="1" applyFont="1" applyFill="1"/>
    <xf numFmtId="2" fontId="8" fillId="0" borderId="17" xfId="0" applyNumberFormat="1" applyFont="1" applyFill="1" applyBorder="1" applyAlignment="1">
      <alignment horizontal="center"/>
    </xf>
    <xf numFmtId="2" fontId="8" fillId="0" borderId="35" xfId="0" applyNumberFormat="1" applyFont="1" applyFill="1" applyBorder="1" applyAlignment="1">
      <alignment horizontal="center"/>
    </xf>
    <xf numFmtId="2" fontId="31" fillId="0" borderId="3" xfId="0" applyNumberFormat="1" applyFont="1" applyFill="1" applyBorder="1" applyAlignment="1">
      <alignment horizontal="center"/>
    </xf>
    <xf numFmtId="164" fontId="11" fillId="0" borderId="17" xfId="1" applyNumberFormat="1" applyFont="1" applyFill="1" applyBorder="1" applyAlignment="1" applyProtection="1">
      <alignment horizontal="center"/>
      <protection locked="0"/>
    </xf>
    <xf numFmtId="164" fontId="11" fillId="0" borderId="19" xfId="1" applyNumberFormat="1" applyFont="1" applyFill="1" applyBorder="1" applyAlignment="1" applyProtection="1">
      <alignment horizontal="center"/>
      <protection locked="0"/>
    </xf>
    <xf numFmtId="164" fontId="11" fillId="0" borderId="32" xfId="1" applyNumberFormat="1" applyFont="1" applyFill="1" applyBorder="1" applyAlignment="1" applyProtection="1">
      <alignment horizontal="center"/>
      <protection locked="0"/>
    </xf>
    <xf numFmtId="1" fontId="11" fillId="0" borderId="32" xfId="1" applyNumberFormat="1" applyFont="1" applyFill="1" applyBorder="1" applyAlignment="1" applyProtection="1">
      <alignment horizontal="center"/>
      <protection locked="0"/>
    </xf>
    <xf numFmtId="0" fontId="14" fillId="2" borderId="52" xfId="1" applyFont="1" applyFill="1" applyBorder="1" applyAlignment="1">
      <alignment horizontal="center"/>
    </xf>
    <xf numFmtId="0" fontId="14" fillId="2" borderId="39" xfId="1" applyFont="1" applyFill="1" applyBorder="1" applyAlignment="1">
      <alignment horizontal="center"/>
    </xf>
    <xf numFmtId="2" fontId="7" fillId="3" borderId="51" xfId="1" applyNumberFormat="1" applyFont="1" applyFill="1" applyBorder="1" applyAlignment="1" applyProtection="1">
      <alignment horizontal="center"/>
      <protection locked="0"/>
    </xf>
    <xf numFmtId="2" fontId="7" fillId="3" borderId="22" xfId="1" applyNumberFormat="1" applyFont="1" applyFill="1" applyBorder="1" applyAlignment="1" applyProtection="1">
      <alignment horizontal="center"/>
      <protection locked="0"/>
    </xf>
    <xf numFmtId="0" fontId="15" fillId="0" borderId="30" xfId="0" applyFont="1" applyFill="1" applyBorder="1" applyAlignment="1">
      <alignment horizontal="right" indent="1"/>
    </xf>
    <xf numFmtId="2" fontId="15" fillId="0" borderId="40" xfId="0" applyNumberFormat="1" applyFont="1" applyFill="1" applyBorder="1" applyAlignment="1">
      <alignment horizontal="center"/>
    </xf>
    <xf numFmtId="2" fontId="15" fillId="0" borderId="21" xfId="0" applyNumberFormat="1" applyFont="1" applyFill="1" applyBorder="1" applyAlignment="1">
      <alignment horizontal="center"/>
    </xf>
    <xf numFmtId="165" fontId="7" fillId="0" borderId="18" xfId="1" applyNumberFormat="1" applyFont="1" applyFill="1" applyBorder="1" applyAlignment="1" applyProtection="1">
      <alignment horizontal="center"/>
      <protection locked="0"/>
    </xf>
    <xf numFmtId="165" fontId="7" fillId="0" borderId="51" xfId="1" applyNumberFormat="1" applyFont="1" applyFill="1" applyBorder="1" applyAlignment="1" applyProtection="1">
      <alignment horizontal="center"/>
      <protection locked="0"/>
    </xf>
    <xf numFmtId="165" fontId="7" fillId="0" borderId="34" xfId="1" applyNumberFormat="1" applyFont="1" applyFill="1" applyBorder="1" applyAlignment="1" applyProtection="1">
      <alignment horizontal="center"/>
      <protection locked="0"/>
    </xf>
    <xf numFmtId="0" fontId="0" fillId="0" borderId="0" xfId="0" applyBorder="1"/>
    <xf numFmtId="0" fontId="19" fillId="0" borderId="0" xfId="1" applyFont="1" applyFill="1" applyBorder="1" applyAlignment="1"/>
    <xf numFmtId="164" fontId="0" fillId="0" borderId="0" xfId="0" applyNumberFormat="1"/>
    <xf numFmtId="0" fontId="35" fillId="0" borderId="0" xfId="0" applyFont="1" applyAlignment="1">
      <alignment horizontal="right"/>
    </xf>
    <xf numFmtId="164" fontId="11" fillId="10" borderId="17" xfId="1" applyNumberFormat="1" applyFont="1" applyFill="1" applyBorder="1" applyAlignment="1" applyProtection="1">
      <alignment horizontal="center"/>
      <protection locked="0"/>
    </xf>
    <xf numFmtId="164" fontId="11" fillId="10" borderId="19" xfId="1" applyNumberFormat="1" applyFont="1" applyFill="1" applyBorder="1" applyAlignment="1" applyProtection="1">
      <alignment horizontal="center"/>
      <protection locked="0"/>
    </xf>
    <xf numFmtId="164" fontId="11" fillId="10" borderId="32" xfId="1" applyNumberFormat="1" applyFont="1" applyFill="1" applyBorder="1" applyAlignment="1" applyProtection="1">
      <alignment horizontal="center"/>
      <protection locked="0"/>
    </xf>
    <xf numFmtId="0" fontId="8" fillId="0" borderId="1" xfId="0" applyFont="1" applyBorder="1" applyAlignment="1">
      <alignment horizontal="center"/>
    </xf>
    <xf numFmtId="0" fontId="30" fillId="0" borderId="1" xfId="0" applyFont="1" applyBorder="1" applyAlignment="1">
      <alignment horizontal="center"/>
    </xf>
    <xf numFmtId="0" fontId="31" fillId="0" borderId="1" xfId="0" applyFont="1" applyBorder="1" applyAlignment="1">
      <alignment horizontal="center"/>
    </xf>
    <xf numFmtId="0" fontId="23" fillId="0" borderId="49" xfId="0" applyFont="1" applyBorder="1" applyAlignment="1">
      <alignment horizontal="center"/>
    </xf>
    <xf numFmtId="164" fontId="23" fillId="0" borderId="3" xfId="0" applyNumberFormat="1" applyFont="1" applyBorder="1" applyAlignment="1">
      <alignment horizontal="center"/>
    </xf>
    <xf numFmtId="0" fontId="38" fillId="0" borderId="49" xfId="0" applyFont="1" applyBorder="1" applyAlignment="1">
      <alignment horizontal="center"/>
    </xf>
    <xf numFmtId="0" fontId="39" fillId="0" borderId="1" xfId="0" applyFont="1" applyBorder="1" applyAlignment="1">
      <alignment horizontal="center"/>
    </xf>
    <xf numFmtId="0" fontId="40" fillId="0" borderId="49" xfId="0" applyFont="1" applyBorder="1" applyAlignment="1">
      <alignment horizontal="center"/>
    </xf>
    <xf numFmtId="0" fontId="41" fillId="0" borderId="1" xfId="0" applyFont="1" applyBorder="1" applyAlignment="1">
      <alignment horizontal="center"/>
    </xf>
    <xf numFmtId="0" fontId="37" fillId="0" borderId="49" xfId="0" applyFont="1" applyBorder="1" applyAlignment="1">
      <alignment horizontal="center"/>
    </xf>
    <xf numFmtId="164" fontId="37" fillId="0" borderId="3" xfId="0" applyNumberFormat="1" applyFont="1" applyBorder="1" applyAlignment="1">
      <alignment horizontal="center"/>
    </xf>
    <xf numFmtId="164" fontId="8" fillId="0" borderId="3" xfId="0" applyNumberFormat="1" applyFont="1" applyBorder="1" applyAlignment="1">
      <alignment horizontal="center"/>
    </xf>
    <xf numFmtId="164" fontId="39" fillId="0" borderId="3" xfId="0" applyNumberFormat="1" applyFont="1" applyBorder="1" applyAlignment="1">
      <alignment horizontal="center"/>
    </xf>
    <xf numFmtId="0" fontId="19" fillId="12" borderId="0" xfId="1" applyFont="1" applyFill="1" applyBorder="1" applyAlignment="1"/>
    <xf numFmtId="0" fontId="8" fillId="0" borderId="0" xfId="0" applyFont="1" applyBorder="1" applyAlignment="1">
      <alignment horizontal="right"/>
    </xf>
    <xf numFmtId="164" fontId="39" fillId="0" borderId="6" xfId="0" applyNumberFormat="1" applyFont="1" applyBorder="1" applyAlignment="1">
      <alignment horizontal="center"/>
    </xf>
    <xf numFmtId="164" fontId="37" fillId="0" borderId="6" xfId="0" applyNumberFormat="1" applyFont="1" applyBorder="1" applyAlignment="1">
      <alignment horizontal="center"/>
    </xf>
    <xf numFmtId="164" fontId="8" fillId="0" borderId="6" xfId="0" applyNumberFormat="1" applyFont="1" applyBorder="1" applyAlignment="1">
      <alignment horizontal="center"/>
    </xf>
    <xf numFmtId="164" fontId="23" fillId="0" borderId="6" xfId="0" applyNumberFormat="1" applyFont="1" applyBorder="1" applyAlignment="1">
      <alignment horizontal="center"/>
    </xf>
    <xf numFmtId="0" fontId="42" fillId="0" borderId="1" xfId="0" applyFont="1" applyBorder="1" applyAlignment="1">
      <alignment horizontal="center"/>
    </xf>
    <xf numFmtId="164" fontId="25" fillId="0" borderId="6" xfId="0" applyNumberFormat="1" applyFont="1" applyBorder="1" applyAlignment="1">
      <alignment horizontal="center"/>
    </xf>
    <xf numFmtId="164" fontId="25" fillId="0" borderId="3" xfId="0" applyNumberFormat="1" applyFont="1" applyBorder="1" applyAlignment="1">
      <alignment horizontal="center"/>
    </xf>
    <xf numFmtId="0" fontId="15" fillId="0" borderId="0" xfId="1" applyFont="1" applyFill="1" applyBorder="1" applyAlignment="1"/>
    <xf numFmtId="0" fontId="15" fillId="0" borderId="3" xfId="0" applyFont="1" applyBorder="1" applyAlignment="1">
      <alignment horizontal="center" vertical="center"/>
    </xf>
    <xf numFmtId="0" fontId="15" fillId="0" borderId="1" xfId="0" applyFont="1" applyBorder="1" applyAlignment="1">
      <alignment horizontal="center" vertical="center"/>
    </xf>
    <xf numFmtId="1" fontId="15" fillId="0" borderId="3" xfId="0" applyNumberFormat="1" applyFont="1" applyBorder="1" applyAlignment="1">
      <alignment horizontal="center"/>
    </xf>
    <xf numFmtId="1" fontId="15" fillId="0" borderId="6" xfId="0" applyNumberFormat="1" applyFont="1" applyBorder="1" applyAlignment="1">
      <alignment horizontal="center"/>
    </xf>
    <xf numFmtId="1" fontId="15" fillId="0" borderId="1" xfId="0" applyNumberFormat="1" applyFont="1" applyBorder="1" applyAlignment="1">
      <alignment horizontal="center"/>
    </xf>
    <xf numFmtId="0" fontId="15" fillId="0" borderId="6" xfId="0" applyFont="1" applyBorder="1" applyAlignment="1">
      <alignment horizontal="center" vertical="center"/>
    </xf>
    <xf numFmtId="164" fontId="45" fillId="15" borderId="3" xfId="0" applyNumberFormat="1" applyFont="1" applyFill="1" applyBorder="1" applyAlignment="1">
      <alignment horizontal="center"/>
    </xf>
    <xf numFmtId="164" fontId="45" fillId="15" borderId="6" xfId="0" applyNumberFormat="1" applyFont="1" applyFill="1" applyBorder="1" applyAlignment="1">
      <alignment horizontal="center"/>
    </xf>
    <xf numFmtId="164" fontId="45" fillId="5" borderId="3" xfId="0" applyNumberFormat="1" applyFont="1" applyFill="1" applyBorder="1" applyAlignment="1">
      <alignment horizontal="center"/>
    </xf>
    <xf numFmtId="164" fontId="45" fillId="5" borderId="6" xfId="0" applyNumberFormat="1" applyFont="1" applyFill="1" applyBorder="1" applyAlignment="1">
      <alignment horizontal="center"/>
    </xf>
    <xf numFmtId="164" fontId="45" fillId="8" borderId="3" xfId="0" applyNumberFormat="1" applyFont="1" applyFill="1" applyBorder="1" applyAlignment="1">
      <alignment horizontal="center"/>
    </xf>
    <xf numFmtId="0" fontId="13" fillId="0" borderId="0" xfId="1" applyFont="1"/>
    <xf numFmtId="49" fontId="46" fillId="0" borderId="13" xfId="1" applyNumberFormat="1" applyFont="1" applyFill="1" applyBorder="1" applyAlignment="1">
      <alignment horizontal="right"/>
    </xf>
    <xf numFmtId="0" fontId="7" fillId="0" borderId="0" xfId="1" applyFont="1" applyFill="1" applyAlignment="1">
      <alignment horizontal="left" indent="2"/>
    </xf>
    <xf numFmtId="164" fontId="31" fillId="0" borderId="3" xfId="0" applyNumberFormat="1" applyFont="1" applyBorder="1" applyAlignment="1">
      <alignment horizontal="center"/>
    </xf>
    <xf numFmtId="164" fontId="31" fillId="0" borderId="6" xfId="0" applyNumberFormat="1" applyFont="1" applyBorder="1" applyAlignment="1">
      <alignment horizontal="center"/>
    </xf>
    <xf numFmtId="14" fontId="30" fillId="0" borderId="0" xfId="0" applyNumberFormat="1" applyFont="1" applyAlignment="1">
      <alignment horizontal="left"/>
    </xf>
    <xf numFmtId="0" fontId="5" fillId="0" borderId="0" xfId="3"/>
    <xf numFmtId="0" fontId="52" fillId="0" borderId="0" xfId="3" applyFont="1"/>
    <xf numFmtId="0" fontId="50" fillId="0" borderId="0" xfId="3" applyFont="1"/>
    <xf numFmtId="0" fontId="52" fillId="0" borderId="0" xfId="3" applyFont="1" applyAlignment="1">
      <alignment horizontal="left" indent="2"/>
    </xf>
    <xf numFmtId="0" fontId="5" fillId="0" borderId="0" xfId="3" applyFont="1"/>
    <xf numFmtId="0" fontId="5" fillId="0" borderId="0" xfId="3" applyFont="1" applyAlignment="1">
      <alignment horizontal="left" indent="2"/>
    </xf>
    <xf numFmtId="14" fontId="30" fillId="0" borderId="0" xfId="0" applyNumberFormat="1" applyFont="1" applyAlignment="1"/>
    <xf numFmtId="0" fontId="51" fillId="12" borderId="0" xfId="3" applyFont="1" applyFill="1"/>
    <xf numFmtId="0" fontId="52" fillId="0" borderId="0" xfId="3" applyFont="1" applyAlignment="1">
      <alignment horizontal="left" vertical="top" indent="2"/>
    </xf>
    <xf numFmtId="0" fontId="15" fillId="0" borderId="15" xfId="0" applyFont="1" applyBorder="1" applyAlignment="1">
      <alignment horizontal="center"/>
    </xf>
    <xf numFmtId="0" fontId="8" fillId="0" borderId="56" xfId="0" applyFont="1" applyBorder="1" applyAlignment="1">
      <alignment horizontal="center"/>
    </xf>
    <xf numFmtId="0" fontId="8" fillId="0" borderId="3" xfId="0" applyFont="1" applyBorder="1" applyAlignment="1">
      <alignment horizontal="center"/>
    </xf>
    <xf numFmtId="0" fontId="8" fillId="0" borderId="19" xfId="0" applyFont="1" applyBorder="1" applyAlignment="1">
      <alignment horizontal="center" vertical="center"/>
    </xf>
    <xf numFmtId="0" fontId="8" fillId="0" borderId="35" xfId="0" applyFont="1" applyBorder="1" applyAlignment="1">
      <alignment horizontal="center"/>
    </xf>
    <xf numFmtId="0" fontId="32" fillId="0" borderId="3" xfId="0" applyFont="1" applyBorder="1" applyAlignment="1">
      <alignment horizontal="center"/>
    </xf>
    <xf numFmtId="0" fontId="15" fillId="0" borderId="55" xfId="0" applyFont="1" applyBorder="1" applyAlignment="1">
      <alignment horizontal="center"/>
    </xf>
    <xf numFmtId="0" fontId="39" fillId="0" borderId="17" xfId="0" applyFont="1" applyBorder="1" applyAlignment="1">
      <alignment horizontal="center" vertical="center"/>
    </xf>
    <xf numFmtId="0" fontId="57" fillId="0" borderId="19" xfId="0" applyFont="1" applyBorder="1" applyAlignment="1">
      <alignment horizontal="center" vertical="center"/>
    </xf>
    <xf numFmtId="0" fontId="30" fillId="0" borderId="19" xfId="0" applyFont="1" applyBorder="1" applyAlignment="1">
      <alignment horizontal="center" vertical="center"/>
    </xf>
    <xf numFmtId="0" fontId="31" fillId="0" borderId="19" xfId="0" applyFont="1" applyBorder="1" applyAlignment="1">
      <alignment horizontal="center" vertical="center"/>
    </xf>
    <xf numFmtId="0" fontId="41" fillId="0" borderId="32" xfId="0" applyFont="1" applyBorder="1" applyAlignment="1">
      <alignment horizontal="center" vertical="center"/>
    </xf>
    <xf numFmtId="164" fontId="40" fillId="0" borderId="3" xfId="0" applyNumberFormat="1" applyFont="1" applyBorder="1" applyAlignment="1">
      <alignment horizontal="center" vertical="center"/>
    </xf>
    <xf numFmtId="164" fontId="58" fillId="0" borderId="1" xfId="0" applyNumberFormat="1" applyFont="1" applyBorder="1" applyAlignment="1">
      <alignment horizontal="center" vertical="center"/>
    </xf>
    <xf numFmtId="164" fontId="15" fillId="0" borderId="1" xfId="0" applyNumberFormat="1" applyFont="1" applyBorder="1" applyAlignment="1">
      <alignment horizontal="center" vertical="center"/>
    </xf>
    <xf numFmtId="164" fontId="25" fillId="0" borderId="1" xfId="0" applyNumberFormat="1" applyFont="1" applyBorder="1" applyAlignment="1">
      <alignment horizontal="center" vertical="center"/>
    </xf>
    <xf numFmtId="164" fontId="23" fillId="0" borderId="1" xfId="0" applyNumberFormat="1" applyFont="1" applyBorder="1" applyAlignment="1">
      <alignment horizontal="center" vertical="center"/>
    </xf>
    <xf numFmtId="164" fontId="37" fillId="0" borderId="6" xfId="0" applyNumberFormat="1" applyFont="1" applyBorder="1" applyAlignment="1">
      <alignment horizontal="center" vertical="center"/>
    </xf>
    <xf numFmtId="0" fontId="7" fillId="0" borderId="0" xfId="1" applyFont="1" applyFill="1" applyAlignment="1">
      <alignment horizontal="left" vertical="top" wrapText="1"/>
    </xf>
    <xf numFmtId="0" fontId="59" fillId="0" borderId="0" xfId="1" applyFont="1"/>
    <xf numFmtId="0" fontId="59" fillId="0" borderId="0" xfId="1" applyFont="1" applyAlignment="1">
      <alignment horizontal="center"/>
    </xf>
    <xf numFmtId="2" fontId="59" fillId="0" borderId="0" xfId="1" applyNumberFormat="1" applyFont="1" applyProtection="1">
      <protection locked="0"/>
    </xf>
    <xf numFmtId="165" fontId="7" fillId="10" borderId="18" xfId="1" applyNumberFormat="1" applyFont="1" applyFill="1" applyBorder="1" applyAlignment="1" applyProtection="1">
      <alignment horizontal="center"/>
      <protection locked="0"/>
    </xf>
    <xf numFmtId="165" fontId="7" fillId="10" borderId="51" xfId="1" applyNumberFormat="1" applyFont="1" applyFill="1" applyBorder="1" applyAlignment="1" applyProtection="1">
      <alignment horizontal="center"/>
      <protection locked="0"/>
    </xf>
    <xf numFmtId="165" fontId="7" fillId="10" borderId="34" xfId="1" applyNumberFormat="1" applyFont="1" applyFill="1" applyBorder="1" applyAlignment="1" applyProtection="1">
      <alignment horizontal="center"/>
      <protection locked="0"/>
    </xf>
    <xf numFmtId="1" fontId="11" fillId="10" borderId="32" xfId="1" applyNumberFormat="1" applyFont="1" applyFill="1" applyBorder="1" applyAlignment="1" applyProtection="1">
      <alignment horizontal="center"/>
      <protection locked="0"/>
    </xf>
    <xf numFmtId="1" fontId="11" fillId="10" borderId="17" xfId="1" applyNumberFormat="1" applyFont="1" applyFill="1" applyBorder="1" applyAlignment="1" applyProtection="1">
      <alignment horizontal="center"/>
      <protection locked="0"/>
    </xf>
    <xf numFmtId="0" fontId="60" fillId="0" borderId="1" xfId="0" applyFont="1" applyBorder="1" applyAlignment="1">
      <alignment horizontal="center"/>
    </xf>
    <xf numFmtId="0" fontId="62" fillId="0" borderId="49" xfId="0" applyFont="1" applyBorder="1" applyAlignment="1">
      <alignment horizontal="center"/>
    </xf>
    <xf numFmtId="164" fontId="60" fillId="0" borderId="3" xfId="0" applyNumberFormat="1" applyFont="1" applyBorder="1" applyAlignment="1">
      <alignment horizontal="center"/>
    </xf>
    <xf numFmtId="164" fontId="60" fillId="0" borderId="6" xfId="0" applyNumberFormat="1" applyFont="1" applyBorder="1" applyAlignment="1">
      <alignment horizontal="center"/>
    </xf>
    <xf numFmtId="0" fontId="52" fillId="0" borderId="0" xfId="3" applyFont="1" applyAlignment="1">
      <alignment horizontal="left" indent="8"/>
    </xf>
    <xf numFmtId="0" fontId="63" fillId="0" borderId="49" xfId="0" applyFont="1" applyBorder="1" applyAlignment="1">
      <alignment horizontal="center"/>
    </xf>
    <xf numFmtId="0" fontId="9" fillId="12" borderId="0" xfId="3" applyFont="1" applyFill="1"/>
    <xf numFmtId="0" fontId="69" fillId="0" borderId="0" xfId="2" applyFont="1"/>
    <xf numFmtId="0" fontId="69" fillId="0" borderId="0" xfId="2" applyFont="1" applyAlignment="1">
      <alignment horizontal="center"/>
    </xf>
    <xf numFmtId="0" fontId="70" fillId="0" borderId="0" xfId="2" applyFont="1" applyAlignment="1">
      <alignment horizontal="left"/>
    </xf>
    <xf numFmtId="0" fontId="72" fillId="0" borderId="25" xfId="2" applyFont="1" applyBorder="1" applyAlignment="1">
      <alignment horizontal="center" wrapText="1"/>
    </xf>
    <xf numFmtId="0" fontId="72" fillId="0" borderId="26" xfId="2" applyFont="1" applyBorder="1" applyAlignment="1">
      <alignment horizontal="center" wrapText="1"/>
    </xf>
    <xf numFmtId="0" fontId="72" fillId="0" borderId="53" xfId="2" applyFont="1" applyBorder="1" applyAlignment="1">
      <alignment horizontal="center" wrapText="1"/>
    </xf>
    <xf numFmtId="0" fontId="72" fillId="0" borderId="49" xfId="2" applyFont="1" applyBorder="1" applyAlignment="1">
      <alignment horizontal="center" wrapText="1"/>
    </xf>
    <xf numFmtId="0" fontId="72" fillId="0" borderId="54" xfId="2" applyFont="1" applyBorder="1" applyAlignment="1">
      <alignment horizontal="center" wrapText="1"/>
    </xf>
    <xf numFmtId="164" fontId="73" fillId="0" borderId="29" xfId="2" applyNumberFormat="1" applyFont="1" applyBorder="1" applyAlignment="1">
      <alignment horizontal="center"/>
    </xf>
    <xf numFmtId="164" fontId="69" fillId="0" borderId="27" xfId="2" applyNumberFormat="1" applyFont="1" applyBorder="1" applyAlignment="1">
      <alignment horizontal="center"/>
    </xf>
    <xf numFmtId="2" fontId="69" fillId="0" borderId="0" xfId="2" applyNumberFormat="1" applyFont="1"/>
    <xf numFmtId="164" fontId="69" fillId="0" borderId="28" xfId="2" applyNumberFormat="1" applyFont="1" applyBorder="1" applyAlignment="1">
      <alignment horizontal="center"/>
    </xf>
    <xf numFmtId="0" fontId="8" fillId="0" borderId="51" xfId="0" applyFont="1" applyBorder="1" applyAlignment="1">
      <alignment horizontal="center"/>
    </xf>
    <xf numFmtId="0" fontId="14" fillId="0" borderId="54" xfId="0" applyFont="1" applyBorder="1" applyAlignment="1">
      <alignment horizontal="center"/>
    </xf>
    <xf numFmtId="164" fontId="6" fillId="0" borderId="0" xfId="1" applyNumberFormat="1"/>
    <xf numFmtId="2" fontId="0" fillId="0" borderId="0" xfId="0" applyNumberFormat="1"/>
    <xf numFmtId="0" fontId="30" fillId="0" borderId="0" xfId="0" applyFont="1" applyBorder="1" applyAlignment="1">
      <alignment horizontal="right" vertical="center"/>
    </xf>
    <xf numFmtId="0" fontId="31" fillId="0" borderId="0" xfId="0" applyFont="1" applyBorder="1" applyAlignment="1">
      <alignment horizontal="right" vertical="center"/>
    </xf>
    <xf numFmtId="0" fontId="66" fillId="0" borderId="0" xfId="0" applyFont="1" applyBorder="1" applyAlignment="1">
      <alignment horizontal="right" vertical="center"/>
    </xf>
    <xf numFmtId="0" fontId="8" fillId="0" borderId="0" xfId="1" applyFont="1"/>
    <xf numFmtId="0" fontId="41" fillId="0" borderId="0" xfId="1" applyFont="1" applyAlignment="1">
      <alignment vertical="center"/>
    </xf>
    <xf numFmtId="0" fontId="31" fillId="0" borderId="0" xfId="1" applyFont="1" applyAlignment="1">
      <alignment vertical="center"/>
    </xf>
    <xf numFmtId="0" fontId="66" fillId="0" borderId="0" xfId="1" applyFont="1" applyAlignment="1">
      <alignment vertical="center"/>
    </xf>
    <xf numFmtId="0" fontId="80" fillId="0" borderId="0" xfId="1" applyFont="1" applyAlignment="1">
      <alignment vertical="center"/>
    </xf>
    <xf numFmtId="0" fontId="60" fillId="0" borderId="0" xfId="1" applyFont="1" applyAlignment="1">
      <alignment vertical="center"/>
    </xf>
    <xf numFmtId="0" fontId="75" fillId="12" borderId="0" xfId="1" applyFont="1" applyFill="1" applyBorder="1" applyAlignment="1">
      <alignment vertical="center"/>
    </xf>
    <xf numFmtId="0" fontId="76" fillId="0" borderId="1" xfId="0" applyFont="1" applyBorder="1" applyAlignment="1">
      <alignment horizontal="center" vertical="center"/>
    </xf>
    <xf numFmtId="0" fontId="77" fillId="8" borderId="1" xfId="0" applyFont="1" applyFill="1" applyBorder="1" applyAlignment="1" applyProtection="1">
      <alignment horizontal="center" vertical="center"/>
      <protection locked="0"/>
    </xf>
    <xf numFmtId="0" fontId="78" fillId="0" borderId="1" xfId="0" applyFont="1" applyBorder="1" applyAlignment="1">
      <alignment horizontal="center" vertical="center"/>
    </xf>
    <xf numFmtId="0" fontId="77" fillId="5" borderId="1" xfId="0" applyFont="1" applyFill="1" applyBorder="1" applyAlignment="1" applyProtection="1">
      <alignment horizontal="center" vertical="center"/>
      <protection locked="0"/>
    </xf>
    <xf numFmtId="0" fontId="79" fillId="0" borderId="1" xfId="0" applyFont="1" applyFill="1" applyBorder="1" applyAlignment="1">
      <alignment horizontal="center" vertical="center"/>
    </xf>
    <xf numFmtId="0" fontId="77" fillId="6" borderId="1" xfId="0" applyFont="1" applyFill="1" applyBorder="1" applyAlignment="1" applyProtection="1">
      <alignment horizontal="center" vertical="center"/>
      <protection locked="0"/>
    </xf>
    <xf numFmtId="0" fontId="81" fillId="11" borderId="1" xfId="0" applyFont="1" applyFill="1" applyBorder="1" applyAlignment="1">
      <alignment horizontal="center"/>
    </xf>
    <xf numFmtId="0" fontId="8" fillId="0" borderId="0" xfId="1" applyFont="1" applyFill="1" applyBorder="1" applyAlignment="1">
      <alignment horizontal="left" indent="2"/>
    </xf>
    <xf numFmtId="0" fontId="83" fillId="0" borderId="0" xfId="3" applyFont="1"/>
    <xf numFmtId="0" fontId="84" fillId="0" borderId="0" xfId="3" applyFont="1"/>
    <xf numFmtId="0" fontId="52" fillId="0" borderId="0" xfId="3" applyFont="1" applyAlignment="1">
      <alignment horizontal="left" indent="10"/>
    </xf>
    <xf numFmtId="0" fontId="52" fillId="0" borderId="0" xfId="3" applyFont="1" applyAlignment="1">
      <alignment horizontal="left" indent="1"/>
    </xf>
    <xf numFmtId="0" fontId="8" fillId="0" borderId="63" xfId="0" applyFont="1" applyBorder="1" applyAlignment="1">
      <alignment horizontal="center"/>
    </xf>
    <xf numFmtId="165" fontId="38" fillId="0" borderId="3" xfId="0" applyNumberFormat="1" applyFont="1" applyBorder="1" applyAlignment="1">
      <alignment horizontal="center"/>
    </xf>
    <xf numFmtId="165" fontId="38" fillId="0" borderId="6" xfId="0" applyNumberFormat="1" applyFont="1" applyBorder="1" applyAlignment="1">
      <alignment horizontal="center"/>
    </xf>
    <xf numFmtId="0" fontId="4" fillId="0" borderId="0" xfId="4"/>
    <xf numFmtId="0" fontId="4" fillId="0" borderId="0" xfId="4" applyAlignment="1">
      <alignment horizontal="center"/>
    </xf>
    <xf numFmtId="0" fontId="50" fillId="0" borderId="0" xfId="4" applyFont="1" applyAlignment="1">
      <alignment horizontal="center"/>
    </xf>
    <xf numFmtId="0" fontId="85" fillId="0" borderId="0" xfId="4" applyFont="1" applyAlignment="1">
      <alignment horizontal="center"/>
    </xf>
    <xf numFmtId="0" fontId="88" fillId="0" borderId="0" xfId="4" applyFont="1" applyAlignment="1">
      <alignment horizontal="center"/>
    </xf>
    <xf numFmtId="0" fontId="87" fillId="0" borderId="49" xfId="4" applyFont="1" applyBorder="1" applyAlignment="1">
      <alignment horizontal="center"/>
    </xf>
    <xf numFmtId="164" fontId="10" fillId="7" borderId="3" xfId="4" applyNumberFormat="1" applyFont="1" applyFill="1" applyBorder="1" applyAlignment="1">
      <alignment horizontal="center"/>
    </xf>
    <xf numFmtId="164" fontId="10" fillId="7" borderId="1" xfId="4" applyNumberFormat="1" applyFont="1" applyFill="1" applyBorder="1" applyAlignment="1">
      <alignment horizontal="center"/>
    </xf>
    <xf numFmtId="164" fontId="10" fillId="7" borderId="6" xfId="4" applyNumberFormat="1" applyFont="1" applyFill="1" applyBorder="1" applyAlignment="1">
      <alignment horizontal="center"/>
    </xf>
    <xf numFmtId="164" fontId="11" fillId="16" borderId="3" xfId="4" applyNumberFormat="1" applyFont="1" applyFill="1" applyBorder="1" applyAlignment="1">
      <alignment horizontal="center"/>
    </xf>
    <xf numFmtId="164" fontId="11" fillId="16" borderId="1" xfId="4" applyNumberFormat="1" applyFont="1" applyFill="1" applyBorder="1" applyAlignment="1">
      <alignment horizontal="center"/>
    </xf>
    <xf numFmtId="164" fontId="11" fillId="16" borderId="6" xfId="4" applyNumberFormat="1" applyFont="1" applyFill="1" applyBorder="1" applyAlignment="1">
      <alignment horizontal="center"/>
    </xf>
    <xf numFmtId="164" fontId="11" fillId="3" borderId="3" xfId="4" applyNumberFormat="1" applyFont="1" applyFill="1" applyBorder="1" applyAlignment="1">
      <alignment horizontal="center"/>
    </xf>
    <xf numFmtId="164" fontId="11" fillId="3" borderId="1" xfId="4" applyNumberFormat="1" applyFont="1" applyFill="1" applyBorder="1" applyAlignment="1">
      <alignment horizontal="center"/>
    </xf>
    <xf numFmtId="164" fontId="11" fillId="3" borderId="6" xfId="4" applyNumberFormat="1" applyFont="1" applyFill="1" applyBorder="1" applyAlignment="1">
      <alignment horizontal="center"/>
    </xf>
    <xf numFmtId="164" fontId="10" fillId="15" borderId="3" xfId="4" applyNumberFormat="1" applyFont="1" applyFill="1" applyBorder="1" applyAlignment="1">
      <alignment horizontal="center"/>
    </xf>
    <xf numFmtId="164" fontId="10" fillId="15" borderId="1" xfId="4" applyNumberFormat="1" applyFont="1" applyFill="1" applyBorder="1" applyAlignment="1">
      <alignment horizontal="center"/>
    </xf>
    <xf numFmtId="164" fontId="10" fillId="15" borderId="6" xfId="4" applyNumberFormat="1" applyFont="1" applyFill="1" applyBorder="1" applyAlignment="1">
      <alignment horizontal="center"/>
    </xf>
    <xf numFmtId="164" fontId="10" fillId="5" borderId="3" xfId="4" applyNumberFormat="1" applyFont="1" applyFill="1" applyBorder="1" applyAlignment="1">
      <alignment horizontal="center"/>
    </xf>
    <xf numFmtId="164" fontId="10" fillId="5" borderId="1" xfId="4" applyNumberFormat="1" applyFont="1" applyFill="1" applyBorder="1" applyAlignment="1">
      <alignment horizontal="center"/>
    </xf>
    <xf numFmtId="164" fontId="10" fillId="5" borderId="6" xfId="4" applyNumberFormat="1" applyFont="1" applyFill="1" applyBorder="1" applyAlignment="1">
      <alignment horizontal="center"/>
    </xf>
    <xf numFmtId="164" fontId="10" fillId="8" borderId="3" xfId="4" applyNumberFormat="1" applyFont="1" applyFill="1" applyBorder="1" applyAlignment="1">
      <alignment horizontal="center"/>
    </xf>
    <xf numFmtId="164" fontId="10" fillId="8" borderId="1" xfId="4" applyNumberFormat="1" applyFont="1" applyFill="1" applyBorder="1" applyAlignment="1">
      <alignment horizontal="center"/>
    </xf>
    <xf numFmtId="164" fontId="4" fillId="0" borderId="0" xfId="4" applyNumberFormat="1"/>
    <xf numFmtId="0" fontId="9" fillId="18" borderId="0" xfId="1" applyFont="1" applyFill="1" applyBorder="1" applyAlignment="1">
      <alignment vertical="center"/>
    </xf>
    <xf numFmtId="0" fontId="19" fillId="18" borderId="0" xfId="1" applyFont="1" applyFill="1" applyBorder="1" applyAlignment="1"/>
    <xf numFmtId="0" fontId="77" fillId="20" borderId="5" xfId="0" applyFont="1" applyFill="1" applyBorder="1" applyAlignment="1" applyProtection="1">
      <alignment horizontal="center"/>
      <protection locked="0"/>
    </xf>
    <xf numFmtId="165" fontId="40" fillId="0" borderId="3" xfId="0" applyNumberFormat="1" applyFont="1" applyBorder="1" applyAlignment="1">
      <alignment horizontal="center" vertical="center"/>
    </xf>
    <xf numFmtId="165" fontId="58" fillId="0" borderId="1" xfId="0" applyNumberFormat="1" applyFont="1" applyBorder="1" applyAlignment="1">
      <alignment horizontal="center" vertical="center"/>
    </xf>
    <xf numFmtId="165" fontId="15" fillId="0" borderId="1" xfId="0" applyNumberFormat="1" applyFont="1" applyBorder="1" applyAlignment="1">
      <alignment horizontal="center" vertical="center"/>
    </xf>
    <xf numFmtId="165" fontId="25" fillId="0" borderId="1" xfId="0" applyNumberFormat="1" applyFont="1" applyBorder="1" applyAlignment="1">
      <alignment horizontal="center" vertical="center"/>
    </xf>
    <xf numFmtId="165" fontId="23" fillId="0" borderId="1" xfId="0" applyNumberFormat="1" applyFont="1" applyBorder="1" applyAlignment="1">
      <alignment horizontal="center" vertical="center"/>
    </xf>
    <xf numFmtId="165" fontId="37" fillId="0" borderId="6" xfId="0" applyNumberFormat="1" applyFont="1" applyBorder="1" applyAlignment="1">
      <alignment horizontal="center" vertical="center"/>
    </xf>
    <xf numFmtId="2" fontId="20" fillId="0" borderId="0" xfId="1" applyNumberFormat="1" applyFont="1"/>
    <xf numFmtId="2" fontId="13" fillId="0" borderId="0" xfId="1" applyNumberFormat="1" applyFont="1"/>
    <xf numFmtId="2" fontId="13" fillId="0" borderId="0" xfId="0" applyNumberFormat="1" applyFont="1"/>
    <xf numFmtId="2" fontId="8" fillId="0" borderId="23" xfId="0" applyNumberFormat="1" applyFont="1" applyBorder="1" applyAlignment="1">
      <alignment horizontal="center"/>
    </xf>
    <xf numFmtId="2" fontId="8" fillId="0" borderId="35" xfId="0" applyNumberFormat="1" applyFont="1" applyBorder="1" applyAlignment="1">
      <alignment horizontal="center"/>
    </xf>
    <xf numFmtId="2" fontId="8" fillId="0" borderId="3" xfId="0" applyNumberFormat="1" applyFont="1" applyBorder="1" applyAlignment="1">
      <alignment horizontal="center"/>
    </xf>
    <xf numFmtId="2" fontId="8" fillId="0" borderId="59" xfId="0" applyNumberFormat="1" applyFont="1" applyBorder="1" applyAlignment="1">
      <alignment horizontal="center"/>
    </xf>
    <xf numFmtId="2" fontId="14" fillId="0" borderId="49" xfId="0" applyNumberFormat="1" applyFont="1" applyBorder="1" applyAlignment="1">
      <alignment horizontal="center"/>
    </xf>
    <xf numFmtId="2" fontId="14" fillId="0" borderId="55" xfId="0" applyNumberFormat="1" applyFont="1" applyBorder="1" applyAlignment="1">
      <alignment horizontal="center"/>
    </xf>
    <xf numFmtId="2" fontId="14" fillId="0" borderId="60" xfId="0" applyNumberFormat="1" applyFont="1" applyBorder="1" applyAlignment="1">
      <alignment horizontal="center"/>
    </xf>
    <xf numFmtId="2" fontId="40" fillId="0" borderId="3" xfId="0" applyNumberFormat="1" applyFont="1" applyBorder="1" applyAlignment="1">
      <alignment horizontal="center" vertical="center"/>
    </xf>
    <xf numFmtId="2" fontId="40" fillId="0" borderId="35" xfId="0" applyNumberFormat="1" applyFont="1" applyBorder="1" applyAlignment="1">
      <alignment horizontal="center" vertical="center"/>
    </xf>
    <xf numFmtId="2" fontId="58" fillId="0" borderId="1" xfId="0" applyNumberFormat="1" applyFont="1" applyBorder="1" applyAlignment="1">
      <alignment horizontal="center" vertical="center"/>
    </xf>
    <xf numFmtId="2" fontId="58" fillId="0" borderId="5" xfId="0" applyNumberFormat="1" applyFont="1" applyBorder="1" applyAlignment="1">
      <alignment horizontal="center" vertical="center"/>
    </xf>
    <xf numFmtId="2" fontId="15" fillId="0" borderId="1" xfId="0" applyNumberFormat="1" applyFont="1" applyBorder="1" applyAlignment="1">
      <alignment horizontal="center" vertical="center"/>
    </xf>
    <xf numFmtId="2" fontId="15" fillId="0" borderId="5" xfId="0" applyNumberFormat="1" applyFont="1" applyBorder="1" applyAlignment="1">
      <alignment horizontal="center" vertical="center"/>
    </xf>
    <xf numFmtId="2" fontId="15" fillId="0" borderId="57" xfId="0" applyNumberFormat="1" applyFont="1" applyBorder="1" applyAlignment="1">
      <alignment horizontal="center" vertical="center"/>
    </xf>
    <xf numFmtId="2" fontId="25" fillId="0" borderId="1" xfId="0" applyNumberFormat="1" applyFont="1" applyBorder="1" applyAlignment="1">
      <alignment horizontal="center" vertical="center"/>
    </xf>
    <xf numFmtId="2" fontId="25" fillId="0" borderId="5" xfId="0" applyNumberFormat="1" applyFont="1" applyBorder="1" applyAlignment="1">
      <alignment horizontal="center" vertical="center"/>
    </xf>
    <xf numFmtId="2" fontId="23" fillId="0" borderId="1" xfId="0" applyNumberFormat="1" applyFont="1" applyBorder="1" applyAlignment="1">
      <alignment horizontal="center" vertical="center"/>
    </xf>
    <xf numFmtId="2" fontId="23" fillId="0" borderId="5" xfId="0" applyNumberFormat="1" applyFont="1" applyBorder="1" applyAlignment="1">
      <alignment horizontal="center" vertical="center"/>
    </xf>
    <xf numFmtId="2" fontId="37" fillId="0" borderId="6" xfId="0" applyNumberFormat="1" applyFont="1" applyBorder="1" applyAlignment="1">
      <alignment horizontal="center" vertical="center"/>
    </xf>
    <xf numFmtId="2" fontId="37" fillId="0" borderId="62" xfId="0" applyNumberFormat="1" applyFont="1" applyBorder="1" applyAlignment="1">
      <alignment horizontal="center" vertical="center"/>
    </xf>
    <xf numFmtId="0" fontId="41" fillId="0" borderId="0" xfId="0" applyFont="1" applyBorder="1" applyAlignment="1">
      <alignment horizontal="right" vertical="center"/>
    </xf>
    <xf numFmtId="2" fontId="45" fillId="7" borderId="3" xfId="0" applyNumberFormat="1" applyFont="1" applyFill="1" applyBorder="1" applyAlignment="1">
      <alignment horizontal="center"/>
    </xf>
    <xf numFmtId="2" fontId="45" fillId="7" borderId="6" xfId="0" applyNumberFormat="1" applyFont="1" applyFill="1" applyBorder="1" applyAlignment="1">
      <alignment horizontal="center"/>
    </xf>
    <xf numFmtId="2" fontId="8" fillId="16" borderId="3" xfId="0" applyNumberFormat="1" applyFont="1" applyFill="1" applyBorder="1" applyAlignment="1">
      <alignment horizontal="center"/>
    </xf>
    <xf numFmtId="2" fontId="8" fillId="16" borderId="6" xfId="0" applyNumberFormat="1" applyFont="1" applyFill="1" applyBorder="1" applyAlignment="1">
      <alignment horizontal="center"/>
    </xf>
    <xf numFmtId="2" fontId="8" fillId="3" borderId="3" xfId="0" applyNumberFormat="1" applyFont="1" applyFill="1" applyBorder="1" applyAlignment="1">
      <alignment horizontal="center"/>
    </xf>
    <xf numFmtId="0" fontId="8" fillId="0" borderId="0" xfId="0" applyFont="1" applyBorder="1" applyAlignment="1">
      <alignment horizontal="right" vertical="center"/>
    </xf>
    <xf numFmtId="49" fontId="8" fillId="0" borderId="1" xfId="0" applyNumberFormat="1" applyFont="1" applyFill="1" applyBorder="1" applyAlignment="1">
      <alignment horizontal="center" vertical="center"/>
    </xf>
    <xf numFmtId="2" fontId="37" fillId="0" borderId="34" xfId="0" applyNumberFormat="1" applyFont="1" applyBorder="1" applyAlignment="1">
      <alignment horizontal="center" vertical="center"/>
    </xf>
    <xf numFmtId="2" fontId="40" fillId="0" borderId="18" xfId="0" applyNumberFormat="1" applyFont="1" applyBorder="1" applyAlignment="1">
      <alignment horizontal="center" vertical="center"/>
    </xf>
    <xf numFmtId="2" fontId="58" fillId="0" borderId="51" xfId="0" applyNumberFormat="1" applyFont="1" applyBorder="1" applyAlignment="1">
      <alignment horizontal="center" vertical="center"/>
    </xf>
    <xf numFmtId="2" fontId="15" fillId="0" borderId="51" xfId="0" applyNumberFormat="1" applyFont="1" applyBorder="1" applyAlignment="1">
      <alignment horizontal="center" vertical="center"/>
    </xf>
    <xf numFmtId="2" fontId="25" fillId="0" borderId="51" xfId="0" applyNumberFormat="1" applyFont="1" applyBorder="1" applyAlignment="1">
      <alignment horizontal="center" vertical="center"/>
    </xf>
    <xf numFmtId="2" fontId="23" fillId="0" borderId="51" xfId="0" applyNumberFormat="1" applyFont="1" applyBorder="1" applyAlignment="1">
      <alignment horizontal="center" vertical="center"/>
    </xf>
    <xf numFmtId="2" fontId="40" fillId="0" borderId="64" xfId="0" applyNumberFormat="1" applyFont="1" applyBorder="1" applyAlignment="1">
      <alignment horizontal="center" vertical="center"/>
    </xf>
    <xf numFmtId="1" fontId="0" fillId="0" borderId="0" xfId="0" applyNumberFormat="1"/>
    <xf numFmtId="165" fontId="13" fillId="0" borderId="0" xfId="0" applyNumberFormat="1" applyFont="1" applyAlignment="1">
      <alignment horizontal="center"/>
    </xf>
    <xf numFmtId="2" fontId="13" fillId="0" borderId="0" xfId="0" applyNumberFormat="1" applyFont="1" applyAlignment="1">
      <alignment horizontal="center"/>
    </xf>
    <xf numFmtId="0" fontId="3" fillId="0" borderId="0" xfId="3" applyFont="1"/>
    <xf numFmtId="0" fontId="83" fillId="0" borderId="0" xfId="3" applyFont="1" applyAlignment="1">
      <alignment horizontal="left" indent="1"/>
    </xf>
    <xf numFmtId="2" fontId="0" fillId="0" borderId="0" xfId="0" applyNumberFormat="1" applyFont="1" applyFill="1" applyBorder="1" applyAlignment="1">
      <alignment horizontal="right"/>
    </xf>
    <xf numFmtId="2" fontId="0" fillId="0" borderId="0" xfId="0" applyNumberFormat="1" applyFont="1" applyAlignment="1"/>
    <xf numFmtId="2" fontId="0" fillId="0" borderId="0" xfId="0" applyNumberFormat="1" applyFont="1" applyFill="1" applyBorder="1" applyAlignment="1"/>
    <xf numFmtId="164" fontId="0" fillId="0" borderId="0" xfId="0" applyNumberFormat="1" applyFont="1" applyFill="1" applyBorder="1" applyAlignment="1">
      <alignment horizontal="right"/>
    </xf>
    <xf numFmtId="165" fontId="7" fillId="0" borderId="3" xfId="4" applyNumberFormat="1" applyFont="1" applyFill="1" applyBorder="1" applyAlignment="1">
      <alignment horizontal="center"/>
    </xf>
    <xf numFmtId="164" fontId="7" fillId="0" borderId="3" xfId="4" applyNumberFormat="1" applyFont="1" applyBorder="1" applyAlignment="1">
      <alignment horizontal="center"/>
    </xf>
    <xf numFmtId="164" fontId="11" fillId="0" borderId="3" xfId="4" applyNumberFormat="1" applyFont="1" applyBorder="1" applyAlignment="1">
      <alignment horizontal="center"/>
    </xf>
    <xf numFmtId="165" fontId="7" fillId="0" borderId="1" xfId="4" applyNumberFormat="1" applyFont="1" applyFill="1" applyBorder="1" applyAlignment="1">
      <alignment horizontal="center"/>
    </xf>
    <xf numFmtId="165" fontId="7" fillId="0" borderId="6" xfId="4" applyNumberFormat="1" applyFont="1" applyFill="1" applyBorder="1" applyAlignment="1">
      <alignment horizontal="center"/>
    </xf>
    <xf numFmtId="164" fontId="7" fillId="0" borderId="6" xfId="4" applyNumberFormat="1" applyFont="1" applyBorder="1" applyAlignment="1">
      <alignment horizontal="center"/>
    </xf>
    <xf numFmtId="164" fontId="11" fillId="0" borderId="6" xfId="4" applyNumberFormat="1" applyFont="1" applyBorder="1" applyAlignment="1">
      <alignment horizontal="center"/>
    </xf>
    <xf numFmtId="164" fontId="7" fillId="3" borderId="3" xfId="4" applyNumberFormat="1" applyFont="1" applyFill="1" applyBorder="1" applyAlignment="1">
      <alignment horizontal="center"/>
    </xf>
    <xf numFmtId="164" fontId="7" fillId="3" borderId="6" xfId="4" applyNumberFormat="1" applyFont="1" applyFill="1" applyBorder="1" applyAlignment="1">
      <alignment horizontal="center"/>
    </xf>
    <xf numFmtId="0" fontId="90" fillId="7" borderId="43" xfId="0" applyFont="1" applyFill="1" applyBorder="1" applyAlignment="1">
      <alignment horizontal="center"/>
    </xf>
    <xf numFmtId="0" fontId="90" fillId="7" borderId="44" xfId="0" applyFont="1" applyFill="1" applyBorder="1" applyAlignment="1">
      <alignment horizontal="center"/>
    </xf>
    <xf numFmtId="0" fontId="90" fillId="7" borderId="45" xfId="0" applyFont="1" applyFill="1" applyBorder="1" applyAlignment="1">
      <alignment horizontal="center"/>
    </xf>
    <xf numFmtId="0" fontId="91" fillId="16" borderId="43" xfId="0" applyFont="1" applyFill="1" applyBorder="1" applyAlignment="1">
      <alignment horizontal="center"/>
    </xf>
    <xf numFmtId="0" fontId="91" fillId="16" borderId="44" xfId="0" applyFont="1" applyFill="1" applyBorder="1" applyAlignment="1">
      <alignment horizontal="center"/>
    </xf>
    <xf numFmtId="0" fontId="91" fillId="16" borderId="45" xfId="0" applyFont="1" applyFill="1" applyBorder="1" applyAlignment="1">
      <alignment horizontal="center"/>
    </xf>
    <xf numFmtId="0" fontId="93" fillId="3" borderId="43" xfId="0" applyFont="1" applyFill="1" applyBorder="1" applyAlignment="1">
      <alignment horizontal="center"/>
    </xf>
    <xf numFmtId="0" fontId="93" fillId="3" borderId="44" xfId="0" applyFont="1" applyFill="1" applyBorder="1" applyAlignment="1">
      <alignment horizontal="center"/>
    </xf>
    <xf numFmtId="0" fontId="93" fillId="3" borderId="45" xfId="0" applyFont="1" applyFill="1" applyBorder="1" applyAlignment="1">
      <alignment horizontal="center"/>
    </xf>
    <xf numFmtId="0" fontId="94" fillId="15" borderId="43" xfId="0" applyFont="1" applyFill="1" applyBorder="1" applyAlignment="1">
      <alignment horizontal="center"/>
    </xf>
    <xf numFmtId="0" fontId="94" fillId="15" borderId="44" xfId="0" applyFont="1" applyFill="1" applyBorder="1" applyAlignment="1">
      <alignment horizontal="center"/>
    </xf>
    <xf numFmtId="0" fontId="94" fillId="15" borderId="45" xfId="0" applyFont="1" applyFill="1" applyBorder="1" applyAlignment="1">
      <alignment horizontal="center"/>
    </xf>
    <xf numFmtId="0" fontId="95" fillId="5" borderId="43" xfId="0" applyFont="1" applyFill="1" applyBorder="1" applyAlignment="1">
      <alignment horizontal="center"/>
    </xf>
    <xf numFmtId="0" fontId="95" fillId="5" borderId="44" xfId="0" applyFont="1" applyFill="1" applyBorder="1" applyAlignment="1">
      <alignment horizontal="center"/>
    </xf>
    <xf numFmtId="0" fontId="95" fillId="5" borderId="45" xfId="0" applyFont="1" applyFill="1" applyBorder="1" applyAlignment="1">
      <alignment horizontal="center"/>
    </xf>
    <xf numFmtId="0" fontId="96" fillId="8" borderId="43" xfId="0" applyFont="1" applyFill="1" applyBorder="1" applyAlignment="1">
      <alignment horizontal="center"/>
    </xf>
    <xf numFmtId="0" fontId="96" fillId="8" borderId="44" xfId="0" applyFont="1" applyFill="1" applyBorder="1" applyAlignment="1">
      <alignment horizontal="center"/>
    </xf>
    <xf numFmtId="0" fontId="96" fillId="8" borderId="45" xfId="0" applyFont="1" applyFill="1" applyBorder="1" applyAlignment="1">
      <alignment horizontal="center"/>
    </xf>
    <xf numFmtId="0" fontId="20" fillId="21" borderId="0" xfId="0" applyFont="1" applyFill="1"/>
    <xf numFmtId="0" fontId="21" fillId="21" borderId="0" xfId="0" applyFont="1" applyFill="1" applyAlignment="1">
      <alignment horizontal="center"/>
    </xf>
    <xf numFmtId="0" fontId="12" fillId="21" borderId="0" xfId="0" applyFont="1" applyFill="1" applyAlignment="1">
      <alignment horizontal="center"/>
    </xf>
    <xf numFmtId="0" fontId="13" fillId="21" borderId="0" xfId="0" applyFont="1" applyFill="1"/>
    <xf numFmtId="2" fontId="12" fillId="21" borderId="0" xfId="0" applyNumberFormat="1" applyFont="1" applyFill="1"/>
    <xf numFmtId="0" fontId="12" fillId="21" borderId="0" xfId="0" applyFont="1" applyFill="1"/>
    <xf numFmtId="0" fontId="13" fillId="21" borderId="0" xfId="0" applyFont="1" applyFill="1" applyBorder="1"/>
    <xf numFmtId="0" fontId="97" fillId="0" borderId="1" xfId="0" applyFont="1" applyFill="1" applyBorder="1" applyAlignment="1">
      <alignment horizontal="center" vertical="center"/>
    </xf>
    <xf numFmtId="0" fontId="39" fillId="0" borderId="0" xfId="0" applyFont="1" applyBorder="1" applyAlignment="1">
      <alignment horizontal="right" vertical="center"/>
    </xf>
    <xf numFmtId="0" fontId="39" fillId="0" borderId="1" xfId="0" applyFont="1" applyFill="1" applyBorder="1" applyAlignment="1">
      <alignment horizontal="center" vertical="center"/>
    </xf>
    <xf numFmtId="0" fontId="6" fillId="21" borderId="0" xfId="1" applyFill="1"/>
    <xf numFmtId="0" fontId="6" fillId="21" borderId="0" xfId="1" applyFill="1" applyProtection="1">
      <protection locked="0"/>
    </xf>
    <xf numFmtId="0" fontId="11" fillId="21" borderId="0" xfId="1" applyFont="1" applyFill="1" applyAlignment="1">
      <alignment horizontal="center"/>
    </xf>
    <xf numFmtId="0" fontId="15" fillId="21" borderId="0" xfId="1" applyFont="1" applyFill="1"/>
    <xf numFmtId="0" fontId="8" fillId="0" borderId="0" xfId="1" applyFont="1" applyAlignment="1">
      <alignment vertical="center"/>
    </xf>
    <xf numFmtId="165" fontId="39" fillId="0" borderId="3" xfId="0" applyNumberFormat="1" applyFont="1" applyBorder="1" applyAlignment="1">
      <alignment horizontal="center"/>
    </xf>
    <xf numFmtId="0" fontId="8" fillId="0" borderId="0" xfId="0" applyFont="1" applyBorder="1" applyAlignment="1">
      <alignment horizontal="right" vertical="center" indent="1"/>
    </xf>
    <xf numFmtId="2" fontId="8" fillId="0" borderId="0" xfId="1" applyNumberFormat="1" applyFont="1" applyAlignment="1">
      <alignment vertical="center"/>
    </xf>
    <xf numFmtId="0" fontId="12" fillId="0" borderId="43" xfId="0" applyFont="1" applyBorder="1" applyAlignment="1">
      <alignment horizontal="center"/>
    </xf>
    <xf numFmtId="0" fontId="8" fillId="0" borderId="65" xfId="0" applyFont="1" applyBorder="1" applyAlignment="1">
      <alignment horizontal="center"/>
    </xf>
    <xf numFmtId="0" fontId="15" fillId="0" borderId="66" xfId="0" applyFont="1" applyBorder="1" applyAlignment="1">
      <alignment horizontal="center"/>
    </xf>
    <xf numFmtId="0" fontId="39" fillId="0" borderId="67" xfId="0" applyFont="1" applyBorder="1" applyAlignment="1">
      <alignment horizontal="center" vertical="center"/>
    </xf>
    <xf numFmtId="0" fontId="57" fillId="0" borderId="68" xfId="0" applyFont="1" applyBorder="1" applyAlignment="1">
      <alignment horizontal="center" vertical="center"/>
    </xf>
    <xf numFmtId="0" fontId="8" fillId="0" borderId="68" xfId="0" applyFont="1" applyBorder="1" applyAlignment="1">
      <alignment horizontal="center" vertical="center"/>
    </xf>
    <xf numFmtId="0" fontId="30" fillId="0" borderId="68" xfId="0" applyFont="1" applyBorder="1" applyAlignment="1">
      <alignment horizontal="center" vertical="center"/>
    </xf>
    <xf numFmtId="0" fontId="31" fillId="0" borderId="68" xfId="0" applyFont="1" applyBorder="1" applyAlignment="1">
      <alignment horizontal="center" vertical="center"/>
    </xf>
    <xf numFmtId="0" fontId="41" fillId="0" borderId="69" xfId="0" applyFont="1" applyBorder="1" applyAlignment="1">
      <alignment horizontal="center" vertical="center"/>
    </xf>
    <xf numFmtId="2" fontId="15" fillId="0" borderId="59" xfId="0" applyNumberFormat="1" applyFont="1" applyBorder="1" applyAlignment="1">
      <alignment horizontal="center" vertical="center"/>
    </xf>
    <xf numFmtId="164" fontId="40" fillId="0" borderId="17" xfId="0" applyNumberFormat="1" applyFont="1" applyFill="1" applyBorder="1" applyAlignment="1">
      <alignment horizontal="center" vertical="center"/>
    </xf>
    <xf numFmtId="164" fontId="40" fillId="0" borderId="3" xfId="0" applyNumberFormat="1" applyFont="1" applyFill="1" applyBorder="1" applyAlignment="1">
      <alignment horizontal="center" vertical="center"/>
    </xf>
    <xf numFmtId="164" fontId="39" fillId="0" borderId="35" xfId="0" applyNumberFormat="1" applyFont="1" applyFill="1" applyBorder="1" applyAlignment="1">
      <alignment horizontal="center" vertical="center"/>
    </xf>
    <xf numFmtId="164" fontId="39" fillId="0" borderId="3" xfId="0" applyNumberFormat="1" applyFont="1" applyBorder="1" applyAlignment="1">
      <alignment horizontal="center" vertical="center"/>
    </xf>
    <xf numFmtId="164" fontId="58" fillId="0" borderId="19" xfId="0" applyNumberFormat="1" applyFont="1" applyFill="1" applyBorder="1" applyAlignment="1">
      <alignment horizontal="center" vertical="center"/>
    </xf>
    <xf numFmtId="164" fontId="58" fillId="0" borderId="1" xfId="0" applyNumberFormat="1" applyFont="1" applyFill="1" applyBorder="1" applyAlignment="1">
      <alignment horizontal="center" vertical="center"/>
    </xf>
    <xf numFmtId="164" fontId="57" fillId="0" borderId="5" xfId="0" applyNumberFormat="1" applyFont="1" applyFill="1" applyBorder="1" applyAlignment="1">
      <alignment horizontal="center" vertical="center"/>
    </xf>
    <xf numFmtId="164" fontId="57" fillId="0" borderId="1" xfId="0" applyNumberFormat="1" applyFont="1" applyBorder="1" applyAlignment="1">
      <alignment horizontal="center" vertical="center"/>
    </xf>
    <xf numFmtId="164" fontId="15" fillId="0" borderId="19" xfId="0" applyNumberFormat="1" applyFont="1" applyFill="1" applyBorder="1" applyAlignment="1">
      <alignment horizontal="center" vertical="center"/>
    </xf>
    <xf numFmtId="164" fontId="15" fillId="0" borderId="1"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xf>
    <xf numFmtId="164" fontId="8" fillId="0" borderId="1" xfId="0" applyNumberFormat="1" applyFont="1" applyBorder="1" applyAlignment="1">
      <alignment horizontal="center" vertical="center"/>
    </xf>
    <xf numFmtId="164" fontId="25" fillId="0" borderId="19" xfId="0" applyNumberFormat="1" applyFont="1" applyFill="1" applyBorder="1" applyAlignment="1">
      <alignment horizontal="center" vertical="center"/>
    </xf>
    <xf numFmtId="164" fontId="25" fillId="0" borderId="1" xfId="0" applyNumberFormat="1" applyFont="1" applyFill="1" applyBorder="1" applyAlignment="1">
      <alignment horizontal="center" vertical="center"/>
    </xf>
    <xf numFmtId="164" fontId="30" fillId="0" borderId="5" xfId="0" applyNumberFormat="1" applyFont="1" applyFill="1" applyBorder="1" applyAlignment="1">
      <alignment horizontal="center" vertical="center"/>
    </xf>
    <xf numFmtId="164" fontId="30" fillId="0" borderId="1" xfId="0" applyNumberFormat="1" applyFont="1" applyBorder="1" applyAlignment="1">
      <alignment horizontal="center" vertical="center"/>
    </xf>
    <xf numFmtId="164" fontId="23" fillId="0" borderId="19" xfId="0" applyNumberFormat="1" applyFont="1" applyFill="1" applyBorder="1" applyAlignment="1">
      <alignment horizontal="center" vertical="center"/>
    </xf>
    <xf numFmtId="164" fontId="23" fillId="0" borderId="1" xfId="0" applyNumberFormat="1" applyFont="1" applyFill="1" applyBorder="1" applyAlignment="1">
      <alignment horizontal="center" vertical="center"/>
    </xf>
    <xf numFmtId="164" fontId="31" fillId="0" borderId="5" xfId="0" applyNumberFormat="1" applyFont="1" applyFill="1" applyBorder="1" applyAlignment="1">
      <alignment horizontal="center" vertical="center"/>
    </xf>
    <xf numFmtId="164" fontId="31" fillId="0" borderId="1" xfId="0" applyNumberFormat="1" applyFont="1" applyBorder="1" applyAlignment="1">
      <alignment horizontal="center" vertical="center"/>
    </xf>
    <xf numFmtId="164" fontId="37" fillId="0" borderId="32" xfId="0" applyNumberFormat="1" applyFont="1" applyFill="1" applyBorder="1" applyAlignment="1">
      <alignment horizontal="center" vertical="center"/>
    </xf>
    <xf numFmtId="164" fontId="37" fillId="0" borderId="6" xfId="0" applyNumberFormat="1" applyFont="1" applyFill="1" applyBorder="1" applyAlignment="1">
      <alignment horizontal="center" vertical="center"/>
    </xf>
    <xf numFmtId="164" fontId="41" fillId="0" borderId="62" xfId="0" applyNumberFormat="1" applyFont="1" applyFill="1" applyBorder="1" applyAlignment="1">
      <alignment horizontal="center" vertical="center"/>
    </xf>
    <xf numFmtId="164" fontId="41" fillId="0" borderId="6" xfId="0" applyNumberFormat="1" applyFont="1" applyBorder="1" applyAlignment="1">
      <alignment horizontal="center" vertical="center"/>
    </xf>
    <xf numFmtId="167" fontId="40" fillId="0" borderId="18" xfId="0" applyNumberFormat="1" applyFont="1" applyFill="1" applyBorder="1" applyAlignment="1">
      <alignment horizontal="center" vertical="center"/>
    </xf>
    <xf numFmtId="167" fontId="58" fillId="0" borderId="51" xfId="0" applyNumberFormat="1" applyFont="1" applyFill="1" applyBorder="1" applyAlignment="1">
      <alignment horizontal="center" vertical="center"/>
    </xf>
    <xf numFmtId="167" fontId="15" fillId="0" borderId="51" xfId="0" applyNumberFormat="1" applyFont="1" applyFill="1" applyBorder="1" applyAlignment="1">
      <alignment horizontal="center" vertical="center"/>
    </xf>
    <xf numFmtId="167" fontId="25" fillId="0" borderId="51" xfId="0" applyNumberFormat="1" applyFont="1" applyFill="1" applyBorder="1" applyAlignment="1">
      <alignment horizontal="center" vertical="center"/>
    </xf>
    <xf numFmtId="167" fontId="23" fillId="0" borderId="51" xfId="0" applyNumberFormat="1" applyFont="1" applyFill="1" applyBorder="1" applyAlignment="1">
      <alignment horizontal="center" vertical="center"/>
    </xf>
    <xf numFmtId="167" fontId="37" fillId="0" borderId="34" xfId="0" applyNumberFormat="1" applyFont="1" applyFill="1" applyBorder="1" applyAlignment="1">
      <alignment horizontal="center" vertical="center"/>
    </xf>
    <xf numFmtId="2" fontId="38" fillId="0" borderId="61" xfId="0" applyNumberFormat="1" applyFont="1" applyBorder="1" applyAlignment="1">
      <alignment horizontal="center" vertical="center"/>
    </xf>
    <xf numFmtId="2" fontId="8" fillId="19" borderId="31" xfId="0" applyNumberFormat="1" applyFont="1" applyFill="1" applyBorder="1" applyAlignment="1">
      <alignment horizontal="center"/>
    </xf>
    <xf numFmtId="2" fontId="8" fillId="19" borderId="23" xfId="0" applyNumberFormat="1" applyFont="1" applyFill="1" applyBorder="1" applyAlignment="1">
      <alignment horizontal="center"/>
    </xf>
    <xf numFmtId="2" fontId="8" fillId="19" borderId="24" xfId="0" applyNumberFormat="1" applyFont="1" applyFill="1" applyBorder="1" applyAlignment="1">
      <alignment horizontal="center"/>
    </xf>
    <xf numFmtId="2" fontId="14" fillId="19" borderId="53" xfId="0" applyNumberFormat="1" applyFont="1" applyFill="1" applyBorder="1" applyAlignment="1">
      <alignment horizontal="center"/>
    </xf>
    <xf numFmtId="2" fontId="14" fillId="19" borderId="49" xfId="0" applyNumberFormat="1" applyFont="1" applyFill="1" applyBorder="1" applyAlignment="1">
      <alignment horizontal="center"/>
    </xf>
    <xf numFmtId="2" fontId="14" fillId="19" borderId="54" xfId="0" applyNumberFormat="1" applyFont="1" applyFill="1" applyBorder="1" applyAlignment="1">
      <alignment horizontal="center"/>
    </xf>
    <xf numFmtId="2" fontId="8" fillId="22" borderId="35" xfId="0" applyNumberFormat="1" applyFont="1" applyFill="1" applyBorder="1" applyAlignment="1">
      <alignment horizontal="center"/>
    </xf>
    <xf numFmtId="2" fontId="8" fillId="22" borderId="3" xfId="0" applyNumberFormat="1" applyFont="1" applyFill="1" applyBorder="1" applyAlignment="1">
      <alignment horizontal="center"/>
    </xf>
    <xf numFmtId="2" fontId="14" fillId="22" borderId="55" xfId="0" applyNumberFormat="1" applyFont="1" applyFill="1" applyBorder="1" applyAlignment="1">
      <alignment horizontal="center"/>
    </xf>
    <xf numFmtId="2" fontId="14" fillId="22" borderId="49" xfId="0" applyNumberFormat="1" applyFont="1" applyFill="1" applyBorder="1" applyAlignment="1">
      <alignment horizontal="center"/>
    </xf>
    <xf numFmtId="0" fontId="0" fillId="21" borderId="65" xfId="0" applyFill="1" applyBorder="1"/>
    <xf numFmtId="0" fontId="0" fillId="21" borderId="71" xfId="0" applyFill="1" applyBorder="1"/>
    <xf numFmtId="0" fontId="0" fillId="21" borderId="72" xfId="0" applyFill="1" applyBorder="1"/>
    <xf numFmtId="2" fontId="39" fillId="0" borderId="3" xfId="0" applyNumberFormat="1" applyFont="1" applyBorder="1" applyAlignment="1">
      <alignment horizontal="center" vertical="center"/>
    </xf>
    <xf numFmtId="2" fontId="57" fillId="0" borderId="1" xfId="0" applyNumberFormat="1" applyFont="1" applyBorder="1" applyAlignment="1">
      <alignment horizontal="center" vertical="center"/>
    </xf>
    <xf numFmtId="2" fontId="8" fillId="0" borderId="1" xfId="0" applyNumberFormat="1" applyFont="1" applyBorder="1" applyAlignment="1">
      <alignment horizontal="center" vertical="center"/>
    </xf>
    <xf numFmtId="2" fontId="30" fillId="0" borderId="1" xfId="0" applyNumberFormat="1" applyFont="1" applyBorder="1" applyAlignment="1">
      <alignment horizontal="center" vertical="center"/>
    </xf>
    <xf numFmtId="2" fontId="31" fillId="0" borderId="1" xfId="0" applyNumberFormat="1" applyFont="1" applyBorder="1" applyAlignment="1">
      <alignment horizontal="center" vertical="center"/>
    </xf>
    <xf numFmtId="2" fontId="41" fillId="0" borderId="6" xfId="0" applyNumberFormat="1" applyFont="1" applyBorder="1" applyAlignment="1">
      <alignment horizontal="center" vertical="center"/>
    </xf>
    <xf numFmtId="2" fontId="8" fillId="0" borderId="76" xfId="0" applyNumberFormat="1" applyFont="1" applyBorder="1" applyAlignment="1">
      <alignment horizontal="center"/>
    </xf>
    <xf numFmtId="2" fontId="14" fillId="0" borderId="77" xfId="0" applyNumberFormat="1" applyFont="1" applyBorder="1" applyAlignment="1">
      <alignment horizontal="center"/>
    </xf>
    <xf numFmtId="2" fontId="40" fillId="0" borderId="78" xfId="0" applyNumberFormat="1" applyFont="1" applyBorder="1" applyAlignment="1">
      <alignment horizontal="center" vertical="center"/>
    </xf>
    <xf numFmtId="2" fontId="58" fillId="0" borderId="79" xfId="0" applyNumberFormat="1" applyFont="1" applyBorder="1" applyAlignment="1">
      <alignment horizontal="center" vertical="center"/>
    </xf>
    <xf numFmtId="2" fontId="15" fillId="0" borderId="79" xfId="0" applyNumberFormat="1" applyFont="1" applyBorder="1" applyAlignment="1">
      <alignment horizontal="center" vertical="center"/>
    </xf>
    <xf numFmtId="2" fontId="25" fillId="0" borderId="79" xfId="0" applyNumberFormat="1" applyFont="1" applyBorder="1" applyAlignment="1">
      <alignment horizontal="center" vertical="center"/>
    </xf>
    <xf numFmtId="2" fontId="23" fillId="0" borderId="79" xfId="0" applyNumberFormat="1" applyFont="1" applyBorder="1" applyAlignment="1">
      <alignment horizontal="center" vertical="center"/>
    </xf>
    <xf numFmtId="2" fontId="37" fillId="0" borderId="80" xfId="0" applyNumberFormat="1" applyFont="1" applyBorder="1" applyAlignment="1">
      <alignment horizontal="center" vertical="center"/>
    </xf>
    <xf numFmtId="164" fontId="39" fillId="0" borderId="59" xfId="0" applyNumberFormat="1" applyFont="1" applyBorder="1" applyAlignment="1">
      <alignment horizontal="center" vertical="center"/>
    </xf>
    <xf numFmtId="164" fontId="57" fillId="0" borderId="57" xfId="0" applyNumberFormat="1" applyFont="1" applyBorder="1" applyAlignment="1">
      <alignment horizontal="center" vertical="center"/>
    </xf>
    <xf numFmtId="164" fontId="8" fillId="0" borderId="57" xfId="0" applyNumberFormat="1" applyFont="1" applyBorder="1" applyAlignment="1">
      <alignment horizontal="center" vertical="center"/>
    </xf>
    <xf numFmtId="164" fontId="30" fillId="0" borderId="57" xfId="0" applyNumberFormat="1" applyFont="1" applyBorder="1" applyAlignment="1">
      <alignment horizontal="center" vertical="center"/>
    </xf>
    <xf numFmtId="164" fontId="31" fillId="0" borderId="57" xfId="0" applyNumberFormat="1" applyFont="1" applyBorder="1" applyAlignment="1">
      <alignment horizontal="center" vertical="center"/>
    </xf>
    <xf numFmtId="164" fontId="41" fillId="0" borderId="61" xfId="0" applyNumberFormat="1" applyFont="1" applyBorder="1" applyAlignment="1">
      <alignment horizontal="center" vertical="center"/>
    </xf>
    <xf numFmtId="0" fontId="0" fillId="21" borderId="75" xfId="0" applyFill="1" applyBorder="1"/>
    <xf numFmtId="0" fontId="0" fillId="21" borderId="58" xfId="0" applyFill="1" applyBorder="1"/>
    <xf numFmtId="0" fontId="0" fillId="21" borderId="33" xfId="0" applyFill="1" applyBorder="1"/>
    <xf numFmtId="0" fontId="7" fillId="21" borderId="0" xfId="1" applyFont="1" applyFill="1" applyAlignment="1">
      <alignment horizontal="left" vertical="top" wrapText="1"/>
    </xf>
    <xf numFmtId="11" fontId="0" fillId="0" borderId="0" xfId="0" applyNumberFormat="1"/>
    <xf numFmtId="168" fontId="0" fillId="0" borderId="0" xfId="0" applyNumberFormat="1"/>
    <xf numFmtId="2" fontId="11" fillId="0" borderId="19" xfId="1" applyNumberFormat="1" applyFont="1" applyFill="1" applyBorder="1" applyAlignment="1" applyProtection="1">
      <alignment horizontal="center"/>
      <protection locked="0"/>
    </xf>
    <xf numFmtId="2" fontId="98" fillId="0" borderId="3" xfId="1" applyNumberFormat="1" applyFont="1" applyFill="1" applyBorder="1" applyAlignment="1" applyProtection="1">
      <alignment horizontal="center"/>
      <protection locked="0"/>
    </xf>
    <xf numFmtId="2" fontId="98" fillId="0" borderId="6" xfId="1" applyNumberFormat="1" applyFont="1" applyFill="1" applyBorder="1" applyAlignment="1" applyProtection="1">
      <alignment horizontal="center"/>
      <protection locked="0"/>
    </xf>
    <xf numFmtId="2" fontId="15" fillId="0" borderId="1" xfId="0" applyNumberFormat="1" applyFont="1" applyBorder="1" applyAlignment="1">
      <alignment horizontal="center"/>
    </xf>
    <xf numFmtId="2" fontId="25" fillId="0" borderId="1" xfId="0" applyNumberFormat="1" applyFont="1" applyBorder="1" applyAlignment="1">
      <alignment horizontal="center"/>
    </xf>
    <xf numFmtId="2" fontId="23" fillId="0" borderId="51" xfId="0" applyNumberFormat="1" applyFont="1" applyBorder="1" applyAlignment="1">
      <alignment horizontal="center"/>
    </xf>
    <xf numFmtId="2" fontId="15" fillId="0" borderId="1" xfId="0" applyNumberFormat="1" applyFont="1" applyFill="1" applyBorder="1" applyAlignment="1">
      <alignment horizontal="center"/>
    </xf>
    <xf numFmtId="2" fontId="25" fillId="0" borderId="1" xfId="0" applyNumberFormat="1" applyFont="1" applyFill="1" applyBorder="1" applyAlignment="1">
      <alignment horizontal="center"/>
    </xf>
    <xf numFmtId="2" fontId="23" fillId="0" borderId="51" xfId="0" applyNumberFormat="1" applyFont="1" applyFill="1" applyBorder="1" applyAlignment="1">
      <alignment horizontal="center"/>
    </xf>
    <xf numFmtId="0" fontId="99" fillId="0" borderId="27" xfId="0" applyFont="1" applyFill="1" applyBorder="1" applyAlignment="1">
      <alignment horizontal="right" indent="1"/>
    </xf>
    <xf numFmtId="0" fontId="99" fillId="0" borderId="27" xfId="0" applyFont="1" applyBorder="1" applyAlignment="1">
      <alignment horizontal="center"/>
    </xf>
    <xf numFmtId="0" fontId="99" fillId="0" borderId="30" xfId="0" applyFont="1" applyBorder="1" applyAlignment="1">
      <alignment horizontal="center"/>
    </xf>
    <xf numFmtId="0" fontId="99" fillId="0" borderId="27" xfId="0" applyFont="1" applyBorder="1" applyAlignment="1">
      <alignment horizontal="right" indent="1"/>
    </xf>
    <xf numFmtId="0" fontId="100" fillId="0" borderId="49" xfId="4" applyFont="1" applyBorder="1" applyAlignment="1">
      <alignment horizontal="center"/>
    </xf>
    <xf numFmtId="0" fontId="85" fillId="0" borderId="0" xfId="3" applyFont="1" applyAlignment="1">
      <alignment horizontal="left" indent="1"/>
    </xf>
    <xf numFmtId="0" fontId="6" fillId="21" borderId="0" xfId="1" applyFill="1" applyBorder="1"/>
    <xf numFmtId="0" fontId="6" fillId="21" borderId="74" xfId="1" applyFill="1" applyBorder="1"/>
    <xf numFmtId="0" fontId="11" fillId="21" borderId="73" xfId="1" applyFont="1" applyFill="1" applyBorder="1" applyAlignment="1">
      <alignment horizontal="left"/>
    </xf>
    <xf numFmtId="0" fontId="6" fillId="21" borderId="73" xfId="1" applyFill="1" applyBorder="1"/>
    <xf numFmtId="2" fontId="15" fillId="0" borderId="3" xfId="0" applyNumberFormat="1" applyFont="1" applyFill="1" applyBorder="1" applyAlignment="1">
      <alignment horizontal="center"/>
    </xf>
    <xf numFmtId="0" fontId="101" fillId="21" borderId="0" xfId="1" applyFont="1" applyFill="1"/>
    <xf numFmtId="0" fontId="12" fillId="4" borderId="0" xfId="1" applyFont="1" applyFill="1" applyAlignment="1">
      <alignment horizontal="left"/>
    </xf>
    <xf numFmtId="0" fontId="15" fillId="4" borderId="0" xfId="1" applyFont="1" applyFill="1"/>
    <xf numFmtId="2" fontId="7" fillId="0" borderId="3" xfId="1" applyNumberFormat="1" applyFont="1" applyFill="1" applyBorder="1" applyAlignment="1" applyProtection="1">
      <alignment horizontal="center"/>
      <protection locked="0"/>
    </xf>
    <xf numFmtId="0" fontId="6" fillId="21" borderId="0" xfId="1" applyFont="1" applyFill="1"/>
    <xf numFmtId="0" fontId="6" fillId="21" borderId="0" xfId="1" applyFont="1" applyFill="1" applyProtection="1">
      <protection locked="0"/>
    </xf>
    <xf numFmtId="0" fontId="6" fillId="0" borderId="0" xfId="1" applyFont="1" applyFill="1" applyProtection="1">
      <protection locked="0"/>
    </xf>
    <xf numFmtId="0" fontId="6" fillId="0" borderId="0" xfId="1" applyFont="1" applyFill="1"/>
    <xf numFmtId="2" fontId="7" fillId="0" borderId="6" xfId="1" applyNumberFormat="1" applyFont="1" applyFill="1" applyBorder="1" applyAlignment="1" applyProtection="1">
      <alignment horizontal="center"/>
      <protection locked="0"/>
    </xf>
    <xf numFmtId="0" fontId="102" fillId="21" borderId="0" xfId="1" applyFont="1" applyFill="1" applyProtection="1">
      <protection locked="0"/>
    </xf>
    <xf numFmtId="2" fontId="11" fillId="0" borderId="1" xfId="1" applyNumberFormat="1" applyFont="1" applyFill="1" applyBorder="1" applyAlignment="1" applyProtection="1">
      <alignment horizontal="center"/>
      <protection locked="0"/>
    </xf>
    <xf numFmtId="0" fontId="102" fillId="0" borderId="0" xfId="1" applyFont="1" applyFill="1" applyProtection="1">
      <protection locked="0"/>
    </xf>
    <xf numFmtId="2" fontId="11" fillId="0" borderId="51" xfId="1" applyNumberFormat="1" applyFont="1" applyFill="1" applyBorder="1" applyAlignment="1" applyProtection="1">
      <alignment horizontal="center"/>
      <protection locked="0"/>
    </xf>
    <xf numFmtId="0" fontId="74" fillId="23" borderId="31" xfId="1" applyFont="1" applyFill="1" applyBorder="1" applyAlignment="1">
      <alignment horizontal="center" vertical="center"/>
    </xf>
    <xf numFmtId="0" fontId="74" fillId="23" borderId="23" xfId="1" applyFont="1" applyFill="1" applyBorder="1" applyAlignment="1">
      <alignment horizontal="center" vertical="center"/>
    </xf>
    <xf numFmtId="165" fontId="11" fillId="0" borderId="1" xfId="1" applyNumberFormat="1" applyFont="1" applyFill="1" applyBorder="1" applyAlignment="1" applyProtection="1">
      <alignment horizontal="center"/>
      <protection locked="0"/>
    </xf>
    <xf numFmtId="165" fontId="11" fillId="0" borderId="51" xfId="1" applyNumberFormat="1" applyFont="1" applyFill="1" applyBorder="1" applyAlignment="1" applyProtection="1">
      <alignment horizontal="center"/>
      <protection locked="0"/>
    </xf>
    <xf numFmtId="0" fontId="74" fillId="23" borderId="17" xfId="1" applyFont="1" applyFill="1" applyBorder="1" applyAlignment="1">
      <alignment horizontal="center" vertical="center"/>
    </xf>
    <xf numFmtId="0" fontId="74" fillId="23" borderId="3" xfId="1" applyFont="1" applyFill="1" applyBorder="1" applyAlignment="1">
      <alignment horizontal="center" vertical="center"/>
    </xf>
    <xf numFmtId="0" fontId="14" fillId="2" borderId="56" xfId="1" applyFont="1" applyFill="1" applyBorder="1" applyAlignment="1">
      <alignment horizontal="center"/>
    </xf>
    <xf numFmtId="0" fontId="14" fillId="2" borderId="81" xfId="1" applyFont="1" applyFill="1" applyBorder="1" applyAlignment="1">
      <alignment horizontal="center"/>
    </xf>
    <xf numFmtId="0" fontId="14" fillId="2" borderId="74" xfId="1" applyFont="1" applyFill="1" applyBorder="1" applyAlignment="1">
      <alignment horizontal="center"/>
    </xf>
    <xf numFmtId="1" fontId="11" fillId="0" borderId="6" xfId="1" applyNumberFormat="1" applyFont="1" applyFill="1" applyBorder="1" applyAlignment="1" applyProtection="1">
      <alignment horizontal="center"/>
      <protection locked="0"/>
    </xf>
    <xf numFmtId="1" fontId="11" fillId="0" borderId="34" xfId="1" applyNumberFormat="1" applyFont="1" applyFill="1" applyBorder="1" applyAlignment="1" applyProtection="1">
      <alignment horizontal="center"/>
      <protection locked="0"/>
    </xf>
    <xf numFmtId="165" fontId="11" fillId="0" borderId="6" xfId="1" applyNumberFormat="1" applyFont="1" applyFill="1" applyBorder="1" applyAlignment="1" applyProtection="1">
      <alignment horizontal="center"/>
      <protection locked="0"/>
    </xf>
    <xf numFmtId="0" fontId="74" fillId="23" borderId="12" xfId="1" applyFont="1" applyFill="1" applyBorder="1" applyAlignment="1">
      <alignment horizontal="center" vertical="center"/>
    </xf>
    <xf numFmtId="0" fontId="74" fillId="23" borderId="59" xfId="1" applyFont="1" applyFill="1" applyBorder="1" applyAlignment="1">
      <alignment horizontal="center" vertical="center"/>
    </xf>
    <xf numFmtId="165" fontId="11" fillId="0" borderId="32" xfId="1" applyNumberFormat="1" applyFont="1" applyFill="1" applyBorder="1" applyAlignment="1" applyProtection="1">
      <alignment horizontal="center"/>
      <protection locked="0"/>
    </xf>
    <xf numFmtId="164" fontId="7" fillId="3" borderId="18" xfId="1" applyNumberFormat="1" applyFont="1" applyFill="1" applyBorder="1" applyAlignment="1" applyProtection="1">
      <alignment horizontal="center"/>
      <protection locked="0"/>
    </xf>
    <xf numFmtId="164" fontId="7" fillId="3" borderId="34" xfId="1" applyNumberFormat="1" applyFont="1" applyFill="1" applyBorder="1" applyAlignment="1" applyProtection="1">
      <alignment horizontal="center"/>
      <protection locked="0"/>
    </xf>
    <xf numFmtId="0" fontId="19" fillId="7" borderId="1" xfId="1" applyFont="1" applyFill="1" applyBorder="1" applyAlignment="1">
      <alignment horizontal="center"/>
    </xf>
    <xf numFmtId="0" fontId="21" fillId="17" borderId="1" xfId="1" applyFont="1" applyFill="1" applyBorder="1" applyAlignment="1">
      <alignment horizontal="center"/>
    </xf>
    <xf numFmtId="0" fontId="21" fillId="3" borderId="1" xfId="1" applyFont="1" applyFill="1" applyBorder="1" applyAlignment="1">
      <alignment horizontal="center"/>
    </xf>
    <xf numFmtId="0" fontId="19" fillId="15" borderId="1" xfId="1" applyFont="1" applyFill="1" applyBorder="1" applyAlignment="1">
      <alignment horizontal="center"/>
    </xf>
    <xf numFmtId="0" fontId="19" fillId="5" borderId="1" xfId="1" applyFont="1" applyFill="1" applyBorder="1" applyAlignment="1">
      <alignment horizontal="center"/>
    </xf>
    <xf numFmtId="0" fontId="19" fillId="8" borderId="1" xfId="1" applyFont="1" applyFill="1" applyBorder="1" applyAlignment="1">
      <alignment horizontal="center"/>
    </xf>
    <xf numFmtId="0" fontId="15" fillId="0" borderId="1" xfId="0" applyFont="1" applyBorder="1" applyAlignment="1">
      <alignment horizontal="left" indent="1"/>
    </xf>
    <xf numFmtId="0" fontId="15" fillId="0" borderId="0" xfId="0" applyFont="1" applyAlignment="1">
      <alignment horizontal="left" indent="2"/>
    </xf>
    <xf numFmtId="0" fontId="19" fillId="0" borderId="0" xfId="1" applyFont="1" applyFill="1" applyBorder="1" applyAlignment="1">
      <alignment horizontal="center"/>
    </xf>
    <xf numFmtId="0" fontId="21" fillId="0" borderId="0" xfId="1" applyFont="1" applyFill="1" applyBorder="1" applyAlignment="1">
      <alignment horizontal="center"/>
    </xf>
    <xf numFmtId="165" fontId="98" fillId="0" borderId="3" xfId="1" applyNumberFormat="1" applyFont="1" applyFill="1" applyBorder="1" applyAlignment="1" applyProtection="1">
      <alignment horizontal="center"/>
      <protection locked="0"/>
    </xf>
    <xf numFmtId="165" fontId="98" fillId="0" borderId="6" xfId="1" applyNumberFormat="1" applyFont="1" applyFill="1" applyBorder="1" applyAlignment="1" applyProtection="1">
      <alignment horizontal="center"/>
      <protection locked="0"/>
    </xf>
    <xf numFmtId="2" fontId="7" fillId="0" borderId="1" xfId="1" applyNumberFormat="1" applyFont="1" applyFill="1" applyBorder="1" applyAlignment="1" applyProtection="1">
      <alignment horizontal="center"/>
      <protection locked="0"/>
    </xf>
    <xf numFmtId="164" fontId="7" fillId="3" borderId="3" xfId="1" applyNumberFormat="1" applyFont="1" applyFill="1" applyBorder="1" applyAlignment="1" applyProtection="1">
      <alignment horizontal="center"/>
      <protection locked="0"/>
    </xf>
    <xf numFmtId="164" fontId="7" fillId="3" borderId="6" xfId="1" applyNumberFormat="1" applyFont="1" applyFill="1" applyBorder="1" applyAlignment="1" applyProtection="1">
      <alignment horizontal="center"/>
      <protection locked="0"/>
    </xf>
    <xf numFmtId="164" fontId="7" fillId="0" borderId="21" xfId="1" applyNumberFormat="1" applyFont="1" applyFill="1" applyBorder="1" applyAlignment="1" applyProtection="1">
      <alignment horizontal="center"/>
      <protection locked="0"/>
    </xf>
    <xf numFmtId="164" fontId="7" fillId="0" borderId="22" xfId="1" applyNumberFormat="1" applyFont="1" applyFill="1" applyBorder="1" applyAlignment="1" applyProtection="1">
      <alignment horizontal="center"/>
      <protection locked="0"/>
    </xf>
    <xf numFmtId="0" fontId="15" fillId="0" borderId="27" xfId="0" applyFont="1" applyFill="1" applyBorder="1" applyAlignment="1">
      <alignment horizontal="right" indent="1"/>
    </xf>
    <xf numFmtId="0" fontId="83" fillId="0" borderId="0" xfId="3" applyFont="1" applyAlignment="1">
      <alignment horizontal="left" indent="8"/>
    </xf>
    <xf numFmtId="2" fontId="6" fillId="0" borderId="0" xfId="1" applyNumberFormat="1" applyAlignment="1">
      <alignment horizontal="center"/>
    </xf>
    <xf numFmtId="0" fontId="105" fillId="2" borderId="13" xfId="1" applyFont="1" applyFill="1" applyBorder="1" applyAlignment="1">
      <alignment horizontal="center"/>
    </xf>
    <xf numFmtId="0" fontId="105" fillId="2" borderId="15" xfId="1" applyFont="1" applyFill="1" applyBorder="1" applyAlignment="1">
      <alignment horizontal="center"/>
    </xf>
    <xf numFmtId="1" fontId="106" fillId="0" borderId="17" xfId="1" applyNumberFormat="1" applyFont="1" applyFill="1" applyBorder="1" applyAlignment="1" applyProtection="1">
      <alignment horizontal="center"/>
      <protection locked="0"/>
    </xf>
    <xf numFmtId="1" fontId="106" fillId="0" borderId="19" xfId="1" applyNumberFormat="1" applyFont="1" applyFill="1" applyBorder="1" applyAlignment="1" applyProtection="1">
      <alignment horizontal="center"/>
      <protection locked="0"/>
    </xf>
    <xf numFmtId="2" fontId="98" fillId="0" borderId="1" xfId="1" applyNumberFormat="1" applyFont="1" applyFill="1" applyBorder="1" applyAlignment="1" applyProtection="1">
      <alignment horizontal="center"/>
      <protection locked="0"/>
    </xf>
    <xf numFmtId="0" fontId="99" fillId="0" borderId="29" xfId="0" applyFont="1" applyBorder="1" applyAlignment="1">
      <alignment horizontal="right" indent="1"/>
    </xf>
    <xf numFmtId="0" fontId="7" fillId="21" borderId="0" xfId="1" applyFont="1" applyFill="1" applyAlignment="1">
      <alignment horizontal="left" vertical="top" wrapText="1"/>
    </xf>
    <xf numFmtId="165" fontId="6" fillId="0" borderId="0" xfId="1" applyNumberFormat="1"/>
    <xf numFmtId="165" fontId="98" fillId="0" borderId="18" xfId="1" applyNumberFormat="1" applyFont="1" applyFill="1" applyBorder="1" applyAlignment="1" applyProtection="1">
      <alignment horizontal="center"/>
      <protection locked="0"/>
    </xf>
    <xf numFmtId="0" fontId="98" fillId="0" borderId="0" xfId="1" applyFont="1" applyAlignment="1">
      <alignment horizontal="left" indent="2"/>
    </xf>
    <xf numFmtId="0" fontId="98" fillId="0" borderId="0" xfId="1" applyFont="1" applyFill="1" applyAlignment="1">
      <alignment horizontal="left" indent="2"/>
    </xf>
    <xf numFmtId="0" fontId="99" fillId="0" borderId="30" xfId="0" applyFont="1" applyFill="1" applyBorder="1" applyAlignment="1">
      <alignment horizontal="right" indent="1"/>
    </xf>
    <xf numFmtId="0" fontId="107" fillId="0" borderId="0" xfId="3" applyFont="1" applyAlignment="1">
      <alignment horizontal="left" indent="1"/>
    </xf>
    <xf numFmtId="0" fontId="107" fillId="0" borderId="0" xfId="3" applyFont="1" applyAlignment="1">
      <alignment horizontal="left" indent="8"/>
    </xf>
    <xf numFmtId="165" fontId="108" fillId="0" borderId="3" xfId="4" applyNumberFormat="1" applyFont="1" applyFill="1" applyBorder="1" applyAlignment="1">
      <alignment horizontal="center"/>
    </xf>
    <xf numFmtId="165" fontId="108" fillId="0" borderId="1" xfId="4" applyNumberFormat="1" applyFont="1" applyFill="1" applyBorder="1" applyAlignment="1">
      <alignment horizontal="center"/>
    </xf>
    <xf numFmtId="165" fontId="108" fillId="0" borderId="6" xfId="4" applyNumberFormat="1" applyFont="1" applyFill="1" applyBorder="1" applyAlignment="1">
      <alignment horizontal="center"/>
    </xf>
    <xf numFmtId="164" fontId="108" fillId="0" borderId="3" xfId="4" applyNumberFormat="1" applyFont="1" applyFill="1" applyBorder="1" applyAlignment="1">
      <alignment horizontal="center"/>
    </xf>
    <xf numFmtId="164" fontId="108" fillId="0" borderId="6" xfId="4" applyNumberFormat="1" applyFont="1" applyFill="1" applyBorder="1" applyAlignment="1">
      <alignment horizontal="center"/>
    </xf>
    <xf numFmtId="164" fontId="109" fillId="0" borderId="3" xfId="4" applyNumberFormat="1" applyFont="1" applyFill="1" applyBorder="1" applyAlignment="1">
      <alignment horizontal="center"/>
    </xf>
    <xf numFmtId="164" fontId="109" fillId="0" borderId="6" xfId="4" applyNumberFormat="1" applyFont="1" applyFill="1" applyBorder="1" applyAlignment="1">
      <alignment horizontal="center"/>
    </xf>
    <xf numFmtId="164" fontId="108" fillId="0" borderId="3" xfId="4" applyNumberFormat="1" applyFont="1" applyBorder="1" applyAlignment="1">
      <alignment horizontal="center"/>
    </xf>
    <xf numFmtId="164" fontId="108" fillId="0" borderId="6" xfId="4" applyNumberFormat="1" applyFont="1" applyBorder="1" applyAlignment="1">
      <alignment horizontal="center"/>
    </xf>
    <xf numFmtId="165" fontId="98" fillId="0" borderId="34" xfId="1" applyNumberFormat="1" applyFont="1" applyFill="1" applyBorder="1" applyAlignment="1" applyProtection="1">
      <alignment horizontal="center"/>
      <protection locked="0"/>
    </xf>
    <xf numFmtId="2" fontId="98" fillId="3" borderId="18" xfId="1" applyNumberFormat="1" applyFont="1" applyFill="1" applyBorder="1" applyAlignment="1" applyProtection="1">
      <alignment horizontal="center"/>
      <protection locked="0"/>
    </xf>
    <xf numFmtId="2" fontId="98" fillId="3" borderId="34" xfId="1" applyNumberFormat="1" applyFont="1" applyFill="1" applyBorder="1" applyAlignment="1" applyProtection="1">
      <alignment horizontal="center"/>
      <protection locked="0"/>
    </xf>
    <xf numFmtId="164" fontId="11" fillId="26" borderId="17" xfId="1" applyNumberFormat="1" applyFont="1" applyFill="1" applyBorder="1" applyAlignment="1" applyProtection="1">
      <alignment horizontal="center"/>
      <protection locked="0"/>
    </xf>
    <xf numFmtId="164" fontId="11" fillId="26" borderId="19" xfId="1" applyNumberFormat="1" applyFont="1" applyFill="1" applyBorder="1" applyAlignment="1" applyProtection="1">
      <alignment horizontal="center"/>
      <protection locked="0"/>
    </xf>
    <xf numFmtId="164" fontId="11" fillId="26" borderId="32" xfId="1" applyNumberFormat="1" applyFont="1" applyFill="1" applyBorder="1" applyAlignment="1" applyProtection="1">
      <alignment horizontal="center"/>
      <protection locked="0"/>
    </xf>
    <xf numFmtId="164" fontId="11" fillId="27" borderId="17" xfId="1" applyNumberFormat="1" applyFont="1" applyFill="1" applyBorder="1" applyAlignment="1" applyProtection="1">
      <alignment horizontal="center"/>
      <protection locked="0"/>
    </xf>
    <xf numFmtId="2" fontId="11" fillId="27" borderId="20" xfId="1" applyNumberFormat="1" applyFont="1" applyFill="1" applyBorder="1" applyAlignment="1" applyProtection="1">
      <alignment horizontal="center"/>
      <protection locked="0"/>
    </xf>
    <xf numFmtId="165" fontId="98" fillId="27" borderId="18" xfId="1" applyNumberFormat="1" applyFont="1" applyFill="1" applyBorder="1" applyAlignment="1" applyProtection="1">
      <alignment horizontal="center"/>
      <protection locked="0"/>
    </xf>
    <xf numFmtId="165" fontId="98" fillId="27" borderId="51" xfId="1" applyNumberFormat="1" applyFont="1" applyFill="1" applyBorder="1" applyAlignment="1" applyProtection="1">
      <alignment horizontal="center"/>
      <protection locked="0"/>
    </xf>
    <xf numFmtId="165" fontId="98" fillId="27" borderId="34" xfId="1" applyNumberFormat="1" applyFont="1" applyFill="1" applyBorder="1" applyAlignment="1" applyProtection="1">
      <alignment horizontal="center"/>
      <protection locked="0"/>
    </xf>
    <xf numFmtId="165" fontId="98" fillId="3" borderId="18" xfId="1" applyNumberFormat="1" applyFont="1" applyFill="1" applyBorder="1" applyAlignment="1" applyProtection="1">
      <alignment horizontal="center"/>
      <protection locked="0"/>
    </xf>
    <xf numFmtId="165" fontId="98" fillId="3" borderId="51" xfId="1" applyNumberFormat="1" applyFont="1" applyFill="1" applyBorder="1" applyAlignment="1" applyProtection="1">
      <alignment horizontal="center"/>
      <protection locked="0"/>
    </xf>
    <xf numFmtId="165" fontId="98" fillId="3" borderId="34" xfId="1" applyNumberFormat="1" applyFont="1" applyFill="1" applyBorder="1" applyAlignment="1" applyProtection="1">
      <alignment horizontal="center"/>
      <protection locked="0"/>
    </xf>
    <xf numFmtId="0" fontId="8" fillId="0" borderId="29" xfId="0" applyFont="1" applyFill="1" applyBorder="1" applyAlignment="1">
      <alignment horizontal="center"/>
    </xf>
    <xf numFmtId="0" fontId="7" fillId="0" borderId="0" xfId="1" applyFont="1" applyFill="1" applyAlignment="1">
      <alignment horizontal="left"/>
    </xf>
    <xf numFmtId="1" fontId="98" fillId="0" borderId="18" xfId="1" applyNumberFormat="1" applyFont="1" applyFill="1" applyBorder="1" applyAlignment="1" applyProtection="1">
      <alignment horizontal="center"/>
      <protection locked="0"/>
    </xf>
    <xf numFmtId="1" fontId="98" fillId="0" borderId="51" xfId="1" applyNumberFormat="1" applyFont="1" applyFill="1" applyBorder="1" applyAlignment="1" applyProtection="1">
      <alignment horizontal="center"/>
      <protection locked="0"/>
    </xf>
    <xf numFmtId="1" fontId="98" fillId="0" borderId="34" xfId="1" applyNumberFormat="1" applyFont="1" applyFill="1" applyBorder="1" applyAlignment="1" applyProtection="1">
      <alignment horizontal="center"/>
      <protection locked="0"/>
    </xf>
    <xf numFmtId="0" fontId="7" fillId="3" borderId="0" xfId="1" applyFont="1" applyFill="1" applyAlignment="1">
      <alignment horizontal="left" indent="2"/>
    </xf>
    <xf numFmtId="0" fontId="6" fillId="3" borderId="0" xfId="1" applyFill="1" applyProtection="1">
      <protection locked="0"/>
    </xf>
    <xf numFmtId="165" fontId="7" fillId="3" borderId="18" xfId="1" applyNumberFormat="1" applyFont="1" applyFill="1" applyBorder="1" applyAlignment="1" applyProtection="1">
      <alignment horizontal="center"/>
      <protection locked="0"/>
    </xf>
    <xf numFmtId="165" fontId="7" fillId="3" borderId="51" xfId="1" applyNumberFormat="1" applyFont="1" applyFill="1" applyBorder="1" applyAlignment="1" applyProtection="1">
      <alignment horizontal="center"/>
      <protection locked="0"/>
    </xf>
    <xf numFmtId="165" fontId="7" fillId="3" borderId="34" xfId="1" applyNumberFormat="1" applyFont="1" applyFill="1" applyBorder="1" applyAlignment="1" applyProtection="1">
      <alignment horizontal="center"/>
      <protection locked="0"/>
    </xf>
    <xf numFmtId="165" fontId="7" fillId="3" borderId="22" xfId="1" applyNumberFormat="1" applyFont="1" applyFill="1" applyBorder="1" applyAlignment="1" applyProtection="1">
      <alignment horizontal="center"/>
      <protection locked="0"/>
    </xf>
    <xf numFmtId="0" fontId="98" fillId="3" borderId="0" xfId="1" applyFont="1" applyFill="1" applyAlignment="1">
      <alignment horizontal="left" indent="2"/>
    </xf>
    <xf numFmtId="0" fontId="6" fillId="3" borderId="0" xfId="1" applyFill="1"/>
    <xf numFmtId="0" fontId="6" fillId="3" borderId="0" xfId="1" applyFill="1" applyAlignment="1">
      <alignment horizontal="center"/>
    </xf>
    <xf numFmtId="1" fontId="11" fillId="0" borderId="51" xfId="1" applyNumberFormat="1" applyFont="1" applyFill="1" applyBorder="1" applyAlignment="1" applyProtection="1">
      <alignment horizontal="center"/>
      <protection locked="0"/>
    </xf>
    <xf numFmtId="164" fontId="11" fillId="0" borderId="51" xfId="1" applyNumberFormat="1" applyFont="1" applyFill="1" applyBorder="1" applyAlignment="1" applyProtection="1">
      <alignment horizontal="center"/>
      <protection locked="0"/>
    </xf>
    <xf numFmtId="1" fontId="11" fillId="0" borderId="1" xfId="1" applyNumberFormat="1" applyFont="1" applyFill="1" applyBorder="1" applyAlignment="1" applyProtection="1">
      <alignment horizontal="center"/>
      <protection locked="0"/>
    </xf>
    <xf numFmtId="0" fontId="85" fillId="0" borderId="0" xfId="3" applyFont="1"/>
    <xf numFmtId="0" fontId="107" fillId="0" borderId="0" xfId="3" applyFont="1"/>
    <xf numFmtId="164" fontId="98" fillId="0" borderId="3" xfId="4" applyNumberFormat="1" applyFont="1" applyFill="1" applyBorder="1" applyAlignment="1">
      <alignment horizontal="center"/>
    </xf>
    <xf numFmtId="164" fontId="98" fillId="0" borderId="1" xfId="4" applyNumberFormat="1" applyFont="1" applyFill="1" applyBorder="1" applyAlignment="1">
      <alignment horizontal="center"/>
    </xf>
    <xf numFmtId="164" fontId="98" fillId="0" borderId="6" xfId="4" applyNumberFormat="1" applyFont="1" applyFill="1" applyBorder="1" applyAlignment="1">
      <alignment horizontal="center"/>
    </xf>
    <xf numFmtId="0" fontId="83" fillId="0" borderId="0" xfId="3" applyFont="1" applyAlignment="1">
      <alignment horizontal="left" indent="10"/>
    </xf>
    <xf numFmtId="0" fontId="9" fillId="5" borderId="0" xfId="2" applyFont="1" applyFill="1" applyAlignment="1">
      <alignment horizontal="left"/>
    </xf>
    <xf numFmtId="0" fontId="68" fillId="5" borderId="0" xfId="2" applyFont="1" applyFill="1" applyAlignment="1">
      <alignment horizontal="center"/>
    </xf>
    <xf numFmtId="0" fontId="68" fillId="5" borderId="0" xfId="2" applyFont="1" applyFill="1"/>
    <xf numFmtId="0" fontId="9" fillId="8" borderId="0" xfId="1" applyFont="1" applyFill="1" applyAlignment="1">
      <alignment horizontal="left"/>
    </xf>
    <xf numFmtId="0" fontId="17" fillId="8" borderId="0" xfId="1" applyFont="1" applyFill="1"/>
    <xf numFmtId="164" fontId="69" fillId="0" borderId="17" xfId="2" applyNumberFormat="1" applyFont="1" applyBorder="1" applyAlignment="1">
      <alignment horizontal="center"/>
    </xf>
    <xf numFmtId="164" fontId="69" fillId="0" borderId="3" xfId="2" applyNumberFormat="1" applyFont="1" applyBorder="1" applyAlignment="1">
      <alignment horizontal="center"/>
    </xf>
    <xf numFmtId="164" fontId="69" fillId="0" borderId="18" xfId="2" applyNumberFormat="1" applyFont="1" applyBorder="1" applyAlignment="1">
      <alignment horizontal="center"/>
    </xf>
    <xf numFmtId="164" fontId="69" fillId="0" borderId="19" xfId="2" applyNumberFormat="1" applyFont="1" applyBorder="1" applyAlignment="1">
      <alignment horizontal="center"/>
    </xf>
    <xf numFmtId="164" fontId="69" fillId="0" borderId="1" xfId="2" applyNumberFormat="1" applyFont="1" applyBorder="1" applyAlignment="1">
      <alignment horizontal="center"/>
    </xf>
    <xf numFmtId="164" fontId="69" fillId="0" borderId="51" xfId="2" applyNumberFormat="1" applyFont="1" applyBorder="1" applyAlignment="1">
      <alignment horizontal="center"/>
    </xf>
    <xf numFmtId="164" fontId="69" fillId="0" borderId="32" xfId="2" applyNumberFormat="1" applyFont="1" applyBorder="1" applyAlignment="1">
      <alignment horizontal="center"/>
    </xf>
    <xf numFmtId="164" fontId="69" fillId="0" borderId="6" xfId="2" applyNumberFormat="1" applyFont="1" applyBorder="1" applyAlignment="1">
      <alignment horizontal="center"/>
    </xf>
    <xf numFmtId="164" fontId="69" fillId="0" borderId="34" xfId="2" applyNumberFormat="1" applyFont="1" applyBorder="1" applyAlignment="1">
      <alignment horizontal="center"/>
    </xf>
    <xf numFmtId="164" fontId="108" fillId="0" borderId="3" xfId="1" applyNumberFormat="1" applyFont="1" applyFill="1" applyBorder="1" applyAlignment="1" applyProtection="1">
      <alignment horizontal="center"/>
      <protection locked="0"/>
    </xf>
    <xf numFmtId="164" fontId="108" fillId="0" borderId="18" xfId="1" applyNumberFormat="1" applyFont="1" applyFill="1" applyBorder="1" applyAlignment="1" applyProtection="1">
      <alignment horizontal="center"/>
      <protection locked="0"/>
    </xf>
    <xf numFmtId="164" fontId="108" fillId="0" borderId="1" xfId="1" applyNumberFormat="1" applyFont="1" applyFill="1" applyBorder="1" applyAlignment="1" applyProtection="1">
      <alignment horizontal="center"/>
      <protection locked="0"/>
    </xf>
    <xf numFmtId="164" fontId="108" fillId="0" borderId="51" xfId="1" applyNumberFormat="1" applyFont="1" applyFill="1" applyBorder="1" applyAlignment="1" applyProtection="1">
      <alignment horizontal="center"/>
      <protection locked="0"/>
    </xf>
    <xf numFmtId="164" fontId="108" fillId="0" borderId="6" xfId="1" applyNumberFormat="1" applyFont="1" applyFill="1" applyBorder="1" applyAlignment="1" applyProtection="1">
      <alignment horizontal="center"/>
      <protection locked="0"/>
    </xf>
    <xf numFmtId="164" fontId="108" fillId="0" borderId="34" xfId="1" applyNumberFormat="1" applyFont="1" applyFill="1" applyBorder="1" applyAlignment="1" applyProtection="1">
      <alignment horizontal="center"/>
      <protection locked="0"/>
    </xf>
    <xf numFmtId="0" fontId="12" fillId="3" borderId="0" xfId="2" applyFont="1" applyFill="1" applyAlignment="1">
      <alignment horizontal="left"/>
    </xf>
    <xf numFmtId="0" fontId="7" fillId="3" borderId="0" xfId="2" applyFont="1" applyFill="1" applyAlignment="1">
      <alignment horizontal="center"/>
    </xf>
    <xf numFmtId="0" fontId="7" fillId="0" borderId="0" xfId="2" applyFont="1" applyFill="1"/>
    <xf numFmtId="0" fontId="111" fillId="0" borderId="25" xfId="2" applyFont="1" applyBorder="1" applyAlignment="1">
      <alignment horizontal="center" wrapText="1"/>
    </xf>
    <xf numFmtId="169" fontId="69" fillId="0" borderId="17" xfId="2" applyNumberFormat="1" applyFont="1" applyBorder="1" applyAlignment="1">
      <alignment horizontal="center"/>
    </xf>
    <xf numFmtId="169" fontId="69" fillId="0" borderId="3" xfId="2" applyNumberFormat="1" applyFont="1" applyBorder="1" applyAlignment="1">
      <alignment horizontal="center"/>
    </xf>
    <xf numFmtId="169" fontId="69" fillId="0" borderId="18" xfId="2" applyNumberFormat="1" applyFont="1" applyBorder="1" applyAlignment="1">
      <alignment horizontal="center"/>
    </xf>
    <xf numFmtId="169" fontId="69" fillId="0" borderId="19" xfId="2" applyNumberFormat="1" applyFont="1" applyBorder="1" applyAlignment="1">
      <alignment horizontal="center"/>
    </xf>
    <xf numFmtId="169" fontId="69" fillId="0" borderId="1" xfId="2" applyNumberFormat="1" applyFont="1" applyBorder="1" applyAlignment="1">
      <alignment horizontal="center"/>
    </xf>
    <xf numFmtId="169" fontId="69" fillId="0" borderId="51" xfId="2" applyNumberFormat="1" applyFont="1" applyBorder="1" applyAlignment="1">
      <alignment horizontal="center"/>
    </xf>
    <xf numFmtId="169" fontId="69" fillId="0" borderId="32" xfId="2" applyNumberFormat="1" applyFont="1" applyBorder="1" applyAlignment="1">
      <alignment horizontal="center"/>
    </xf>
    <xf numFmtId="169" fontId="69" fillId="0" borderId="6" xfId="2" applyNumberFormat="1" applyFont="1" applyBorder="1" applyAlignment="1">
      <alignment horizontal="center"/>
    </xf>
    <xf numFmtId="169" fontId="69" fillId="0" borderId="34" xfId="2" applyNumberFormat="1" applyFont="1" applyBorder="1" applyAlignment="1">
      <alignment horizontal="center"/>
    </xf>
    <xf numFmtId="0" fontId="2" fillId="0" borderId="0" xfId="3" applyFont="1" applyAlignment="1">
      <alignment horizontal="left" indent="2"/>
    </xf>
    <xf numFmtId="0" fontId="9" fillId="12" borderId="0" xfId="1" applyFont="1" applyFill="1" applyBorder="1" applyAlignment="1">
      <alignment vertical="center"/>
    </xf>
    <xf numFmtId="0" fontId="1" fillId="0" borderId="0" xfId="5"/>
    <xf numFmtId="0" fontId="100" fillId="0" borderId="49" xfId="5" applyFont="1" applyBorder="1" applyAlignment="1">
      <alignment horizontal="center"/>
    </xf>
    <xf numFmtId="0" fontId="100" fillId="0" borderId="8" xfId="5" applyFont="1" applyBorder="1" applyAlignment="1">
      <alignment horizontal="center"/>
    </xf>
    <xf numFmtId="2" fontId="25" fillId="0" borderId="3" xfId="5" applyNumberFormat="1" applyFont="1" applyBorder="1" applyAlignment="1">
      <alignment horizontal="center"/>
    </xf>
    <xf numFmtId="2" fontId="1" fillId="0" borderId="1" xfId="5" applyNumberFormat="1" applyBorder="1" applyAlignment="1">
      <alignment horizontal="center"/>
    </xf>
    <xf numFmtId="0" fontId="1" fillId="0" borderId="1" xfId="5" applyNumberFormat="1" applyBorder="1" applyAlignment="1">
      <alignment horizontal="center"/>
    </xf>
    <xf numFmtId="2" fontId="1" fillId="0" borderId="0" xfId="5" applyNumberFormat="1" applyAlignment="1">
      <alignment horizontal="center"/>
    </xf>
    <xf numFmtId="2" fontId="25" fillId="0" borderId="1" xfId="5" applyNumberFormat="1" applyFont="1" applyBorder="1" applyAlignment="1">
      <alignment horizontal="center"/>
    </xf>
    <xf numFmtId="2" fontId="25" fillId="0" borderId="6" xfId="5" applyNumberFormat="1" applyFont="1" applyBorder="1" applyAlignment="1">
      <alignment horizontal="center"/>
    </xf>
    <xf numFmtId="0" fontId="115" fillId="0" borderId="0" xfId="5" applyFont="1" applyAlignment="1">
      <alignment horizontal="left"/>
    </xf>
    <xf numFmtId="0" fontId="1" fillId="0" borderId="0" xfId="5" applyAlignment="1">
      <alignment horizontal="center"/>
    </xf>
    <xf numFmtId="0" fontId="1" fillId="0" borderId="0" xfId="5" applyAlignment="1">
      <alignment horizontal="left"/>
    </xf>
    <xf numFmtId="0" fontId="100" fillId="0" borderId="54" xfId="5" applyFont="1" applyBorder="1" applyAlignment="1">
      <alignment horizontal="center"/>
    </xf>
    <xf numFmtId="2" fontId="45" fillId="7" borderId="17" xfId="5" applyNumberFormat="1" applyFont="1" applyFill="1" applyBorder="1" applyAlignment="1">
      <alignment horizontal="center"/>
    </xf>
    <xf numFmtId="2" fontId="25" fillId="0" borderId="18" xfId="5" applyNumberFormat="1" applyFont="1" applyBorder="1" applyAlignment="1">
      <alignment horizontal="center"/>
    </xf>
    <xf numFmtId="2" fontId="45" fillId="7" borderId="19" xfId="5" applyNumberFormat="1" applyFont="1" applyFill="1" applyBorder="1" applyAlignment="1">
      <alignment horizontal="center"/>
    </xf>
    <xf numFmtId="2" fontId="25" fillId="0" borderId="51" xfId="5" applyNumberFormat="1" applyFont="1" applyBorder="1" applyAlignment="1">
      <alignment horizontal="center"/>
    </xf>
    <xf numFmtId="2" fontId="45" fillId="7" borderId="32" xfId="5" applyNumberFormat="1" applyFont="1" applyFill="1" applyBorder="1" applyAlignment="1">
      <alignment horizontal="center"/>
    </xf>
    <xf numFmtId="2" fontId="25" fillId="0" borderId="34" xfId="5" applyNumberFormat="1" applyFont="1" applyBorder="1" applyAlignment="1">
      <alignment horizontal="center"/>
    </xf>
    <xf numFmtId="2" fontId="8" fillId="16" borderId="17" xfId="5" applyNumberFormat="1" applyFont="1" applyFill="1" applyBorder="1" applyAlignment="1">
      <alignment horizontal="center"/>
    </xf>
    <xf numFmtId="2" fontId="8" fillId="16" borderId="19" xfId="5" applyNumberFormat="1" applyFont="1" applyFill="1" applyBorder="1" applyAlignment="1">
      <alignment horizontal="center"/>
    </xf>
    <xf numFmtId="2" fontId="8" fillId="16" borderId="32" xfId="5" applyNumberFormat="1" applyFont="1" applyFill="1" applyBorder="1" applyAlignment="1">
      <alignment horizontal="center"/>
    </xf>
    <xf numFmtId="2" fontId="8" fillId="3" borderId="17" xfId="5" applyNumberFormat="1" applyFont="1" applyFill="1" applyBorder="1" applyAlignment="1">
      <alignment horizontal="center"/>
    </xf>
    <xf numFmtId="2" fontId="8" fillId="3" borderId="19" xfId="5" applyNumberFormat="1" applyFont="1" applyFill="1" applyBorder="1" applyAlignment="1">
      <alignment horizontal="center"/>
    </xf>
    <xf numFmtId="2" fontId="8" fillId="3" borderId="32" xfId="5" applyNumberFormat="1" applyFont="1" applyFill="1" applyBorder="1" applyAlignment="1">
      <alignment horizontal="center"/>
    </xf>
    <xf numFmtId="164" fontId="45" fillId="15" borderId="17" xfId="5" applyNumberFormat="1" applyFont="1" applyFill="1" applyBorder="1" applyAlignment="1">
      <alignment horizontal="center"/>
    </xf>
    <xf numFmtId="164" fontId="45" fillId="15" borderId="19" xfId="5" applyNumberFormat="1" applyFont="1" applyFill="1" applyBorder="1" applyAlignment="1">
      <alignment horizontal="center"/>
    </xf>
    <xf numFmtId="164" fontId="45" fillId="15" borderId="32" xfId="5" applyNumberFormat="1" applyFont="1" applyFill="1" applyBorder="1" applyAlignment="1">
      <alignment horizontal="center"/>
    </xf>
    <xf numFmtId="164" fontId="45" fillId="5" borderId="17" xfId="5" applyNumberFormat="1" applyFont="1" applyFill="1" applyBorder="1" applyAlignment="1">
      <alignment horizontal="center"/>
    </xf>
    <xf numFmtId="164" fontId="45" fillId="5" borderId="19" xfId="5" applyNumberFormat="1" applyFont="1" applyFill="1" applyBorder="1" applyAlignment="1">
      <alignment horizontal="center"/>
    </xf>
    <xf numFmtId="164" fontId="45" fillId="5" borderId="32" xfId="5" applyNumberFormat="1" applyFont="1" applyFill="1" applyBorder="1" applyAlignment="1">
      <alignment horizontal="center"/>
    </xf>
    <xf numFmtId="164" fontId="45" fillId="8" borderId="17" xfId="5" applyNumberFormat="1" applyFont="1" applyFill="1" applyBorder="1" applyAlignment="1">
      <alignment horizontal="center"/>
    </xf>
    <xf numFmtId="164" fontId="45" fillId="8" borderId="19" xfId="5" applyNumberFormat="1" applyFont="1" applyFill="1" applyBorder="1" applyAlignment="1">
      <alignment horizontal="center"/>
    </xf>
    <xf numFmtId="164" fontId="45" fillId="8" borderId="32" xfId="5" applyNumberFormat="1" applyFont="1" applyFill="1" applyBorder="1" applyAlignment="1">
      <alignment horizontal="center"/>
    </xf>
    <xf numFmtId="0" fontId="114" fillId="10" borderId="0" xfId="5" applyFont="1" applyFill="1" applyAlignment="1">
      <alignment horizontal="center"/>
    </xf>
    <xf numFmtId="2" fontId="7" fillId="3" borderId="18" xfId="1" applyNumberFormat="1" applyFont="1" applyFill="1" applyBorder="1" applyAlignment="1" applyProtection="1">
      <alignment horizontal="center"/>
      <protection locked="0"/>
    </xf>
    <xf numFmtId="2" fontId="0" fillId="0" borderId="0" xfId="0" applyNumberFormat="1" applyFont="1" applyFill="1" applyBorder="1" applyAlignment="1">
      <alignment horizontal="center"/>
    </xf>
    <xf numFmtId="169" fontId="0" fillId="0" borderId="0" xfId="0" applyNumberFormat="1" applyFont="1" applyFill="1" applyBorder="1" applyAlignment="1">
      <alignment horizontal="center"/>
    </xf>
    <xf numFmtId="0" fontId="116" fillId="0" borderId="1" xfId="0" applyFont="1" applyBorder="1" applyAlignment="1">
      <alignment horizontal="center"/>
    </xf>
    <xf numFmtId="165" fontId="117" fillId="0" borderId="1" xfId="0" applyNumberFormat="1" applyFont="1" applyBorder="1" applyAlignment="1">
      <alignment horizontal="center"/>
    </xf>
    <xf numFmtId="165" fontId="117" fillId="0" borderId="3" xfId="0" applyNumberFormat="1" applyFont="1" applyBorder="1" applyAlignment="1">
      <alignment horizontal="center"/>
    </xf>
    <xf numFmtId="164" fontId="7" fillId="0" borderId="27" xfId="2" applyNumberFormat="1" applyFont="1" applyBorder="1" applyAlignment="1">
      <alignment horizontal="center"/>
    </xf>
    <xf numFmtId="164" fontId="7" fillId="0" borderId="28" xfId="2" applyNumberFormat="1" applyFont="1" applyBorder="1" applyAlignment="1">
      <alignment horizontal="center"/>
    </xf>
    <xf numFmtId="2" fontId="8" fillId="0" borderId="1" xfId="0" applyNumberFormat="1" applyFont="1" applyBorder="1" applyAlignment="1">
      <alignment horizontal="center"/>
    </xf>
    <xf numFmtId="164" fontId="8" fillId="0" borderId="1" xfId="0" applyNumberFormat="1" applyFont="1" applyBorder="1" applyAlignment="1">
      <alignment horizontal="center"/>
    </xf>
    <xf numFmtId="0" fontId="7" fillId="0" borderId="0" xfId="1" applyFont="1" applyFill="1" applyBorder="1" applyAlignment="1">
      <alignment horizontal="left" indent="1"/>
    </xf>
    <xf numFmtId="0" fontId="11" fillId="0" borderId="0" xfId="1" applyFont="1" applyFill="1" applyBorder="1" applyAlignment="1">
      <alignment horizontal="left" indent="1"/>
    </xf>
    <xf numFmtId="0" fontId="8" fillId="0" borderId="0" xfId="1" applyFont="1" applyFill="1" applyBorder="1" applyAlignment="1"/>
    <xf numFmtId="0" fontId="67" fillId="0" borderId="0" xfId="1" applyFont="1" applyFill="1" applyBorder="1" applyAlignment="1">
      <alignment vertical="center"/>
    </xf>
    <xf numFmtId="166" fontId="65" fillId="12" borderId="0" xfId="1" applyNumberFormat="1" applyFont="1" applyFill="1" applyBorder="1" applyAlignment="1">
      <alignment horizontal="left" vertical="center"/>
    </xf>
    <xf numFmtId="0" fontId="12" fillId="0" borderId="43" xfId="0" applyFont="1" applyBorder="1" applyAlignment="1">
      <alignment horizontal="center"/>
    </xf>
    <xf numFmtId="0" fontId="12" fillId="0" borderId="44" xfId="0" applyFont="1" applyBorder="1" applyAlignment="1">
      <alignment horizontal="center"/>
    </xf>
    <xf numFmtId="0" fontId="12" fillId="0" borderId="45" xfId="0" applyFont="1" applyBorder="1" applyAlignment="1">
      <alignment horizontal="center"/>
    </xf>
    <xf numFmtId="0" fontId="8" fillId="19" borderId="43" xfId="0" applyFont="1" applyFill="1" applyBorder="1" applyAlignment="1">
      <alignment horizontal="center"/>
    </xf>
    <xf numFmtId="0" fontId="8" fillId="19" borderId="44" xfId="0" applyFont="1" applyFill="1" applyBorder="1" applyAlignment="1">
      <alignment horizontal="center"/>
    </xf>
    <xf numFmtId="0" fontId="8" fillId="19" borderId="45" xfId="0" applyFont="1" applyFill="1" applyBorder="1" applyAlignment="1">
      <alignment horizontal="center"/>
    </xf>
    <xf numFmtId="0" fontId="8" fillId="22" borderId="43" xfId="0" applyFont="1" applyFill="1" applyBorder="1" applyAlignment="1">
      <alignment horizontal="center"/>
    </xf>
    <xf numFmtId="0" fontId="8" fillId="22" borderId="44" xfId="0" applyFont="1" applyFill="1" applyBorder="1" applyAlignment="1">
      <alignment horizontal="center"/>
    </xf>
    <xf numFmtId="0" fontId="8" fillId="22" borderId="45" xfId="0" applyFont="1" applyFill="1" applyBorder="1" applyAlignment="1">
      <alignment horizontal="center"/>
    </xf>
    <xf numFmtId="0" fontId="14" fillId="21" borderId="73" xfId="0" applyFont="1" applyFill="1" applyBorder="1" applyAlignment="1">
      <alignment wrapText="1"/>
    </xf>
    <xf numFmtId="0" fontId="14" fillId="21" borderId="0" xfId="0" applyFont="1" applyFill="1" applyBorder="1" applyAlignment="1">
      <alignment wrapText="1"/>
    </xf>
    <xf numFmtId="0" fontId="14" fillId="21" borderId="74" xfId="0" applyFont="1" applyFill="1" applyBorder="1" applyAlignment="1">
      <alignment wrapText="1"/>
    </xf>
    <xf numFmtId="2" fontId="11" fillId="22" borderId="70" xfId="0" applyNumberFormat="1" applyFont="1" applyFill="1" applyBorder="1" applyAlignment="1">
      <alignment horizontal="center" vertical="center" wrapText="1"/>
    </xf>
    <xf numFmtId="2" fontId="11" fillId="22" borderId="39" xfId="0" applyNumberFormat="1"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xf>
    <xf numFmtId="0" fontId="14" fillId="21" borderId="75" xfId="0" applyFont="1" applyFill="1" applyBorder="1" applyAlignment="1">
      <alignment wrapText="1"/>
    </xf>
    <xf numFmtId="0" fontId="14" fillId="21" borderId="58" xfId="0" applyFont="1" applyFill="1" applyBorder="1" applyAlignment="1">
      <alignment wrapText="1"/>
    </xf>
    <xf numFmtId="0" fontId="14" fillId="21" borderId="33" xfId="0" applyFont="1" applyFill="1" applyBorder="1" applyAlignment="1">
      <alignment wrapText="1"/>
    </xf>
    <xf numFmtId="0" fontId="114" fillId="10" borderId="0" xfId="5" applyFont="1" applyFill="1" applyAlignment="1">
      <alignment horizontal="center"/>
    </xf>
    <xf numFmtId="0" fontId="87" fillId="0" borderId="31" xfId="5" applyFont="1" applyBorder="1" applyAlignment="1">
      <alignment horizontal="center" vertical="center" wrapText="1"/>
    </xf>
    <xf numFmtId="0" fontId="87" fillId="0" borderId="53" xfId="5" applyFont="1" applyBorder="1" applyAlignment="1">
      <alignment horizontal="center" vertical="center"/>
    </xf>
    <xf numFmtId="0" fontId="87" fillId="0" borderId="23" xfId="5" applyFont="1" applyBorder="1" applyAlignment="1">
      <alignment horizontal="center" vertical="center"/>
    </xf>
    <xf numFmtId="0" fontId="87" fillId="0" borderId="24" xfId="5" applyFont="1" applyBorder="1" applyAlignment="1">
      <alignment horizontal="center" vertical="center"/>
    </xf>
    <xf numFmtId="0" fontId="87" fillId="0" borderId="1" xfId="5" applyFont="1" applyBorder="1" applyAlignment="1">
      <alignment horizontal="center" vertical="center" wrapText="1"/>
    </xf>
    <xf numFmtId="0" fontId="87" fillId="0" borderId="8" xfId="5" applyFont="1" applyBorder="1" applyAlignment="1">
      <alignment horizontal="center" vertical="center"/>
    </xf>
    <xf numFmtId="0" fontId="87" fillId="0" borderId="1" xfId="5" applyFont="1" applyBorder="1" applyAlignment="1">
      <alignment horizontal="center" vertical="center"/>
    </xf>
    <xf numFmtId="2" fontId="27" fillId="0" borderId="36" xfId="0" applyNumberFormat="1" applyFont="1" applyBorder="1" applyAlignment="1">
      <alignment horizontal="center"/>
    </xf>
    <xf numFmtId="2" fontId="27" fillId="0" borderId="37" xfId="0" applyNumberFormat="1" applyFont="1" applyBorder="1" applyAlignment="1">
      <alignment horizontal="center"/>
    </xf>
    <xf numFmtId="2" fontId="27" fillId="0" borderId="38" xfId="0" applyNumberFormat="1" applyFont="1" applyBorder="1" applyAlignment="1">
      <alignment horizontal="center"/>
    </xf>
    <xf numFmtId="0" fontId="19" fillId="12" borderId="9" xfId="1" applyFont="1" applyFill="1" applyBorder="1" applyAlignment="1">
      <alignment horizontal="center"/>
    </xf>
    <xf numFmtId="0" fontId="19" fillId="12" borderId="4" xfId="1" applyFont="1" applyFill="1" applyBorder="1" applyAlignment="1">
      <alignment horizontal="center"/>
    </xf>
    <xf numFmtId="0" fontId="19" fillId="12" borderId="5" xfId="1" applyFont="1" applyFill="1" applyBorder="1" applyAlignment="1">
      <alignment horizontal="center"/>
    </xf>
    <xf numFmtId="0" fontId="7" fillId="0" borderId="25" xfId="0" applyFont="1" applyBorder="1" applyAlignment="1">
      <alignment horizontal="center" vertical="center" wrapText="1"/>
    </xf>
    <xf numFmtId="0" fontId="7" fillId="0" borderId="26" xfId="0" applyFont="1" applyBorder="1" applyAlignment="1">
      <alignment horizontal="center" vertical="center"/>
    </xf>
    <xf numFmtId="164" fontId="27" fillId="0" borderId="36" xfId="0" applyNumberFormat="1" applyFont="1" applyBorder="1" applyAlignment="1">
      <alignment horizontal="center"/>
    </xf>
    <xf numFmtId="164" fontId="27" fillId="0" borderId="37" xfId="0" applyNumberFormat="1" applyFont="1" applyBorder="1" applyAlignment="1">
      <alignment horizontal="center"/>
    </xf>
    <xf numFmtId="164" fontId="27" fillId="0" borderId="38" xfId="0" applyNumberFormat="1" applyFont="1" applyBorder="1" applyAlignment="1">
      <alignment horizontal="center"/>
    </xf>
    <xf numFmtId="0" fontId="27" fillId="0" borderId="36" xfId="0" applyFont="1" applyBorder="1" applyAlignment="1">
      <alignment horizontal="center"/>
    </xf>
    <xf numFmtId="0" fontId="27" fillId="0" borderId="37" xfId="0" applyFont="1" applyBorder="1" applyAlignment="1">
      <alignment horizontal="center"/>
    </xf>
    <xf numFmtId="0" fontId="27" fillId="0" borderId="38" xfId="0" applyFont="1" applyBorder="1" applyAlignment="1">
      <alignment horizontal="center"/>
    </xf>
    <xf numFmtId="0" fontId="67" fillId="0" borderId="43" xfId="2" applyFont="1" applyBorder="1" applyAlignment="1">
      <alignment horizontal="center"/>
    </xf>
    <xf numFmtId="0" fontId="67" fillId="0" borderId="44" xfId="2" applyFont="1" applyBorder="1" applyAlignment="1">
      <alignment horizontal="center"/>
    </xf>
    <xf numFmtId="0" fontId="67" fillId="0" borderId="45" xfId="2" applyFont="1" applyBorder="1" applyAlignment="1">
      <alignment horizontal="center"/>
    </xf>
    <xf numFmtId="0" fontId="72" fillId="0" borderId="31" xfId="2" applyFont="1" applyBorder="1" applyAlignment="1">
      <alignment horizontal="center" wrapText="1"/>
    </xf>
    <xf numFmtId="0" fontId="72" fillId="0" borderId="23" xfId="2" applyFont="1" applyBorder="1" applyAlignment="1">
      <alignment horizontal="center" wrapText="1"/>
    </xf>
    <xf numFmtId="0" fontId="72" fillId="0" borderId="24" xfId="2" applyFont="1" applyBorder="1" applyAlignment="1">
      <alignment horizontal="center" wrapText="1"/>
    </xf>
    <xf numFmtId="0" fontId="7" fillId="0" borderId="0" xfId="0" applyFont="1" applyAlignment="1">
      <alignment horizontal="left" vertical="top" indent="1"/>
    </xf>
    <xf numFmtId="0" fontId="7" fillId="3" borderId="0" xfId="4" applyFont="1" applyFill="1" applyAlignment="1">
      <alignment horizontal="left" vertical="top" indent="1"/>
    </xf>
    <xf numFmtId="0" fontId="11" fillId="0" borderId="8" xfId="4" applyFont="1" applyBorder="1" applyAlignment="1">
      <alignment horizontal="center" vertical="center" wrapText="1"/>
    </xf>
    <xf numFmtId="0" fontId="7" fillId="0" borderId="7" xfId="4" applyFont="1" applyBorder="1" applyAlignment="1">
      <alignment horizontal="center" vertical="center"/>
    </xf>
    <xf numFmtId="0" fontId="98" fillId="0" borderId="0" xfId="0" applyFont="1" applyAlignment="1">
      <alignment horizontal="left" vertical="top" wrapText="1" indent="1"/>
    </xf>
    <xf numFmtId="0" fontId="7" fillId="0" borderId="0" xfId="1" applyFont="1" applyFill="1" applyAlignment="1">
      <alignment horizontal="left" vertical="top" wrapText="1" indent="1"/>
    </xf>
    <xf numFmtId="0" fontId="7" fillId="0" borderId="0" xfId="1" applyFont="1" applyAlignment="1">
      <alignment horizontal="left" vertical="top" wrapText="1" indent="1"/>
    </xf>
    <xf numFmtId="0" fontId="87" fillId="0" borderId="1" xfId="4" applyFont="1" applyBorder="1" applyAlignment="1">
      <alignment horizontal="center" vertical="center" wrapText="1"/>
    </xf>
    <xf numFmtId="0" fontId="87" fillId="0" borderId="49" xfId="4" applyFont="1" applyBorder="1" applyAlignment="1">
      <alignment horizontal="center" vertical="center"/>
    </xf>
    <xf numFmtId="0" fontId="87" fillId="0" borderId="1" xfId="4" applyFont="1" applyBorder="1" applyAlignment="1">
      <alignment horizontal="center" vertical="center"/>
    </xf>
    <xf numFmtId="0" fontId="8" fillId="0" borderId="8" xfId="4" applyFont="1" applyBorder="1" applyAlignment="1">
      <alignment horizontal="center" vertical="center" wrapText="1"/>
    </xf>
    <xf numFmtId="0" fontId="98" fillId="21" borderId="0" xfId="1" applyFont="1" applyFill="1" applyAlignment="1">
      <alignment horizontal="left"/>
    </xf>
    <xf numFmtId="0" fontId="98" fillId="21" borderId="0" xfId="1" applyFont="1" applyFill="1"/>
    <xf numFmtId="0" fontId="98" fillId="21" borderId="0" xfId="1" applyFont="1" applyFill="1" applyAlignment="1">
      <alignment horizontal="left" vertical="top" wrapText="1"/>
    </xf>
    <xf numFmtId="0" fontId="19" fillId="7" borderId="43" xfId="1" applyFont="1" applyFill="1" applyBorder="1" applyAlignment="1">
      <alignment horizontal="center"/>
    </xf>
    <xf numFmtId="0" fontId="19" fillId="7" borderId="44" xfId="1" applyFont="1" applyFill="1" applyBorder="1" applyAlignment="1">
      <alignment horizontal="center"/>
    </xf>
    <xf numFmtId="0" fontId="19" fillId="7" borderId="45" xfId="1" applyFont="1" applyFill="1" applyBorder="1" applyAlignment="1">
      <alignment horizontal="center"/>
    </xf>
    <xf numFmtId="0" fontId="21" fillId="17" borderId="43" xfId="1" applyFont="1" applyFill="1" applyBorder="1" applyAlignment="1">
      <alignment horizontal="center"/>
    </xf>
    <xf numFmtId="0" fontId="21" fillId="17" borderId="44" xfId="1" applyFont="1" applyFill="1" applyBorder="1" applyAlignment="1">
      <alignment horizontal="center"/>
    </xf>
    <xf numFmtId="0" fontId="21" fillId="17" borderId="45" xfId="1" applyFont="1" applyFill="1" applyBorder="1" applyAlignment="1">
      <alignment horizontal="center"/>
    </xf>
    <xf numFmtId="0" fontId="21" fillId="3" borderId="43" xfId="1" applyFont="1" applyFill="1" applyBorder="1" applyAlignment="1">
      <alignment horizontal="center"/>
    </xf>
    <xf numFmtId="0" fontId="21" fillId="3" borderId="44" xfId="1" applyFont="1" applyFill="1" applyBorder="1" applyAlignment="1">
      <alignment horizontal="center"/>
    </xf>
    <xf numFmtId="0" fontId="21" fillId="3" borderId="45" xfId="1" applyFont="1" applyFill="1" applyBorder="1" applyAlignment="1">
      <alignment horizontal="center"/>
    </xf>
    <xf numFmtId="0" fontId="19" fillId="15" borderId="43" xfId="1" applyFont="1" applyFill="1" applyBorder="1" applyAlignment="1">
      <alignment horizontal="center"/>
    </xf>
    <xf numFmtId="0" fontId="19" fillId="15" borderId="44" xfId="1" applyFont="1" applyFill="1" applyBorder="1" applyAlignment="1">
      <alignment horizontal="center"/>
    </xf>
    <xf numFmtId="0" fontId="19" fillId="15" borderId="45" xfId="1" applyFont="1" applyFill="1" applyBorder="1" applyAlignment="1">
      <alignment horizontal="center"/>
    </xf>
    <xf numFmtId="0" fontId="19" fillId="5" borderId="43" xfId="1" applyFont="1" applyFill="1" applyBorder="1" applyAlignment="1">
      <alignment horizontal="center"/>
    </xf>
    <xf numFmtId="0" fontId="19" fillId="5" borderId="44" xfId="1" applyFont="1" applyFill="1" applyBorder="1" applyAlignment="1">
      <alignment horizontal="center"/>
    </xf>
    <xf numFmtId="0" fontId="19" fillId="5" borderId="45" xfId="1" applyFont="1" applyFill="1" applyBorder="1" applyAlignment="1">
      <alignment horizontal="center"/>
    </xf>
    <xf numFmtId="0" fontId="19" fillId="8" borderId="43" xfId="1" applyFont="1" applyFill="1" applyBorder="1" applyAlignment="1">
      <alignment horizontal="center"/>
    </xf>
    <xf numFmtId="0" fontId="19" fillId="8" borderId="44" xfId="1" applyFont="1" applyFill="1" applyBorder="1" applyAlignment="1">
      <alignment horizontal="center"/>
    </xf>
    <xf numFmtId="0" fontId="19" fillId="8" borderId="45" xfId="1" applyFont="1" applyFill="1" applyBorder="1" applyAlignment="1">
      <alignment horizontal="center"/>
    </xf>
    <xf numFmtId="0" fontId="21" fillId="3" borderId="10" xfId="1" applyFont="1" applyFill="1" applyBorder="1" applyAlignment="1">
      <alignment horizontal="center"/>
    </xf>
    <xf numFmtId="0" fontId="21" fillId="3" borderId="11" xfId="1" applyFont="1" applyFill="1" applyBorder="1" applyAlignment="1">
      <alignment horizontal="center"/>
    </xf>
    <xf numFmtId="0" fontId="21" fillId="3" borderId="12" xfId="1" applyFont="1" applyFill="1" applyBorder="1" applyAlignment="1">
      <alignment horizontal="center"/>
    </xf>
    <xf numFmtId="0" fontId="19" fillId="15" borderId="10" xfId="1" applyFont="1" applyFill="1" applyBorder="1" applyAlignment="1">
      <alignment horizontal="center"/>
    </xf>
    <xf numFmtId="0" fontId="19" fillId="15" borderId="11" xfId="1" applyFont="1" applyFill="1" applyBorder="1" applyAlignment="1">
      <alignment horizontal="center"/>
    </xf>
    <xf numFmtId="0" fontId="19" fillId="15" borderId="12" xfId="1" applyFont="1" applyFill="1" applyBorder="1" applyAlignment="1">
      <alignment horizontal="center"/>
    </xf>
    <xf numFmtId="0" fontId="19" fillId="5" borderId="10" xfId="1" applyFont="1" applyFill="1" applyBorder="1" applyAlignment="1">
      <alignment horizontal="center"/>
    </xf>
    <xf numFmtId="0" fontId="19" fillId="5" borderId="11" xfId="1" applyFont="1" applyFill="1" applyBorder="1" applyAlignment="1">
      <alignment horizontal="center"/>
    </xf>
    <xf numFmtId="0" fontId="19" fillId="5" borderId="12" xfId="1" applyFont="1" applyFill="1" applyBorder="1" applyAlignment="1">
      <alignment horizontal="center"/>
    </xf>
    <xf numFmtId="0" fontId="19" fillId="8" borderId="10" xfId="1" applyFont="1" applyFill="1" applyBorder="1" applyAlignment="1">
      <alignment horizontal="center"/>
    </xf>
    <xf numFmtId="0" fontId="19" fillId="8" borderId="11" xfId="1" applyFont="1" applyFill="1" applyBorder="1" applyAlignment="1">
      <alignment horizontal="center"/>
    </xf>
    <xf numFmtId="0" fontId="19" fillId="8" borderId="12" xfId="1" applyFont="1" applyFill="1" applyBorder="1" applyAlignment="1">
      <alignment horizontal="center"/>
    </xf>
    <xf numFmtId="49" fontId="47" fillId="0" borderId="9" xfId="1" applyNumberFormat="1" applyFont="1" applyFill="1" applyBorder="1" applyAlignment="1">
      <alignment horizontal="center"/>
    </xf>
    <xf numFmtId="49" fontId="47" fillId="0" borderId="57" xfId="1" applyNumberFormat="1" applyFont="1" applyFill="1" applyBorder="1" applyAlignment="1">
      <alignment horizontal="center"/>
    </xf>
    <xf numFmtId="0" fontId="98" fillId="21" borderId="0" xfId="1" applyFont="1" applyFill="1" applyAlignment="1">
      <alignment horizontal="left" wrapText="1"/>
    </xf>
    <xf numFmtId="0" fontId="7" fillId="21" borderId="0" xfId="1" applyFont="1" applyFill="1"/>
    <xf numFmtId="0" fontId="19" fillId="7" borderId="10" xfId="1" applyFont="1" applyFill="1" applyBorder="1" applyAlignment="1">
      <alignment horizontal="center"/>
    </xf>
    <xf numFmtId="0" fontId="19" fillId="7" borderId="11" xfId="1" applyFont="1" applyFill="1" applyBorder="1" applyAlignment="1">
      <alignment horizontal="center"/>
    </xf>
    <xf numFmtId="0" fontId="19" fillId="7" borderId="12" xfId="1" applyFont="1" applyFill="1" applyBorder="1" applyAlignment="1">
      <alignment horizontal="center"/>
    </xf>
    <xf numFmtId="0" fontId="21" fillId="17" borderId="10" xfId="1" applyFont="1" applyFill="1" applyBorder="1" applyAlignment="1">
      <alignment horizontal="center"/>
    </xf>
    <xf numFmtId="0" fontId="21" fillId="17" borderId="11" xfId="1" applyFont="1" applyFill="1" applyBorder="1" applyAlignment="1">
      <alignment horizontal="center"/>
    </xf>
    <xf numFmtId="0" fontId="21" fillId="17" borderId="12" xfId="1" applyFont="1" applyFill="1" applyBorder="1" applyAlignment="1">
      <alignment horizontal="center"/>
    </xf>
    <xf numFmtId="0" fontId="7" fillId="21" borderId="0" xfId="1" applyFont="1" applyFill="1" applyAlignment="1">
      <alignment horizontal="left" vertical="top" wrapText="1"/>
    </xf>
    <xf numFmtId="0" fontId="7" fillId="21" borderId="75" xfId="1" applyFont="1" applyFill="1" applyBorder="1" applyAlignment="1">
      <alignment horizontal="left" vertical="top" wrapText="1"/>
    </xf>
    <xf numFmtId="0" fontId="7" fillId="21" borderId="58" xfId="1" applyFont="1" applyFill="1" applyBorder="1" applyAlignment="1">
      <alignment horizontal="left" vertical="top" wrapText="1"/>
    </xf>
    <xf numFmtId="0" fontId="7" fillId="21" borderId="33" xfId="1" applyFont="1" applyFill="1" applyBorder="1" applyAlignment="1">
      <alignment horizontal="left" vertical="top" wrapText="1"/>
    </xf>
    <xf numFmtId="0" fontId="7" fillId="3" borderId="73" xfId="1" applyFont="1" applyFill="1" applyBorder="1" applyAlignment="1">
      <alignment horizontal="left"/>
    </xf>
    <xf numFmtId="0" fontId="7" fillId="3" borderId="0" xfId="1" applyFont="1" applyFill="1" applyBorder="1" applyAlignment="1">
      <alignment horizontal="left"/>
    </xf>
    <xf numFmtId="0" fontId="7" fillId="3" borderId="74" xfId="1" applyFont="1" applyFill="1" applyBorder="1" applyAlignment="1">
      <alignment horizontal="left"/>
    </xf>
    <xf numFmtId="0" fontId="7" fillId="21" borderId="73" xfId="1" applyFont="1" applyFill="1" applyBorder="1" applyAlignment="1">
      <alignment horizontal="left" vertical="top" wrapText="1"/>
    </xf>
    <xf numFmtId="0" fontId="7" fillId="21" borderId="0" xfId="1" applyFont="1" applyFill="1" applyBorder="1" applyAlignment="1">
      <alignment horizontal="left" vertical="top" wrapText="1"/>
    </xf>
    <xf numFmtId="0" fontId="7" fillId="21" borderId="74" xfId="1" applyFont="1" applyFill="1" applyBorder="1" applyAlignment="1">
      <alignment horizontal="left" vertical="top" wrapText="1"/>
    </xf>
    <xf numFmtId="0" fontId="113" fillId="21" borderId="73" xfId="1" applyFont="1" applyFill="1" applyBorder="1" applyAlignment="1">
      <alignment horizontal="left" vertical="top" wrapText="1"/>
    </xf>
    <xf numFmtId="0" fontId="113" fillId="21" borderId="0" xfId="1" applyFont="1" applyFill="1" applyBorder="1" applyAlignment="1">
      <alignment horizontal="left" vertical="top" wrapText="1"/>
    </xf>
    <xf numFmtId="0" fontId="113" fillId="21" borderId="74" xfId="1" applyFont="1" applyFill="1" applyBorder="1" applyAlignment="1">
      <alignment horizontal="left" vertical="top" wrapText="1"/>
    </xf>
    <xf numFmtId="0" fontId="108" fillId="21" borderId="73" xfId="1" applyFont="1" applyFill="1" applyBorder="1" applyAlignment="1">
      <alignment horizontal="left" vertical="top" wrapText="1"/>
    </xf>
    <xf numFmtId="0" fontId="108" fillId="21" borderId="0" xfId="1" applyFont="1" applyFill="1" applyBorder="1" applyAlignment="1">
      <alignment horizontal="left" vertical="top" wrapText="1"/>
    </xf>
    <xf numFmtId="0" fontId="108" fillId="21" borderId="74" xfId="1" applyFont="1" applyFill="1" applyBorder="1" applyAlignment="1">
      <alignment horizontal="left" vertical="top" wrapText="1"/>
    </xf>
    <xf numFmtId="0" fontId="11" fillId="13" borderId="10" xfId="1" applyFont="1" applyFill="1" applyBorder="1" applyAlignment="1">
      <alignment horizontal="center"/>
    </xf>
    <xf numFmtId="0" fontId="11" fillId="13" borderId="12" xfId="1" applyFont="1" applyFill="1" applyBorder="1" applyAlignment="1">
      <alignment horizontal="center"/>
    </xf>
    <xf numFmtId="0" fontId="11" fillId="24" borderId="10" xfId="1" applyFont="1" applyFill="1" applyBorder="1" applyAlignment="1">
      <alignment horizontal="center"/>
    </xf>
    <xf numFmtId="0" fontId="11" fillId="24" borderId="12" xfId="1" applyFont="1" applyFill="1" applyBorder="1" applyAlignment="1">
      <alignment horizontal="center"/>
    </xf>
    <xf numFmtId="0" fontId="10" fillId="9" borderId="10" xfId="1" applyFont="1" applyFill="1" applyBorder="1" applyAlignment="1">
      <alignment horizontal="center"/>
    </xf>
    <xf numFmtId="0" fontId="10" fillId="9" borderId="12" xfId="1" applyFont="1" applyFill="1" applyBorder="1" applyAlignment="1">
      <alignment horizontal="center"/>
    </xf>
    <xf numFmtId="0" fontId="10" fillId="7" borderId="10" xfId="1" applyFont="1" applyFill="1" applyBorder="1" applyAlignment="1">
      <alignment horizontal="center"/>
    </xf>
    <xf numFmtId="0" fontId="10" fillId="7" borderId="12" xfId="1" applyFont="1" applyFill="1" applyBorder="1" applyAlignment="1">
      <alignment horizontal="center"/>
    </xf>
    <xf numFmtId="0" fontId="10" fillId="6" borderId="10" xfId="1" applyFont="1" applyFill="1" applyBorder="1" applyAlignment="1">
      <alignment horizontal="center"/>
    </xf>
    <xf numFmtId="0" fontId="10" fillId="6" borderId="12" xfId="1" applyFont="1" applyFill="1" applyBorder="1" applyAlignment="1">
      <alignment horizontal="center"/>
    </xf>
    <xf numFmtId="0" fontId="10" fillId="5" borderId="10" xfId="1" applyFont="1" applyFill="1" applyBorder="1" applyAlignment="1">
      <alignment horizontal="center"/>
    </xf>
    <xf numFmtId="0" fontId="10" fillId="5" borderId="12" xfId="1" applyFont="1" applyFill="1" applyBorder="1" applyAlignment="1">
      <alignment horizontal="center"/>
    </xf>
    <xf numFmtId="0" fontId="10" fillId="25" borderId="10" xfId="1" applyFont="1" applyFill="1" applyBorder="1" applyAlignment="1">
      <alignment horizontal="center"/>
    </xf>
    <xf numFmtId="0" fontId="10" fillId="25" borderId="12" xfId="1" applyFont="1" applyFill="1" applyBorder="1" applyAlignment="1">
      <alignment horizontal="center"/>
    </xf>
    <xf numFmtId="165" fontId="117" fillId="0" borderId="6" xfId="0" applyNumberFormat="1" applyFont="1" applyBorder="1" applyAlignment="1">
      <alignment horizontal="center"/>
    </xf>
    <xf numFmtId="165" fontId="39" fillId="0" borderId="6" xfId="0" applyNumberFormat="1" applyFont="1" applyBorder="1" applyAlignment="1">
      <alignment horizontal="center"/>
    </xf>
  </cellXfs>
  <cellStyles count="6">
    <cellStyle name="Normal" xfId="0" builtinId="0"/>
    <cellStyle name="Normal 2" xfId="1" xr:uid="{00000000-0005-0000-0000-000001000000}"/>
    <cellStyle name="Normal 2 2" xfId="2" xr:uid="{00000000-0005-0000-0000-000002000000}"/>
    <cellStyle name="Normal 3" xfId="3" xr:uid="{00000000-0005-0000-0000-000003000000}"/>
    <cellStyle name="Normal 4" xfId="4" xr:uid="{4382F899-FC68-4AB5-ABA1-977BBD9B3F55}"/>
    <cellStyle name="Normal 5" xfId="5" xr:uid="{B1F6F263-3697-4782-B4EB-E12DF57272D4}"/>
  </cellStyles>
  <dxfs count="306">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FF0000"/>
      </font>
    </dxf>
    <dxf>
      <font>
        <color rgb="FF00B050"/>
      </font>
    </dxf>
    <dxf>
      <font>
        <color rgb="FF0000FF"/>
      </font>
    </dxf>
    <dxf>
      <font>
        <color rgb="FF00B0F0"/>
      </font>
    </dxf>
    <dxf>
      <font>
        <color rgb="FF7030A0"/>
      </font>
    </dxf>
    <dxf>
      <font>
        <color rgb="FF009900"/>
      </font>
    </dxf>
    <dxf>
      <font>
        <color rgb="FFFF0000"/>
      </font>
    </dxf>
    <dxf>
      <numFmt numFmtId="1" formatCode="0"/>
    </dxf>
    <dxf>
      <numFmt numFmtId="2" formatCode="0.00"/>
    </dxf>
    <dxf>
      <numFmt numFmtId="1" formatCode="0"/>
    </dxf>
    <dxf>
      <numFmt numFmtId="2" formatCode="0.00"/>
    </dxf>
    <dxf>
      <numFmt numFmtId="1" formatCode="0"/>
    </dxf>
    <dxf>
      <numFmt numFmtId="2" formatCode="0.00"/>
    </dxf>
    <dxf>
      <numFmt numFmtId="1" formatCode="0"/>
    </dxf>
    <dxf>
      <numFmt numFmtId="2" formatCode="0.00"/>
    </dxf>
    <dxf>
      <fill>
        <patternFill>
          <bgColor rgb="FFFFFF00"/>
        </patternFill>
      </fill>
    </dxf>
  </dxfs>
  <tableStyles count="0" defaultTableStyle="TableStyleMedium9" defaultPivotStyle="PivotStyleLight16"/>
  <colors>
    <mruColors>
      <color rgb="FF0000FF"/>
      <color rgb="FF009900"/>
      <color rgb="FFFF9900"/>
      <color rgb="FF008000"/>
      <color rgb="FF6E548D"/>
      <color rgb="FF3D96AE"/>
      <color rgb="FFDA8137"/>
      <color rgb="FF006600"/>
      <color rgb="FFFFCC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rgbClr val="C00000"/>
                </a:solidFill>
                <a:latin typeface="+mn-lt"/>
                <a:ea typeface="+mn-ea"/>
                <a:cs typeface="+mn-cs"/>
              </a:defRPr>
            </a:pPr>
            <a:r>
              <a:rPr lang="en-US" sz="2000" b="1">
                <a:solidFill>
                  <a:srgbClr val="C00000"/>
                </a:solidFill>
              </a:rPr>
              <a:t>Estimated T</a:t>
            </a:r>
            <a:r>
              <a:rPr lang="en-US" sz="2000" b="1" baseline="-25000">
                <a:solidFill>
                  <a:srgbClr val="C00000"/>
                </a:solidFill>
              </a:rPr>
              <a:t>RX</a:t>
            </a:r>
            <a:r>
              <a:rPr lang="en-US" sz="2000" b="1" baseline="0">
                <a:solidFill>
                  <a:srgbClr val="C00000"/>
                </a:solidFill>
              </a:rPr>
              <a:t> vs Frequency, ngVLA Receiver Bands 1-6</a:t>
            </a:r>
            <a:endParaRPr lang="en-US" sz="2000" b="1">
              <a:solidFill>
                <a:srgbClr val="C00000"/>
              </a:solidFill>
            </a:endParaRPr>
          </a:p>
        </c:rich>
      </c:tx>
      <c:layout>
        <c:manualLayout>
          <c:xMode val="edge"/>
          <c:yMode val="edge"/>
          <c:x val="0.23648718591704698"/>
          <c:y val="2.6775748677341265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rgbClr val="C00000"/>
              </a:solidFill>
              <a:latin typeface="+mn-lt"/>
              <a:ea typeface="+mn-ea"/>
              <a:cs typeface="+mn-cs"/>
            </a:defRPr>
          </a:pPr>
          <a:endParaRPr lang="en-US"/>
        </a:p>
      </c:txPr>
    </c:title>
    <c:autoTitleDeleted val="0"/>
    <c:plotArea>
      <c:layout/>
      <c:scatterChart>
        <c:scatterStyle val="smoothMarker"/>
        <c:varyColors val="0"/>
        <c:ser>
          <c:idx val="0"/>
          <c:order val="0"/>
          <c:tx>
            <c:v>Band 1</c:v>
          </c:tx>
          <c:spPr>
            <a:ln w="19050" cap="rnd">
              <a:solidFill>
                <a:srgbClr val="C00000"/>
              </a:solidFill>
              <a:round/>
            </a:ln>
            <a:effectLst/>
          </c:spPr>
          <c:marker>
            <c:symbol val="circle"/>
            <c:size val="5"/>
            <c:spPr>
              <a:solidFill>
                <a:srgbClr val="C00000"/>
              </a:solidFill>
              <a:ln w="9525">
                <a:solidFill>
                  <a:srgbClr val="C00000"/>
                </a:solidFill>
              </a:ln>
              <a:effectLst/>
            </c:spPr>
          </c:marker>
          <c:xVal>
            <c:numRef>
              <c:f>Summary!$D$11:$D$21</c:f>
              <c:numCache>
                <c:formatCode>0.00</c:formatCode>
                <c:ptCount val="11"/>
                <c:pt idx="0">
                  <c:v>1.2</c:v>
                </c:pt>
                <c:pt idx="1">
                  <c:v>1.32</c:v>
                </c:pt>
                <c:pt idx="2">
                  <c:v>1.49</c:v>
                </c:pt>
                <c:pt idx="3">
                  <c:v>1.65</c:v>
                </c:pt>
                <c:pt idx="4">
                  <c:v>1.84</c:v>
                </c:pt>
                <c:pt idx="5">
                  <c:v>2.0499999999999998</c:v>
                </c:pt>
                <c:pt idx="6">
                  <c:v>2.2799999999999998</c:v>
                </c:pt>
                <c:pt idx="7">
                  <c:v>2.54</c:v>
                </c:pt>
                <c:pt idx="8">
                  <c:v>2.83</c:v>
                </c:pt>
                <c:pt idx="9">
                  <c:v>3.16</c:v>
                </c:pt>
                <c:pt idx="10">
                  <c:v>3.49</c:v>
                </c:pt>
              </c:numCache>
            </c:numRef>
          </c:xVal>
          <c:yVal>
            <c:numRef>
              <c:f>Summary!$F$11:$F$21</c:f>
              <c:numCache>
                <c:formatCode>0.0</c:formatCode>
                <c:ptCount val="11"/>
                <c:pt idx="0">
                  <c:v>9.9311899426600014</c:v>
                </c:pt>
                <c:pt idx="1">
                  <c:v>9.4575625610818204</c:v>
                </c:pt>
                <c:pt idx="2">
                  <c:v>9.5092320825408443</c:v>
                </c:pt>
                <c:pt idx="3">
                  <c:v>10.003922155372967</c:v>
                </c:pt>
                <c:pt idx="4">
                  <c:v>10.0647457707838</c:v>
                </c:pt>
                <c:pt idx="5">
                  <c:v>9.9146310296218534</c:v>
                </c:pt>
                <c:pt idx="6">
                  <c:v>9.9204604743405067</c:v>
                </c:pt>
                <c:pt idx="7">
                  <c:v>9.3166299277851223</c:v>
                </c:pt>
                <c:pt idx="8">
                  <c:v>9.1125401109310609</c:v>
                </c:pt>
                <c:pt idx="9">
                  <c:v>9.170524931532853</c:v>
                </c:pt>
                <c:pt idx="10">
                  <c:v>8.8365954018738542</c:v>
                </c:pt>
              </c:numCache>
            </c:numRef>
          </c:yVal>
          <c:smooth val="1"/>
          <c:extLst>
            <c:ext xmlns:c16="http://schemas.microsoft.com/office/drawing/2014/chart" uri="{C3380CC4-5D6E-409C-BE32-E72D297353CC}">
              <c16:uniqueId val="{00000000-1E93-4169-9558-8DBC2086514B}"/>
            </c:ext>
          </c:extLst>
        </c:ser>
        <c:ser>
          <c:idx val="1"/>
          <c:order val="1"/>
          <c:tx>
            <c:v>Band 2</c:v>
          </c:tx>
          <c:spPr>
            <a:ln w="19050" cap="rnd">
              <a:solidFill>
                <a:schemeClr val="accent6">
                  <a:lumMod val="75000"/>
                </a:schemeClr>
              </a:solidFill>
              <a:round/>
            </a:ln>
            <a:effectLst/>
          </c:spPr>
          <c:marker>
            <c:symbol val="circle"/>
            <c:size val="5"/>
            <c:spPr>
              <a:solidFill>
                <a:schemeClr val="accent6">
                  <a:lumMod val="75000"/>
                </a:schemeClr>
              </a:solidFill>
              <a:ln w="9525">
                <a:solidFill>
                  <a:schemeClr val="accent6">
                    <a:lumMod val="75000"/>
                  </a:schemeClr>
                </a:solidFill>
              </a:ln>
              <a:effectLst/>
            </c:spPr>
          </c:marker>
          <c:xVal>
            <c:numRef>
              <c:f>Summary!$D$22:$D$32</c:f>
              <c:numCache>
                <c:formatCode>0.00</c:formatCode>
                <c:ptCount val="11"/>
                <c:pt idx="0">
                  <c:v>3.4099999999999997</c:v>
                </c:pt>
                <c:pt idx="1">
                  <c:v>3.88</c:v>
                </c:pt>
                <c:pt idx="2">
                  <c:v>4.4000000000000004</c:v>
                </c:pt>
                <c:pt idx="3">
                  <c:v>5</c:v>
                </c:pt>
                <c:pt idx="4">
                  <c:v>5.7</c:v>
                </c:pt>
                <c:pt idx="5">
                  <c:v>6.45</c:v>
                </c:pt>
                <c:pt idx="6">
                  <c:v>7.35</c:v>
                </c:pt>
                <c:pt idx="7">
                  <c:v>8.35</c:v>
                </c:pt>
                <c:pt idx="8">
                  <c:v>9.5</c:v>
                </c:pt>
                <c:pt idx="9">
                  <c:v>10.8</c:v>
                </c:pt>
                <c:pt idx="10">
                  <c:v>12.290000000000001</c:v>
                </c:pt>
              </c:numCache>
            </c:numRef>
          </c:xVal>
          <c:yVal>
            <c:numRef>
              <c:f>Summary!$F$22:$F$32</c:f>
              <c:numCache>
                <c:formatCode>0.0</c:formatCode>
                <c:ptCount val="11"/>
                <c:pt idx="0">
                  <c:v>10.07600598551171</c:v>
                </c:pt>
                <c:pt idx="1">
                  <c:v>8.110949430114534</c:v>
                </c:pt>
                <c:pt idx="2">
                  <c:v>8.1287481484765856</c:v>
                </c:pt>
                <c:pt idx="3">
                  <c:v>8.4140167546399809</c:v>
                </c:pt>
                <c:pt idx="4">
                  <c:v>8.5425388483139777</c:v>
                </c:pt>
                <c:pt idx="5">
                  <c:v>8.6400276734548349</c:v>
                </c:pt>
                <c:pt idx="6">
                  <c:v>9.0036352920237199</c:v>
                </c:pt>
                <c:pt idx="7">
                  <c:v>9.8306767960389223</c:v>
                </c:pt>
                <c:pt idx="8">
                  <c:v>10.65578488675864</c:v>
                </c:pt>
                <c:pt idx="9">
                  <c:v>11.196365742152173</c:v>
                </c:pt>
                <c:pt idx="10">
                  <c:v>12.019471194304288</c:v>
                </c:pt>
              </c:numCache>
            </c:numRef>
          </c:yVal>
          <c:smooth val="1"/>
          <c:extLst>
            <c:ext xmlns:c16="http://schemas.microsoft.com/office/drawing/2014/chart" uri="{C3380CC4-5D6E-409C-BE32-E72D297353CC}">
              <c16:uniqueId val="{00000000-870E-4D12-BBBE-2185DB0BAAF0}"/>
            </c:ext>
          </c:extLst>
        </c:ser>
        <c:ser>
          <c:idx val="2"/>
          <c:order val="2"/>
          <c:tx>
            <c:v>Band 3</c:v>
          </c:tx>
          <c:spPr>
            <a:ln w="19050" cap="rnd">
              <a:solidFill>
                <a:schemeClr val="tx1"/>
              </a:solidFill>
              <a:round/>
            </a:ln>
            <a:effectLst/>
          </c:spPr>
          <c:marker>
            <c:symbol val="circle"/>
            <c:size val="5"/>
            <c:spPr>
              <a:solidFill>
                <a:schemeClr val="tx1"/>
              </a:solidFill>
              <a:ln w="9525">
                <a:solidFill>
                  <a:schemeClr val="tx1"/>
                </a:solidFill>
              </a:ln>
              <a:effectLst/>
            </c:spPr>
          </c:marker>
          <c:xVal>
            <c:numRef>
              <c:f>Summary!$D$33:$D$43</c:f>
              <c:numCache>
                <c:formatCode>0.00</c:formatCode>
                <c:ptCount val="11"/>
                <c:pt idx="0">
                  <c:v>12.31</c:v>
                </c:pt>
                <c:pt idx="1">
                  <c:v>12.94</c:v>
                </c:pt>
                <c:pt idx="2">
                  <c:v>13.6</c:v>
                </c:pt>
                <c:pt idx="3">
                  <c:v>14.35</c:v>
                </c:pt>
                <c:pt idx="4">
                  <c:v>15.1</c:v>
                </c:pt>
                <c:pt idx="5">
                  <c:v>15.9</c:v>
                </c:pt>
                <c:pt idx="6">
                  <c:v>16.7</c:v>
                </c:pt>
                <c:pt idx="7">
                  <c:v>17.600000000000001</c:v>
                </c:pt>
                <c:pt idx="8">
                  <c:v>18.5</c:v>
                </c:pt>
                <c:pt idx="9">
                  <c:v>19.5</c:v>
                </c:pt>
                <c:pt idx="10">
                  <c:v>20.5</c:v>
                </c:pt>
              </c:numCache>
            </c:numRef>
          </c:xVal>
          <c:yVal>
            <c:numRef>
              <c:f>Summary!$F$33:$F$43</c:f>
              <c:numCache>
                <c:formatCode>0.0</c:formatCode>
                <c:ptCount val="11"/>
                <c:pt idx="0">
                  <c:v>14.290537804374493</c:v>
                </c:pt>
                <c:pt idx="1">
                  <c:v>13.939621948644932</c:v>
                </c:pt>
                <c:pt idx="2">
                  <c:v>13.769635742831531</c:v>
                </c:pt>
                <c:pt idx="3">
                  <c:v>13.760235073187017</c:v>
                </c:pt>
                <c:pt idx="4">
                  <c:v>13.8863473948999</c:v>
                </c:pt>
                <c:pt idx="5">
                  <c:v>14.11575404857048</c:v>
                </c:pt>
                <c:pt idx="6">
                  <c:v>14.520959027891184</c:v>
                </c:pt>
                <c:pt idx="7">
                  <c:v>14.99726745689539</c:v>
                </c:pt>
                <c:pt idx="8">
                  <c:v>15.445589953899312</c:v>
                </c:pt>
                <c:pt idx="9">
                  <c:v>15.911341642405196</c:v>
                </c:pt>
                <c:pt idx="10">
                  <c:v>16.353196687587882</c:v>
                </c:pt>
              </c:numCache>
            </c:numRef>
          </c:yVal>
          <c:smooth val="1"/>
          <c:extLst>
            <c:ext xmlns:c16="http://schemas.microsoft.com/office/drawing/2014/chart" uri="{C3380CC4-5D6E-409C-BE32-E72D297353CC}">
              <c16:uniqueId val="{00000001-870E-4D12-BBBE-2185DB0BAAF0}"/>
            </c:ext>
          </c:extLst>
        </c:ser>
        <c:ser>
          <c:idx val="3"/>
          <c:order val="3"/>
          <c:tx>
            <c:v>Band 4</c:v>
          </c:tx>
          <c:spPr>
            <a:ln w="19050" cap="rnd">
              <a:solidFill>
                <a:srgbClr val="008000"/>
              </a:solidFill>
              <a:round/>
            </a:ln>
            <a:effectLst/>
          </c:spPr>
          <c:marker>
            <c:symbol val="circle"/>
            <c:size val="5"/>
            <c:spPr>
              <a:solidFill>
                <a:srgbClr val="008000"/>
              </a:solidFill>
              <a:ln w="9525">
                <a:solidFill>
                  <a:srgbClr val="008000"/>
                </a:solidFill>
              </a:ln>
              <a:effectLst/>
            </c:spPr>
          </c:marker>
          <c:xVal>
            <c:numRef>
              <c:f>Summary!$R$11:$R$21</c:f>
              <c:numCache>
                <c:formatCode>0.0</c:formatCode>
                <c:ptCount val="11"/>
                <c:pt idx="0">
                  <c:v>20.5</c:v>
                </c:pt>
                <c:pt idx="1">
                  <c:v>21.6</c:v>
                </c:pt>
                <c:pt idx="2">
                  <c:v>22.7</c:v>
                </c:pt>
                <c:pt idx="3">
                  <c:v>23.9</c:v>
                </c:pt>
                <c:pt idx="4">
                  <c:v>25.1</c:v>
                </c:pt>
                <c:pt idx="5">
                  <c:v>26.4</c:v>
                </c:pt>
                <c:pt idx="6">
                  <c:v>27.8</c:v>
                </c:pt>
                <c:pt idx="7">
                  <c:v>29.2</c:v>
                </c:pt>
                <c:pt idx="8">
                  <c:v>30.7</c:v>
                </c:pt>
                <c:pt idx="9">
                  <c:v>32.4</c:v>
                </c:pt>
                <c:pt idx="10">
                  <c:v>34</c:v>
                </c:pt>
              </c:numCache>
            </c:numRef>
          </c:xVal>
          <c:yVal>
            <c:numRef>
              <c:f>Summary!$T$11:$T$21</c:f>
              <c:numCache>
                <c:formatCode>0.0</c:formatCode>
                <c:ptCount val="11"/>
                <c:pt idx="0">
                  <c:v>16.97412087156404</c:v>
                </c:pt>
                <c:pt idx="1">
                  <c:v>16.581476016806796</c:v>
                </c:pt>
                <c:pt idx="2">
                  <c:v>16.43658534559318</c:v>
                </c:pt>
                <c:pt idx="3">
                  <c:v>16.411563210350529</c:v>
                </c:pt>
                <c:pt idx="4">
                  <c:v>16.449047801215571</c:v>
                </c:pt>
                <c:pt idx="5">
                  <c:v>16.53233158234692</c:v>
                </c:pt>
                <c:pt idx="6">
                  <c:v>16.663636310249572</c:v>
                </c:pt>
                <c:pt idx="7">
                  <c:v>16.746555827165185</c:v>
                </c:pt>
                <c:pt idx="8">
                  <c:v>16.91428587873736</c:v>
                </c:pt>
                <c:pt idx="9">
                  <c:v>17.273588287265518</c:v>
                </c:pt>
                <c:pt idx="10">
                  <c:v>17.845270451611476</c:v>
                </c:pt>
              </c:numCache>
            </c:numRef>
          </c:yVal>
          <c:smooth val="1"/>
          <c:extLst>
            <c:ext xmlns:c16="http://schemas.microsoft.com/office/drawing/2014/chart" uri="{C3380CC4-5D6E-409C-BE32-E72D297353CC}">
              <c16:uniqueId val="{00000002-870E-4D12-BBBE-2185DB0BAAF0}"/>
            </c:ext>
          </c:extLst>
        </c:ser>
        <c:ser>
          <c:idx val="4"/>
          <c:order val="4"/>
          <c:tx>
            <c:v>Band 5</c:v>
          </c:tx>
          <c:spPr>
            <a:ln w="19050" cap="rnd">
              <a:solidFill>
                <a:srgbClr val="0000FF"/>
              </a:solidFill>
              <a:round/>
            </a:ln>
            <a:effectLst/>
          </c:spPr>
          <c:marker>
            <c:symbol val="circle"/>
            <c:size val="5"/>
            <c:spPr>
              <a:solidFill>
                <a:srgbClr val="0000FF"/>
              </a:solidFill>
              <a:ln w="9525">
                <a:solidFill>
                  <a:srgbClr val="0000FF"/>
                </a:solidFill>
              </a:ln>
              <a:effectLst/>
            </c:spPr>
          </c:marker>
          <c:xVal>
            <c:numRef>
              <c:f>Summary!$R$22:$R$32</c:f>
              <c:numCache>
                <c:formatCode>0.0</c:formatCode>
                <c:ptCount val="11"/>
                <c:pt idx="0">
                  <c:v>30.5</c:v>
                </c:pt>
                <c:pt idx="1">
                  <c:v>32</c:v>
                </c:pt>
                <c:pt idx="2">
                  <c:v>33.700000000000003</c:v>
                </c:pt>
                <c:pt idx="3">
                  <c:v>35.5</c:v>
                </c:pt>
                <c:pt idx="4">
                  <c:v>37.299999999999997</c:v>
                </c:pt>
                <c:pt idx="5">
                  <c:v>39.299999999999997</c:v>
                </c:pt>
                <c:pt idx="6">
                  <c:v>41.3</c:v>
                </c:pt>
                <c:pt idx="7">
                  <c:v>43.3</c:v>
                </c:pt>
                <c:pt idx="8">
                  <c:v>45.7</c:v>
                </c:pt>
                <c:pt idx="9">
                  <c:v>48</c:v>
                </c:pt>
                <c:pt idx="10">
                  <c:v>50.5</c:v>
                </c:pt>
              </c:numCache>
            </c:numRef>
          </c:xVal>
          <c:yVal>
            <c:numRef>
              <c:f>Summary!$T$22:$T$32</c:f>
              <c:numCache>
                <c:formatCode>0.0</c:formatCode>
                <c:ptCount val="11"/>
                <c:pt idx="0">
                  <c:v>19.455925584037242</c:v>
                </c:pt>
                <c:pt idx="1">
                  <c:v>18.66791517432798</c:v>
                </c:pt>
                <c:pt idx="2">
                  <c:v>19.381526700274712</c:v>
                </c:pt>
                <c:pt idx="3">
                  <c:v>20.108911635333616</c:v>
                </c:pt>
                <c:pt idx="4">
                  <c:v>20.214825685995283</c:v>
                </c:pt>
                <c:pt idx="5">
                  <c:v>20.311448008627426</c:v>
                </c:pt>
                <c:pt idx="6">
                  <c:v>21.23721833904942</c:v>
                </c:pt>
                <c:pt idx="7">
                  <c:v>22.987384279751616</c:v>
                </c:pt>
                <c:pt idx="8">
                  <c:v>25.232173837169146</c:v>
                </c:pt>
                <c:pt idx="9">
                  <c:v>27.431247622914139</c:v>
                </c:pt>
                <c:pt idx="10">
                  <c:v>26.727497907557293</c:v>
                </c:pt>
              </c:numCache>
            </c:numRef>
          </c:yVal>
          <c:smooth val="1"/>
          <c:extLst>
            <c:ext xmlns:c16="http://schemas.microsoft.com/office/drawing/2014/chart" uri="{C3380CC4-5D6E-409C-BE32-E72D297353CC}">
              <c16:uniqueId val="{00000003-870E-4D12-BBBE-2185DB0BAAF0}"/>
            </c:ext>
          </c:extLst>
        </c:ser>
        <c:ser>
          <c:idx val="5"/>
          <c:order val="5"/>
          <c:tx>
            <c:v>Band 6</c:v>
          </c:tx>
          <c:spPr>
            <a:ln w="19050" cap="rnd">
              <a:solidFill>
                <a:srgbClr val="7030A0"/>
              </a:solidFill>
              <a:round/>
            </a:ln>
            <a:effectLst/>
          </c:spPr>
          <c:marker>
            <c:symbol val="circle"/>
            <c:size val="5"/>
            <c:spPr>
              <a:solidFill>
                <a:srgbClr val="7030A0"/>
              </a:solidFill>
              <a:ln w="9525">
                <a:solidFill>
                  <a:srgbClr val="7030A0"/>
                </a:solidFill>
              </a:ln>
              <a:effectLst/>
            </c:spPr>
          </c:marker>
          <c:xVal>
            <c:numRef>
              <c:f>Summary!$R$33:$R$43</c:f>
              <c:numCache>
                <c:formatCode>0.0</c:formatCode>
                <c:ptCount val="11"/>
                <c:pt idx="0">
                  <c:v>70</c:v>
                </c:pt>
                <c:pt idx="1">
                  <c:v>73.8</c:v>
                </c:pt>
                <c:pt idx="2">
                  <c:v>77.5</c:v>
                </c:pt>
                <c:pt idx="3">
                  <c:v>81.5</c:v>
                </c:pt>
                <c:pt idx="4">
                  <c:v>85.5</c:v>
                </c:pt>
                <c:pt idx="5">
                  <c:v>90</c:v>
                </c:pt>
                <c:pt idx="6">
                  <c:v>95</c:v>
                </c:pt>
                <c:pt idx="7">
                  <c:v>100</c:v>
                </c:pt>
                <c:pt idx="8">
                  <c:v>105</c:v>
                </c:pt>
                <c:pt idx="9">
                  <c:v>110.6</c:v>
                </c:pt>
                <c:pt idx="10">
                  <c:v>116</c:v>
                </c:pt>
              </c:numCache>
            </c:numRef>
          </c:xVal>
          <c:yVal>
            <c:numRef>
              <c:f>Summary!$T$33:$T$43</c:f>
              <c:numCache>
                <c:formatCode>0.0</c:formatCode>
                <c:ptCount val="11"/>
                <c:pt idx="0">
                  <c:v>33.13351134210334</c:v>
                </c:pt>
                <c:pt idx="1">
                  <c:v>27.695462624267112</c:v>
                </c:pt>
                <c:pt idx="2">
                  <c:v>28.832271952617244</c:v>
                </c:pt>
                <c:pt idx="3">
                  <c:v>30.297222641099914</c:v>
                </c:pt>
                <c:pt idx="4">
                  <c:v>32.428586038507191</c:v>
                </c:pt>
                <c:pt idx="5">
                  <c:v>36.076908965326766</c:v>
                </c:pt>
                <c:pt idx="6">
                  <c:v>39.967376768559255</c:v>
                </c:pt>
                <c:pt idx="7">
                  <c:v>42.377430126626187</c:v>
                </c:pt>
                <c:pt idx="8">
                  <c:v>43.538354591444005</c:v>
                </c:pt>
                <c:pt idx="9">
                  <c:v>43.533316310554845</c:v>
                </c:pt>
                <c:pt idx="10">
                  <c:v>43.344217024130415</c:v>
                </c:pt>
              </c:numCache>
            </c:numRef>
          </c:yVal>
          <c:smooth val="1"/>
          <c:extLst>
            <c:ext xmlns:c16="http://schemas.microsoft.com/office/drawing/2014/chart" uri="{C3380CC4-5D6E-409C-BE32-E72D297353CC}">
              <c16:uniqueId val="{00000004-870E-4D12-BBBE-2185DB0BAAF0}"/>
            </c:ext>
          </c:extLst>
        </c:ser>
        <c:dLbls>
          <c:showLegendKey val="0"/>
          <c:showVal val="0"/>
          <c:showCatName val="0"/>
          <c:showSerName val="0"/>
          <c:showPercent val="0"/>
          <c:showBubbleSize val="0"/>
        </c:dLbls>
        <c:axId val="508265136"/>
        <c:axId val="508266448"/>
        <c:extLst>
          <c:ext xmlns:c15="http://schemas.microsoft.com/office/drawing/2012/chart" uri="{02D57815-91ED-43cb-92C2-25804820EDAC}">
            <c15:filteredScatterSeries>
              <c15:ser>
                <c:idx val="6"/>
                <c:order val="6"/>
                <c:tx>
                  <c:v>6*hf/k</c:v>
                </c:tx>
                <c:spPr>
                  <a:ln w="19050" cap="rnd">
                    <a:solidFill>
                      <a:schemeClr val="accent1">
                        <a:lumMod val="60000"/>
                      </a:schemeClr>
                    </a:solidFill>
                    <a:prstDash val="dash"/>
                    <a:round/>
                  </a:ln>
                  <a:effectLst/>
                </c:spPr>
                <c:marker>
                  <c:symbol val="none"/>
                </c:marker>
                <c:xVal>
                  <c:numRef>
                    <c:extLst>
                      <c:ext uri="{02D57815-91ED-43cb-92C2-25804820EDAC}">
                        <c15:formulaRef>
                          <c15:sqref>(Summary!$AD$11:$AD$43,Summary!$AH$11:$AH$43)</c15:sqref>
                        </c15:formulaRef>
                      </c:ext>
                    </c:extLst>
                    <c:numCache>
                      <c:formatCode>0.00</c:formatCode>
                      <c:ptCount val="66"/>
                      <c:pt idx="0">
                        <c:v>1.2</c:v>
                      </c:pt>
                      <c:pt idx="1">
                        <c:v>1.32</c:v>
                      </c:pt>
                      <c:pt idx="2">
                        <c:v>1.49</c:v>
                      </c:pt>
                      <c:pt idx="3">
                        <c:v>1.65</c:v>
                      </c:pt>
                      <c:pt idx="4">
                        <c:v>1.84</c:v>
                      </c:pt>
                      <c:pt idx="5">
                        <c:v>2.0499999999999998</c:v>
                      </c:pt>
                      <c:pt idx="6">
                        <c:v>2.2799999999999998</c:v>
                      </c:pt>
                      <c:pt idx="7">
                        <c:v>2.54</c:v>
                      </c:pt>
                      <c:pt idx="8">
                        <c:v>2.83</c:v>
                      </c:pt>
                      <c:pt idx="9">
                        <c:v>3.16</c:v>
                      </c:pt>
                      <c:pt idx="10">
                        <c:v>3.49</c:v>
                      </c:pt>
                      <c:pt idx="11">
                        <c:v>3.4099999999999997</c:v>
                      </c:pt>
                      <c:pt idx="12">
                        <c:v>3.88</c:v>
                      </c:pt>
                      <c:pt idx="13">
                        <c:v>4.4000000000000004</c:v>
                      </c:pt>
                      <c:pt idx="14">
                        <c:v>5</c:v>
                      </c:pt>
                      <c:pt idx="15">
                        <c:v>5.7</c:v>
                      </c:pt>
                      <c:pt idx="16">
                        <c:v>6.45</c:v>
                      </c:pt>
                      <c:pt idx="17">
                        <c:v>7.35</c:v>
                      </c:pt>
                      <c:pt idx="18">
                        <c:v>8.35</c:v>
                      </c:pt>
                      <c:pt idx="19">
                        <c:v>9.5</c:v>
                      </c:pt>
                      <c:pt idx="20">
                        <c:v>10.8</c:v>
                      </c:pt>
                      <c:pt idx="21">
                        <c:v>12.290000000000001</c:v>
                      </c:pt>
                      <c:pt idx="22">
                        <c:v>12.31</c:v>
                      </c:pt>
                      <c:pt idx="23">
                        <c:v>12.94</c:v>
                      </c:pt>
                      <c:pt idx="24">
                        <c:v>13.6</c:v>
                      </c:pt>
                      <c:pt idx="25">
                        <c:v>14.35</c:v>
                      </c:pt>
                      <c:pt idx="26">
                        <c:v>15.1</c:v>
                      </c:pt>
                      <c:pt idx="27">
                        <c:v>15.9</c:v>
                      </c:pt>
                      <c:pt idx="28">
                        <c:v>16.7</c:v>
                      </c:pt>
                      <c:pt idx="29">
                        <c:v>17.600000000000001</c:v>
                      </c:pt>
                      <c:pt idx="30">
                        <c:v>18.5</c:v>
                      </c:pt>
                      <c:pt idx="31">
                        <c:v>19.5</c:v>
                      </c:pt>
                      <c:pt idx="32">
                        <c:v>20.5</c:v>
                      </c:pt>
                      <c:pt idx="33" formatCode="0.0">
                        <c:v>20.5</c:v>
                      </c:pt>
                      <c:pt idx="34" formatCode="0.0">
                        <c:v>21.6</c:v>
                      </c:pt>
                      <c:pt idx="35" formatCode="0.0">
                        <c:v>22.7</c:v>
                      </c:pt>
                      <c:pt idx="36" formatCode="0.0">
                        <c:v>23.9</c:v>
                      </c:pt>
                      <c:pt idx="37" formatCode="0.0">
                        <c:v>25.1</c:v>
                      </c:pt>
                      <c:pt idx="38" formatCode="0.0">
                        <c:v>26.4</c:v>
                      </c:pt>
                      <c:pt idx="39" formatCode="0.0">
                        <c:v>27.8</c:v>
                      </c:pt>
                      <c:pt idx="40" formatCode="0.0">
                        <c:v>29.2</c:v>
                      </c:pt>
                      <c:pt idx="41" formatCode="0.0">
                        <c:v>30.7</c:v>
                      </c:pt>
                      <c:pt idx="42" formatCode="0.0">
                        <c:v>32.4</c:v>
                      </c:pt>
                      <c:pt idx="43" formatCode="0.0">
                        <c:v>34</c:v>
                      </c:pt>
                      <c:pt idx="44" formatCode="0.0">
                        <c:v>30.5</c:v>
                      </c:pt>
                      <c:pt idx="45" formatCode="0.0">
                        <c:v>32</c:v>
                      </c:pt>
                      <c:pt idx="46" formatCode="0.0">
                        <c:v>33.700000000000003</c:v>
                      </c:pt>
                      <c:pt idx="47" formatCode="0.0">
                        <c:v>35.5</c:v>
                      </c:pt>
                      <c:pt idx="48" formatCode="0.0">
                        <c:v>37.299999999999997</c:v>
                      </c:pt>
                      <c:pt idx="49" formatCode="0.0">
                        <c:v>39.299999999999997</c:v>
                      </c:pt>
                      <c:pt idx="50" formatCode="0.0">
                        <c:v>41.3</c:v>
                      </c:pt>
                      <c:pt idx="51" formatCode="0.0">
                        <c:v>43.3</c:v>
                      </c:pt>
                      <c:pt idx="52" formatCode="0.0">
                        <c:v>45.7</c:v>
                      </c:pt>
                      <c:pt idx="53" formatCode="0.0">
                        <c:v>48</c:v>
                      </c:pt>
                      <c:pt idx="54" formatCode="0.0">
                        <c:v>50.5</c:v>
                      </c:pt>
                      <c:pt idx="55" formatCode="0.0">
                        <c:v>70</c:v>
                      </c:pt>
                      <c:pt idx="56" formatCode="0.0">
                        <c:v>73.8</c:v>
                      </c:pt>
                      <c:pt idx="57" formatCode="0.0">
                        <c:v>77.5</c:v>
                      </c:pt>
                      <c:pt idx="58" formatCode="0.0">
                        <c:v>81.5</c:v>
                      </c:pt>
                      <c:pt idx="59" formatCode="0.0">
                        <c:v>85.5</c:v>
                      </c:pt>
                      <c:pt idx="60" formatCode="0.0">
                        <c:v>90</c:v>
                      </c:pt>
                      <c:pt idx="61" formatCode="0.0">
                        <c:v>95</c:v>
                      </c:pt>
                      <c:pt idx="62" formatCode="0.0">
                        <c:v>100</c:v>
                      </c:pt>
                      <c:pt idx="63" formatCode="0.0">
                        <c:v>105</c:v>
                      </c:pt>
                      <c:pt idx="64" formatCode="0.0">
                        <c:v>110.6</c:v>
                      </c:pt>
                      <c:pt idx="65" formatCode="0.0">
                        <c:v>116</c:v>
                      </c:pt>
                    </c:numCache>
                  </c:numRef>
                </c:xVal>
                <c:yVal>
                  <c:numRef>
                    <c:extLst>
                      <c:ext uri="{02D57815-91ED-43cb-92C2-25804820EDAC}">
                        <c15:formulaRef>
                          <c15:sqref>(Summary!$AE$11:$AE$43,Summary!$AI$11:$AI$43)</c15:sqref>
                        </c15:formulaRef>
                      </c:ext>
                    </c:extLst>
                    <c:numCache>
                      <c:formatCode>0.000</c:formatCode>
                      <c:ptCount val="66"/>
                      <c:pt idx="0">
                        <c:v>0.34570800000000002</c:v>
                      </c:pt>
                      <c:pt idx="1">
                        <c:v>0.38027880000000003</c:v>
                      </c:pt>
                      <c:pt idx="2">
                        <c:v>0.42925410000000003</c:v>
                      </c:pt>
                      <c:pt idx="3">
                        <c:v>0.47534850000000001</c:v>
                      </c:pt>
                      <c:pt idx="4">
                        <c:v>0.53008560000000005</c:v>
                      </c:pt>
                      <c:pt idx="5">
                        <c:v>0.59058449999999996</c:v>
                      </c:pt>
                      <c:pt idx="6">
                        <c:v>0.65684520000000002</c:v>
                      </c:pt>
                      <c:pt idx="7">
                        <c:v>0.73174860000000008</c:v>
                      </c:pt>
                      <c:pt idx="8">
                        <c:v>0.81529470000000004</c:v>
                      </c:pt>
                      <c:pt idx="9">
                        <c:v>0.91036440000000007</c:v>
                      </c:pt>
                      <c:pt idx="10">
                        <c:v>1.0054341</c:v>
                      </c:pt>
                      <c:pt idx="11">
                        <c:v>0.98238689999999984</c:v>
                      </c:pt>
                      <c:pt idx="12">
                        <c:v>1.1177892</c:v>
                      </c:pt>
                      <c:pt idx="13">
                        <c:v>1.2675960000000002</c:v>
                      </c:pt>
                      <c:pt idx="14">
                        <c:v>1.44045</c:v>
                      </c:pt>
                      <c:pt idx="15">
                        <c:v>1.6421129999999999</c:v>
                      </c:pt>
                      <c:pt idx="16">
                        <c:v>1.8581805</c:v>
                      </c:pt>
                      <c:pt idx="17">
                        <c:v>2.1174614999999997</c:v>
                      </c:pt>
                      <c:pt idx="18">
                        <c:v>2.4055515000000001</c:v>
                      </c:pt>
                      <c:pt idx="19">
                        <c:v>2.7368549999999998</c:v>
                      </c:pt>
                      <c:pt idx="20">
                        <c:v>3.1113720000000002</c:v>
                      </c:pt>
                      <c:pt idx="21">
                        <c:v>3.5406260999999999</c:v>
                      </c:pt>
                      <c:pt idx="22">
                        <c:v>3.5463879000000005</c:v>
                      </c:pt>
                      <c:pt idx="23">
                        <c:v>3.7278846000000003</c:v>
                      </c:pt>
                      <c:pt idx="24">
                        <c:v>3.9180240000000004</c:v>
                      </c:pt>
                      <c:pt idx="25">
                        <c:v>4.1340915000000003</c:v>
                      </c:pt>
                      <c:pt idx="26">
                        <c:v>4.3501590000000006</c:v>
                      </c:pt>
                      <c:pt idx="27">
                        <c:v>4.5806310000000003</c:v>
                      </c:pt>
                      <c:pt idx="28">
                        <c:v>4.8111030000000001</c:v>
                      </c:pt>
                      <c:pt idx="29">
                        <c:v>5.0703840000000007</c:v>
                      </c:pt>
                      <c:pt idx="30">
                        <c:v>5.3296649999999994</c:v>
                      </c:pt>
                      <c:pt idx="31">
                        <c:v>5.6177549999999998</c:v>
                      </c:pt>
                      <c:pt idx="32">
                        <c:v>5.9058450000000011</c:v>
                      </c:pt>
                      <c:pt idx="33">
                        <c:v>5.9058450000000011</c:v>
                      </c:pt>
                      <c:pt idx="34">
                        <c:v>6.2227440000000005</c:v>
                      </c:pt>
                      <c:pt idx="35">
                        <c:v>6.539642999999999</c:v>
                      </c:pt>
                      <c:pt idx="36">
                        <c:v>6.885351</c:v>
                      </c:pt>
                      <c:pt idx="37">
                        <c:v>7.2310590000000019</c:v>
                      </c:pt>
                      <c:pt idx="38">
                        <c:v>7.6055760000000001</c:v>
                      </c:pt>
                      <c:pt idx="39">
                        <c:v>8.0089019999999991</c:v>
                      </c:pt>
                      <c:pt idx="40">
                        <c:v>8.4122280000000007</c:v>
                      </c:pt>
                      <c:pt idx="41">
                        <c:v>8.8443629999999995</c:v>
                      </c:pt>
                      <c:pt idx="42">
                        <c:v>9.3341160000000016</c:v>
                      </c:pt>
                      <c:pt idx="43">
                        <c:v>9.7950599999999994</c:v>
                      </c:pt>
                      <c:pt idx="44">
                        <c:v>8.7867449999999998</c:v>
                      </c:pt>
                      <c:pt idx="45">
                        <c:v>9.2188800000000004</c:v>
                      </c:pt>
                      <c:pt idx="46">
                        <c:v>9.7086330000000007</c:v>
                      </c:pt>
                      <c:pt idx="47">
                        <c:v>10.227195000000002</c:v>
                      </c:pt>
                      <c:pt idx="48">
                        <c:v>10.745756999999999</c:v>
                      </c:pt>
                      <c:pt idx="49">
                        <c:v>11.321936999999998</c:v>
                      </c:pt>
                      <c:pt idx="50">
                        <c:v>11.898116999999999</c:v>
                      </c:pt>
                      <c:pt idx="51">
                        <c:v>12.474296999999998</c:v>
                      </c:pt>
                      <c:pt idx="52">
                        <c:v>13.165713</c:v>
                      </c:pt>
                      <c:pt idx="53">
                        <c:v>13.82832</c:v>
                      </c:pt>
                      <c:pt idx="54">
                        <c:v>14.548545000000003</c:v>
                      </c:pt>
                      <c:pt idx="55">
                        <c:v>20.1663</c:v>
                      </c:pt>
                      <c:pt idx="56">
                        <c:v>21.261041999999996</c:v>
                      </c:pt>
                      <c:pt idx="57">
                        <c:v>22.326975000000001</c:v>
                      </c:pt>
                      <c:pt idx="58">
                        <c:v>23.479334999999999</c:v>
                      </c:pt>
                      <c:pt idx="59">
                        <c:v>24.631695000000001</c:v>
                      </c:pt>
                      <c:pt idx="60">
                        <c:v>25.928100000000001</c:v>
                      </c:pt>
                      <c:pt idx="61">
                        <c:v>27.368549999999999</c:v>
                      </c:pt>
                      <c:pt idx="62">
                        <c:v>28.809000000000005</c:v>
                      </c:pt>
                      <c:pt idx="63">
                        <c:v>30.249450000000003</c:v>
                      </c:pt>
                      <c:pt idx="64">
                        <c:v>31.862754000000002</c:v>
                      </c:pt>
                      <c:pt idx="65">
                        <c:v>33.418440000000004</c:v>
                      </c:pt>
                    </c:numCache>
                  </c:numRef>
                </c:yVal>
                <c:smooth val="1"/>
                <c:extLst>
                  <c:ext xmlns:c16="http://schemas.microsoft.com/office/drawing/2014/chart" uri="{C3380CC4-5D6E-409C-BE32-E72D297353CC}">
                    <c16:uniqueId val="{00000000-97D6-4026-B3DD-109C06FA69E7}"/>
                  </c:ext>
                </c:extLst>
              </c15:ser>
            </c15:filteredScatterSeries>
          </c:ext>
        </c:extLst>
      </c:scatterChart>
      <c:valAx>
        <c:axId val="508265136"/>
        <c:scaling>
          <c:logBase val="10"/>
          <c:orientation val="minMax"/>
          <c:max val="120"/>
        </c:scaling>
        <c:delete val="0"/>
        <c:axPos val="b"/>
        <c:majorGridlines>
          <c:spPr>
            <a:ln w="9525" cap="flat" cmpd="sng" algn="ctr">
              <a:solidFill>
                <a:schemeClr val="bg1">
                  <a:lumMod val="50000"/>
                </a:schemeClr>
              </a:solidFill>
              <a:round/>
            </a:ln>
            <a:effectLst/>
          </c:spPr>
        </c:majorGridlines>
        <c:minorGridlines>
          <c:spPr>
            <a:ln w="9525" cap="flat" cmpd="sng" algn="ctr">
              <a:solidFill>
                <a:schemeClr val="bg1">
                  <a:lumMod val="75000"/>
                </a:schemeClr>
              </a:solidFill>
              <a:round/>
            </a:ln>
            <a:effectLst/>
          </c:spPr>
        </c:minorGridlines>
        <c:title>
          <c:tx>
            <c:rich>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r>
                  <a:rPr lang="en-US" sz="1800" b="1">
                    <a:solidFill>
                      <a:sysClr val="windowText" lastClr="000000"/>
                    </a:solidFill>
                  </a:rPr>
                  <a:t>Frequency,</a:t>
                </a:r>
                <a:r>
                  <a:rPr lang="en-US" sz="1800" b="1" baseline="0">
                    <a:solidFill>
                      <a:sysClr val="windowText" lastClr="000000"/>
                    </a:solidFill>
                  </a:rPr>
                  <a:t> GHz</a:t>
                </a:r>
                <a:endParaRPr lang="en-US" sz="1800" b="1">
                  <a:solidFill>
                    <a:sysClr val="windowText" lastClr="000000"/>
                  </a:solidFill>
                </a:endParaRPr>
              </a:p>
            </c:rich>
          </c:tx>
          <c:layout>
            <c:manualLayout>
              <c:xMode val="edge"/>
              <c:yMode val="edge"/>
              <c:x val="0.44105607743029113"/>
              <c:y val="0.88461538461538458"/>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endParaRPr lang="en-US"/>
          </a:p>
        </c:txPr>
        <c:crossAx val="508266448"/>
        <c:crosses val="autoZero"/>
        <c:crossBetween val="midCat"/>
        <c:majorUnit val="10"/>
        <c:minorUnit val="5"/>
      </c:valAx>
      <c:valAx>
        <c:axId val="508266448"/>
        <c:scaling>
          <c:orientation val="minMax"/>
          <c:max val="45"/>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r>
                  <a:rPr lang="en-US" sz="1800" b="1">
                    <a:solidFill>
                      <a:sysClr val="windowText" lastClr="000000"/>
                    </a:solidFill>
                  </a:rPr>
                  <a:t>Trx,</a:t>
                </a:r>
                <a:r>
                  <a:rPr lang="en-US" sz="1800" b="1" baseline="0">
                    <a:solidFill>
                      <a:sysClr val="windowText" lastClr="000000"/>
                    </a:solidFill>
                  </a:rPr>
                  <a:t> Kelvin</a:t>
                </a:r>
                <a:endParaRPr lang="en-US" sz="1800" b="1">
                  <a:solidFill>
                    <a:sysClr val="windowText" lastClr="000000"/>
                  </a:solidFill>
                </a:endParaRPr>
              </a:p>
            </c:rich>
          </c:tx>
          <c:layout>
            <c:manualLayout>
              <c:xMode val="edge"/>
              <c:yMode val="edge"/>
              <c:x val="5.4174633524537918E-3"/>
              <c:y val="0.33354066974372748"/>
            </c:manualLayout>
          </c:layout>
          <c:overlay val="0"/>
          <c:spPr>
            <a:noFill/>
            <a:ln>
              <a:noFill/>
            </a:ln>
            <a:effectLst/>
          </c:spPr>
          <c:txPr>
            <a:bodyPr rot="-540000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endParaRPr lang="en-US"/>
          </a:p>
        </c:txPr>
        <c:crossAx val="508265136"/>
        <c:crosses val="autoZero"/>
        <c:crossBetween val="midCat"/>
      </c:valAx>
      <c:spPr>
        <a:noFill/>
        <a:ln>
          <a:noFill/>
        </a:ln>
        <a:effectLst/>
      </c:spPr>
    </c:plotArea>
    <c:legend>
      <c:legendPos val="l"/>
      <c:layout>
        <c:manualLayout>
          <c:xMode val="edge"/>
          <c:yMode val="edge"/>
          <c:x val="0.13552749848230305"/>
          <c:y val="0.14697356031859346"/>
          <c:w val="0.11984666215982147"/>
          <c:h val="0.45963497768609679"/>
        </c:manualLayout>
      </c:layout>
      <c:overlay val="1"/>
      <c:spPr>
        <a:solidFill>
          <a:schemeClr val="bg1"/>
        </a:solidFill>
        <a:ln>
          <a:solidFill>
            <a:schemeClr val="tx1"/>
          </a:solid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19050"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1200" b="1">
                <a:solidFill>
                  <a:sysClr val="windowText" lastClr="000000"/>
                </a:solidFill>
              </a:rPr>
              <a:t>Tspill vs. Frequency, Elevation Angle [2]</a:t>
            </a:r>
          </a:p>
          <a:p>
            <a:pPr>
              <a:defRPr b="1"/>
            </a:pPr>
            <a:r>
              <a:rPr lang="en-US" sz="1050" b="1" baseline="0">
                <a:solidFill>
                  <a:srgbClr val="FF0000"/>
                </a:solidFill>
              </a:rPr>
              <a:t>EMSS/NRAO Band 1 Feed (2023)</a:t>
            </a:r>
            <a:endParaRPr lang="en-US" sz="1050" b="1">
              <a:solidFill>
                <a:srgbClr val="FF0000"/>
              </a:solidFill>
            </a:endParaRPr>
          </a:p>
        </c:rich>
      </c:tx>
      <c:layout>
        <c:manualLayout>
          <c:xMode val="edge"/>
          <c:yMode val="edge"/>
          <c:x val="0.26094385662729652"/>
          <c:y val="4.745762711864406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15 Deg</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Antenna!$A$5:$A$14</c:f>
              <c:numCache>
                <c:formatCode>0.0</c:formatCode>
                <c:ptCount val="10"/>
                <c:pt idx="0">
                  <c:v>1.2</c:v>
                </c:pt>
                <c:pt idx="1">
                  <c:v>1.4</c:v>
                </c:pt>
                <c:pt idx="2">
                  <c:v>1.6</c:v>
                </c:pt>
                <c:pt idx="3">
                  <c:v>1.8</c:v>
                </c:pt>
                <c:pt idx="4">
                  <c:v>2</c:v>
                </c:pt>
                <c:pt idx="5">
                  <c:v>2.2000000000000002</c:v>
                </c:pt>
                <c:pt idx="6">
                  <c:v>2.5</c:v>
                </c:pt>
                <c:pt idx="7">
                  <c:v>2.8</c:v>
                </c:pt>
                <c:pt idx="8">
                  <c:v>3.1</c:v>
                </c:pt>
                <c:pt idx="9">
                  <c:v>3.5</c:v>
                </c:pt>
              </c:numCache>
            </c:numRef>
          </c:xVal>
          <c:yVal>
            <c:numRef>
              <c:f>Antenna!$C$5:$C$14</c:f>
              <c:numCache>
                <c:formatCode>0.0</c:formatCode>
                <c:ptCount val="10"/>
                <c:pt idx="0">
                  <c:v>1.7172291000000008</c:v>
                </c:pt>
                <c:pt idx="1">
                  <c:v>1.1927994000000002</c:v>
                </c:pt>
                <c:pt idx="2">
                  <c:v>1.1951535999999994</c:v>
                </c:pt>
                <c:pt idx="3">
                  <c:v>1.0959207999999991</c:v>
                </c:pt>
                <c:pt idx="4">
                  <c:v>0.79799419999999888</c:v>
                </c:pt>
                <c:pt idx="5">
                  <c:v>0.68082009999999915</c:v>
                </c:pt>
                <c:pt idx="6">
                  <c:v>0.64236120000000074</c:v>
                </c:pt>
                <c:pt idx="7">
                  <c:v>0.48266419999999943</c:v>
                </c:pt>
                <c:pt idx="8">
                  <c:v>0.41904569999999985</c:v>
                </c:pt>
                <c:pt idx="9">
                  <c:v>0.52185739999999914</c:v>
                </c:pt>
              </c:numCache>
            </c:numRef>
          </c:yVal>
          <c:smooth val="1"/>
          <c:extLst>
            <c:ext xmlns:c16="http://schemas.microsoft.com/office/drawing/2014/chart" uri="{C3380CC4-5D6E-409C-BE32-E72D297353CC}">
              <c16:uniqueId val="{00000000-6583-4234-A11B-99C0E18B7503}"/>
            </c:ext>
          </c:extLst>
        </c:ser>
        <c:ser>
          <c:idx val="1"/>
          <c:order val="1"/>
          <c:tx>
            <c:v>30 Deg</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Antenna!$A$5:$A$14</c:f>
              <c:numCache>
                <c:formatCode>0.0</c:formatCode>
                <c:ptCount val="10"/>
                <c:pt idx="0">
                  <c:v>1.2</c:v>
                </c:pt>
                <c:pt idx="1">
                  <c:v>1.4</c:v>
                </c:pt>
                <c:pt idx="2">
                  <c:v>1.6</c:v>
                </c:pt>
                <c:pt idx="3">
                  <c:v>1.8</c:v>
                </c:pt>
                <c:pt idx="4">
                  <c:v>2</c:v>
                </c:pt>
                <c:pt idx="5">
                  <c:v>2.2000000000000002</c:v>
                </c:pt>
                <c:pt idx="6">
                  <c:v>2.5</c:v>
                </c:pt>
                <c:pt idx="7">
                  <c:v>2.8</c:v>
                </c:pt>
                <c:pt idx="8">
                  <c:v>3.1</c:v>
                </c:pt>
                <c:pt idx="9">
                  <c:v>3.5</c:v>
                </c:pt>
              </c:numCache>
            </c:numRef>
          </c:xVal>
          <c:yVal>
            <c:numRef>
              <c:f>Antenna!$F$5:$F$14</c:f>
              <c:numCache>
                <c:formatCode>0.0</c:formatCode>
                <c:ptCount val="10"/>
                <c:pt idx="0">
                  <c:v>2.6888942</c:v>
                </c:pt>
                <c:pt idx="1">
                  <c:v>1.9109237000000006</c:v>
                </c:pt>
                <c:pt idx="2">
                  <c:v>1.859877</c:v>
                </c:pt>
                <c:pt idx="3">
                  <c:v>1.6712061</c:v>
                </c:pt>
                <c:pt idx="4">
                  <c:v>1.2804922999999997</c:v>
                </c:pt>
                <c:pt idx="5">
                  <c:v>1.1171597000000002</c:v>
                </c:pt>
                <c:pt idx="6">
                  <c:v>1.0231322</c:v>
                </c:pt>
                <c:pt idx="7">
                  <c:v>0.81860019999999967</c:v>
                </c:pt>
                <c:pt idx="8">
                  <c:v>0.7378556000000005</c:v>
                </c:pt>
                <c:pt idx="9">
                  <c:v>0.8400679000000002</c:v>
                </c:pt>
              </c:numCache>
            </c:numRef>
          </c:yVal>
          <c:smooth val="1"/>
          <c:extLst>
            <c:ext xmlns:c16="http://schemas.microsoft.com/office/drawing/2014/chart" uri="{C3380CC4-5D6E-409C-BE32-E72D297353CC}">
              <c16:uniqueId val="{00000001-6583-4234-A11B-99C0E18B7503}"/>
            </c:ext>
          </c:extLst>
        </c:ser>
        <c:ser>
          <c:idx val="2"/>
          <c:order val="2"/>
          <c:tx>
            <c:v>45 Deg</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Antenna!$A$5:$A$14</c:f>
              <c:numCache>
                <c:formatCode>0.0</c:formatCode>
                <c:ptCount val="10"/>
                <c:pt idx="0">
                  <c:v>1.2</c:v>
                </c:pt>
                <c:pt idx="1">
                  <c:v>1.4</c:v>
                </c:pt>
                <c:pt idx="2">
                  <c:v>1.6</c:v>
                </c:pt>
                <c:pt idx="3">
                  <c:v>1.8</c:v>
                </c:pt>
                <c:pt idx="4">
                  <c:v>2</c:v>
                </c:pt>
                <c:pt idx="5">
                  <c:v>2.2000000000000002</c:v>
                </c:pt>
                <c:pt idx="6">
                  <c:v>2.5</c:v>
                </c:pt>
                <c:pt idx="7">
                  <c:v>2.8</c:v>
                </c:pt>
                <c:pt idx="8">
                  <c:v>3.1</c:v>
                </c:pt>
                <c:pt idx="9">
                  <c:v>3.5</c:v>
                </c:pt>
              </c:numCache>
            </c:numRef>
          </c:xVal>
          <c:yVal>
            <c:numRef>
              <c:f>Antenna!$I$5:$I$14</c:f>
              <c:numCache>
                <c:formatCode>0.0</c:formatCode>
                <c:ptCount val="10"/>
                <c:pt idx="0">
                  <c:v>3.6249248000000005</c:v>
                </c:pt>
                <c:pt idx="1">
                  <c:v>2.6208498999999996</c:v>
                </c:pt>
                <c:pt idx="2">
                  <c:v>2.5111319999999999</c:v>
                </c:pt>
                <c:pt idx="3">
                  <c:v>2.2351212</c:v>
                </c:pt>
                <c:pt idx="4">
                  <c:v>1.7610113000000007</c:v>
                </c:pt>
                <c:pt idx="5">
                  <c:v>1.5481768999999996</c:v>
                </c:pt>
                <c:pt idx="6">
                  <c:v>1.4025859000000001</c:v>
                </c:pt>
                <c:pt idx="7">
                  <c:v>1.1598531999999997</c:v>
                </c:pt>
                <c:pt idx="8">
                  <c:v>1.0463828999999993</c:v>
                </c:pt>
                <c:pt idx="9">
                  <c:v>1.1560405000000005</c:v>
                </c:pt>
              </c:numCache>
            </c:numRef>
          </c:yVal>
          <c:smooth val="1"/>
          <c:extLst>
            <c:ext xmlns:c16="http://schemas.microsoft.com/office/drawing/2014/chart" uri="{C3380CC4-5D6E-409C-BE32-E72D297353CC}">
              <c16:uniqueId val="{00000002-6583-4234-A11B-99C0E18B7503}"/>
            </c:ext>
          </c:extLst>
        </c:ser>
        <c:ser>
          <c:idx val="3"/>
          <c:order val="3"/>
          <c:tx>
            <c:v>60 Deg</c:v>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Antenna!$A$5:$A$14</c:f>
              <c:numCache>
                <c:formatCode>0.0</c:formatCode>
                <c:ptCount val="10"/>
                <c:pt idx="0">
                  <c:v>1.2</c:v>
                </c:pt>
                <c:pt idx="1">
                  <c:v>1.4</c:v>
                </c:pt>
                <c:pt idx="2">
                  <c:v>1.6</c:v>
                </c:pt>
                <c:pt idx="3">
                  <c:v>1.8</c:v>
                </c:pt>
                <c:pt idx="4">
                  <c:v>2</c:v>
                </c:pt>
                <c:pt idx="5">
                  <c:v>2.2000000000000002</c:v>
                </c:pt>
                <c:pt idx="6">
                  <c:v>2.5</c:v>
                </c:pt>
                <c:pt idx="7">
                  <c:v>2.8</c:v>
                </c:pt>
                <c:pt idx="8">
                  <c:v>3.1</c:v>
                </c:pt>
                <c:pt idx="9">
                  <c:v>3.5</c:v>
                </c:pt>
              </c:numCache>
            </c:numRef>
          </c:xVal>
          <c:yVal>
            <c:numRef>
              <c:f>Antenna!$L$5:$L$14</c:f>
              <c:numCache>
                <c:formatCode>0.0</c:formatCode>
                <c:ptCount val="10"/>
                <c:pt idx="0">
                  <c:v>4.7505951999999994</c:v>
                </c:pt>
                <c:pt idx="1">
                  <c:v>3.5176423999999997</c:v>
                </c:pt>
                <c:pt idx="2">
                  <c:v>3.2943138999999997</c:v>
                </c:pt>
                <c:pt idx="3">
                  <c:v>2.9051422000000002</c:v>
                </c:pt>
                <c:pt idx="4">
                  <c:v>2.3399001999999998</c:v>
                </c:pt>
                <c:pt idx="5">
                  <c:v>2.0669791000000002</c:v>
                </c:pt>
                <c:pt idx="6">
                  <c:v>1.8569667999999995</c:v>
                </c:pt>
                <c:pt idx="7">
                  <c:v>1.5762208000000006</c:v>
                </c:pt>
                <c:pt idx="8">
                  <c:v>1.4232269000000004</c:v>
                </c:pt>
                <c:pt idx="9">
                  <c:v>1.5319130999999997</c:v>
                </c:pt>
              </c:numCache>
            </c:numRef>
          </c:yVal>
          <c:smooth val="1"/>
          <c:extLst>
            <c:ext xmlns:c16="http://schemas.microsoft.com/office/drawing/2014/chart" uri="{C3380CC4-5D6E-409C-BE32-E72D297353CC}">
              <c16:uniqueId val="{00000003-6583-4234-A11B-99C0E18B7503}"/>
            </c:ext>
          </c:extLst>
        </c:ser>
        <c:ser>
          <c:idx val="4"/>
          <c:order val="4"/>
          <c:tx>
            <c:v>90 Deg</c:v>
          </c:tx>
          <c:spPr>
            <a:ln w="19050" cap="rnd">
              <a:solidFill>
                <a:schemeClr val="accent5"/>
              </a:solidFill>
              <a:round/>
            </a:ln>
            <a:effectLst/>
          </c:spPr>
          <c:marker>
            <c:symbol val="circle"/>
            <c:size val="5"/>
            <c:spPr>
              <a:solidFill>
                <a:schemeClr val="accent5"/>
              </a:solidFill>
              <a:ln w="9525">
                <a:solidFill>
                  <a:schemeClr val="accent5"/>
                </a:solidFill>
              </a:ln>
              <a:effectLst/>
            </c:spPr>
          </c:marker>
          <c:xVal>
            <c:numRef>
              <c:f>Antenna!$A$5:$A$14</c:f>
              <c:numCache>
                <c:formatCode>0.0</c:formatCode>
                <c:ptCount val="10"/>
                <c:pt idx="0">
                  <c:v>1.2</c:v>
                </c:pt>
                <c:pt idx="1">
                  <c:v>1.4</c:v>
                </c:pt>
                <c:pt idx="2">
                  <c:v>1.6</c:v>
                </c:pt>
                <c:pt idx="3">
                  <c:v>1.8</c:v>
                </c:pt>
                <c:pt idx="4">
                  <c:v>2</c:v>
                </c:pt>
                <c:pt idx="5">
                  <c:v>2.2000000000000002</c:v>
                </c:pt>
                <c:pt idx="6">
                  <c:v>2.5</c:v>
                </c:pt>
                <c:pt idx="7">
                  <c:v>2.8</c:v>
                </c:pt>
                <c:pt idx="8">
                  <c:v>3.1</c:v>
                </c:pt>
                <c:pt idx="9">
                  <c:v>3.5</c:v>
                </c:pt>
              </c:numCache>
            </c:numRef>
          </c:xVal>
          <c:yVal>
            <c:numRef>
              <c:f>Antenna!$R$5:$R$14</c:f>
              <c:numCache>
                <c:formatCode>0.0</c:formatCode>
                <c:ptCount val="10"/>
                <c:pt idx="0">
                  <c:v>8.3824740000000002</c:v>
                </c:pt>
                <c:pt idx="1">
                  <c:v>6.294238</c:v>
                </c:pt>
                <c:pt idx="2">
                  <c:v>5.8776919999999988</c:v>
                </c:pt>
                <c:pt idx="3">
                  <c:v>5.3212467999999999</c:v>
                </c:pt>
                <c:pt idx="4">
                  <c:v>4.4438398000000001</c:v>
                </c:pt>
                <c:pt idx="5">
                  <c:v>3.9317397000000005</c:v>
                </c:pt>
                <c:pt idx="6">
                  <c:v>3.5504297000000005</c:v>
                </c:pt>
                <c:pt idx="7">
                  <c:v>3.0112272999999998</c:v>
                </c:pt>
                <c:pt idx="8">
                  <c:v>2.6098575000000004</c:v>
                </c:pt>
                <c:pt idx="9">
                  <c:v>2.7941542000000004</c:v>
                </c:pt>
              </c:numCache>
            </c:numRef>
          </c:yVal>
          <c:smooth val="1"/>
          <c:extLst>
            <c:ext xmlns:c16="http://schemas.microsoft.com/office/drawing/2014/chart" uri="{C3380CC4-5D6E-409C-BE32-E72D297353CC}">
              <c16:uniqueId val="{00000004-6583-4234-A11B-99C0E18B7503}"/>
            </c:ext>
          </c:extLst>
        </c:ser>
        <c:dLbls>
          <c:showLegendKey val="0"/>
          <c:showVal val="0"/>
          <c:showCatName val="0"/>
          <c:showSerName val="0"/>
          <c:showPercent val="0"/>
          <c:showBubbleSize val="0"/>
        </c:dLbls>
        <c:axId val="457265616"/>
        <c:axId val="457262336"/>
      </c:scatterChart>
      <c:valAx>
        <c:axId val="457265616"/>
        <c:scaling>
          <c:orientation val="minMax"/>
          <c:max val="3.6"/>
          <c:min val="1.2"/>
        </c:scaling>
        <c:delete val="0"/>
        <c:axPos val="b"/>
        <c:majorGridlines>
          <c:spPr>
            <a:ln w="9525" cap="flat" cmpd="sng" algn="ctr">
              <a:solidFill>
                <a:schemeClr val="bg1">
                  <a:lumMod val="50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n-US" sz="1050" b="1">
                    <a:solidFill>
                      <a:schemeClr val="tx1"/>
                    </a:solidFill>
                  </a:rPr>
                  <a:t>Frequency, GHz</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457262336"/>
        <c:crosses val="autoZero"/>
        <c:crossBetween val="midCat"/>
        <c:majorUnit val="0.2"/>
        <c:minorUnit val="0.1"/>
      </c:valAx>
      <c:valAx>
        <c:axId val="457262336"/>
        <c:scaling>
          <c:orientation val="minMax"/>
        </c:scaling>
        <c:delete val="0"/>
        <c:axPos val="l"/>
        <c:majorGridlines>
          <c:spPr>
            <a:ln w="952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n-US" sz="1050" b="1">
                    <a:solidFill>
                      <a:schemeClr val="tx1"/>
                    </a:solidFill>
                  </a:rPr>
                  <a:t>Spillover</a:t>
                </a:r>
                <a:r>
                  <a:rPr lang="en-US" sz="1050" b="1" baseline="0">
                    <a:solidFill>
                      <a:schemeClr val="tx1"/>
                    </a:solidFill>
                  </a:rPr>
                  <a:t> Noise, Kelvin</a:t>
                </a:r>
                <a:endParaRPr lang="en-US" sz="1050" b="1">
                  <a:solidFill>
                    <a:schemeClr val="tx1"/>
                  </a:solidFill>
                </a:endParaRP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457265616"/>
        <c:crosses val="autoZero"/>
        <c:crossBetween val="midCat"/>
      </c:valAx>
      <c:spPr>
        <a:noFill/>
        <a:ln>
          <a:solidFill>
            <a:schemeClr val="tx1"/>
          </a:solidFill>
        </a:ln>
        <a:effectLst/>
      </c:spPr>
    </c:plotArea>
    <c:legend>
      <c:legendPos val="r"/>
      <c:layout>
        <c:manualLayout>
          <c:xMode val="edge"/>
          <c:yMode val="edge"/>
          <c:x val="0.75936167158792645"/>
          <c:y val="0.17134632323501936"/>
          <c:w val="0.14428416174540681"/>
          <c:h val="0.28601895102095287"/>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ysClr val="window" lastClr="FFFFFF"/>
    </a:solidFill>
    <a:ln w="9525" cap="flat" cmpd="sng" algn="ctr">
      <a:solidFill>
        <a:schemeClr val="tx1"/>
      </a:solidFill>
      <a:round/>
    </a:ln>
    <a:effectLst/>
  </c:spPr>
  <c:txPr>
    <a:bodyPr/>
    <a:lstStyle/>
    <a:p>
      <a:pPr>
        <a:defRPr/>
      </a:pPr>
      <a:endParaRPr lang="en-US"/>
    </a:p>
  </c:txPr>
  <c:printSettings>
    <c:headerFooter/>
    <c:pageMargins b="0.5" l="0.25" r="0.25" t="0.5" header="0.3" footer="0.3"/>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1400" b="1">
                <a:solidFill>
                  <a:sysClr val="windowText" lastClr="000000"/>
                </a:solidFill>
              </a:rPr>
              <a:t>Tspill vs. Frequency, Elevation Angle [2]</a:t>
            </a:r>
          </a:p>
          <a:p>
            <a:pPr>
              <a:defRPr b="1"/>
            </a:pPr>
            <a:r>
              <a:rPr lang="en-US" sz="1200" b="1" baseline="0">
                <a:solidFill>
                  <a:srgbClr val="008000"/>
                </a:solidFill>
              </a:rPr>
              <a:t>EMSS Band 4 Feed (2020)</a:t>
            </a:r>
            <a:endParaRPr lang="en-US" sz="1200" b="1">
              <a:solidFill>
                <a:srgbClr val="008000"/>
              </a:solidFill>
            </a:endParaRPr>
          </a:p>
        </c:rich>
      </c:tx>
      <c:layout>
        <c:manualLayout>
          <c:xMode val="edge"/>
          <c:yMode val="edge"/>
          <c:x val="0.26094385662729652"/>
          <c:y val="4.745762711864406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15 Deg</c:v>
          </c:tx>
          <c:spPr>
            <a:ln w="25400" cap="rnd">
              <a:solidFill>
                <a:srgbClr val="0070C0"/>
              </a:solidFill>
              <a:round/>
            </a:ln>
            <a:effectLst/>
          </c:spPr>
          <c:marker>
            <c:symbol val="none"/>
          </c:marker>
          <c:xVal>
            <c:numRef>
              <c:f>Antenna!$A$35:$A$44</c:f>
              <c:numCache>
                <c:formatCode>0.0</c:formatCode>
                <c:ptCount val="10"/>
                <c:pt idx="0">
                  <c:v>20.5</c:v>
                </c:pt>
                <c:pt idx="1">
                  <c:v>21.5</c:v>
                </c:pt>
                <c:pt idx="2">
                  <c:v>22.5</c:v>
                </c:pt>
                <c:pt idx="3">
                  <c:v>24</c:v>
                </c:pt>
                <c:pt idx="4">
                  <c:v>25</c:v>
                </c:pt>
                <c:pt idx="5">
                  <c:v>26.4</c:v>
                </c:pt>
                <c:pt idx="6">
                  <c:v>28</c:v>
                </c:pt>
                <c:pt idx="7">
                  <c:v>30</c:v>
                </c:pt>
                <c:pt idx="8">
                  <c:v>32</c:v>
                </c:pt>
                <c:pt idx="9">
                  <c:v>34</c:v>
                </c:pt>
              </c:numCache>
            </c:numRef>
          </c:xVal>
          <c:yVal>
            <c:numRef>
              <c:f>Antenna!$C$35:$C$44</c:f>
              <c:numCache>
                <c:formatCode>0.0</c:formatCode>
                <c:ptCount val="10"/>
                <c:pt idx="0">
                  <c:v>0.29449999999999932</c:v>
                </c:pt>
                <c:pt idx="1">
                  <c:v>7.8699999999997772E-2</c:v>
                </c:pt>
                <c:pt idx="2">
                  <c:v>-1.8900000000002137E-2</c:v>
                </c:pt>
                <c:pt idx="3">
                  <c:v>0.17139999999999844</c:v>
                </c:pt>
                <c:pt idx="4">
                  <c:v>0.24230000000000018</c:v>
                </c:pt>
                <c:pt idx="5">
                  <c:v>0.25489999999999924</c:v>
                </c:pt>
                <c:pt idx="6">
                  <c:v>0.26719999999999899</c:v>
                </c:pt>
                <c:pt idx="7">
                  <c:v>0.27799999999999869</c:v>
                </c:pt>
                <c:pt idx="8">
                  <c:v>0.27789999999999893</c:v>
                </c:pt>
                <c:pt idx="9">
                  <c:v>0.1988999999999983</c:v>
                </c:pt>
              </c:numCache>
            </c:numRef>
          </c:yVal>
          <c:smooth val="1"/>
          <c:extLst>
            <c:ext xmlns:c16="http://schemas.microsoft.com/office/drawing/2014/chart" uri="{C3380CC4-5D6E-409C-BE32-E72D297353CC}">
              <c16:uniqueId val="{00000000-44C4-4206-AE7B-D1F6B287F3FC}"/>
            </c:ext>
          </c:extLst>
        </c:ser>
        <c:ser>
          <c:idx val="1"/>
          <c:order val="1"/>
          <c:tx>
            <c:v>30 Deg</c:v>
          </c:tx>
          <c:spPr>
            <a:ln w="25400" cap="rnd">
              <a:solidFill>
                <a:schemeClr val="accent2"/>
              </a:solidFill>
              <a:round/>
            </a:ln>
            <a:effectLst/>
          </c:spPr>
          <c:marker>
            <c:symbol val="none"/>
          </c:marker>
          <c:xVal>
            <c:numRef>
              <c:f>Antenna!$A$35:$A$44</c:f>
              <c:numCache>
                <c:formatCode>0.0</c:formatCode>
                <c:ptCount val="10"/>
                <c:pt idx="0">
                  <c:v>20.5</c:v>
                </c:pt>
                <c:pt idx="1">
                  <c:v>21.5</c:v>
                </c:pt>
                <c:pt idx="2">
                  <c:v>22.5</c:v>
                </c:pt>
                <c:pt idx="3">
                  <c:v>24</c:v>
                </c:pt>
                <c:pt idx="4">
                  <c:v>25</c:v>
                </c:pt>
                <c:pt idx="5">
                  <c:v>26.4</c:v>
                </c:pt>
                <c:pt idx="6">
                  <c:v>28</c:v>
                </c:pt>
                <c:pt idx="7">
                  <c:v>30</c:v>
                </c:pt>
                <c:pt idx="8">
                  <c:v>32</c:v>
                </c:pt>
                <c:pt idx="9">
                  <c:v>34</c:v>
                </c:pt>
              </c:numCache>
            </c:numRef>
          </c:xVal>
          <c:yVal>
            <c:numRef>
              <c:f>Antenna!$F$35:$F$44</c:f>
              <c:numCache>
                <c:formatCode>0.0</c:formatCode>
                <c:ptCount val="10"/>
                <c:pt idx="0">
                  <c:v>0.81159999999999854</c:v>
                </c:pt>
                <c:pt idx="1">
                  <c:v>0.73410000000000153</c:v>
                </c:pt>
                <c:pt idx="2">
                  <c:v>0.68709999999999738</c:v>
                </c:pt>
                <c:pt idx="3">
                  <c:v>0.67590000000000217</c:v>
                </c:pt>
                <c:pt idx="4">
                  <c:v>0.65920000000000201</c:v>
                </c:pt>
                <c:pt idx="5">
                  <c:v>0.61530000000000129</c:v>
                </c:pt>
                <c:pt idx="6">
                  <c:v>0.59750000000000014</c:v>
                </c:pt>
                <c:pt idx="7">
                  <c:v>0.60500000000000043</c:v>
                </c:pt>
                <c:pt idx="8">
                  <c:v>0.61560000000000059</c:v>
                </c:pt>
                <c:pt idx="9">
                  <c:v>0.54250000000000043</c:v>
                </c:pt>
              </c:numCache>
            </c:numRef>
          </c:yVal>
          <c:smooth val="1"/>
          <c:extLst>
            <c:ext xmlns:c16="http://schemas.microsoft.com/office/drawing/2014/chart" uri="{C3380CC4-5D6E-409C-BE32-E72D297353CC}">
              <c16:uniqueId val="{00000001-44C4-4206-AE7B-D1F6B287F3FC}"/>
            </c:ext>
          </c:extLst>
        </c:ser>
        <c:ser>
          <c:idx val="2"/>
          <c:order val="2"/>
          <c:tx>
            <c:v>45 Deg</c:v>
          </c:tx>
          <c:spPr>
            <a:ln w="25400" cap="rnd">
              <a:solidFill>
                <a:schemeClr val="accent3"/>
              </a:solidFill>
              <a:round/>
            </a:ln>
            <a:effectLst/>
          </c:spPr>
          <c:marker>
            <c:symbol val="none"/>
          </c:marker>
          <c:xVal>
            <c:numRef>
              <c:f>Antenna!$A$35:$A$44</c:f>
              <c:numCache>
                <c:formatCode>0.0</c:formatCode>
                <c:ptCount val="10"/>
                <c:pt idx="0">
                  <c:v>20.5</c:v>
                </c:pt>
                <c:pt idx="1">
                  <c:v>21.5</c:v>
                </c:pt>
                <c:pt idx="2">
                  <c:v>22.5</c:v>
                </c:pt>
                <c:pt idx="3">
                  <c:v>24</c:v>
                </c:pt>
                <c:pt idx="4">
                  <c:v>25</c:v>
                </c:pt>
                <c:pt idx="5">
                  <c:v>26.4</c:v>
                </c:pt>
                <c:pt idx="6">
                  <c:v>28</c:v>
                </c:pt>
                <c:pt idx="7">
                  <c:v>30</c:v>
                </c:pt>
                <c:pt idx="8">
                  <c:v>32</c:v>
                </c:pt>
                <c:pt idx="9">
                  <c:v>34</c:v>
                </c:pt>
              </c:numCache>
            </c:numRef>
          </c:xVal>
          <c:yVal>
            <c:numRef>
              <c:f>Antenna!$I$35:$I$44</c:f>
              <c:numCache>
                <c:formatCode>0.0</c:formatCode>
                <c:ptCount val="10"/>
                <c:pt idx="0">
                  <c:v>1.0698000000000008</c:v>
                </c:pt>
                <c:pt idx="1">
                  <c:v>1.0399000000000029</c:v>
                </c:pt>
                <c:pt idx="2">
                  <c:v>1.0091999999999999</c:v>
                </c:pt>
                <c:pt idx="3">
                  <c:v>0.92340000000000089</c:v>
                </c:pt>
                <c:pt idx="4">
                  <c:v>0.87229999999999919</c:v>
                </c:pt>
                <c:pt idx="5">
                  <c:v>0.80339999999999989</c:v>
                </c:pt>
                <c:pt idx="6">
                  <c:v>0.77129999999999832</c:v>
                </c:pt>
                <c:pt idx="7">
                  <c:v>0.77630000000000088</c:v>
                </c:pt>
                <c:pt idx="8">
                  <c:v>0.79100000000000037</c:v>
                </c:pt>
                <c:pt idx="9">
                  <c:v>0.71759999999999913</c:v>
                </c:pt>
              </c:numCache>
            </c:numRef>
          </c:yVal>
          <c:smooth val="1"/>
          <c:extLst>
            <c:ext xmlns:c16="http://schemas.microsoft.com/office/drawing/2014/chart" uri="{C3380CC4-5D6E-409C-BE32-E72D297353CC}">
              <c16:uniqueId val="{00000002-44C4-4206-AE7B-D1F6B287F3FC}"/>
            </c:ext>
          </c:extLst>
        </c:ser>
        <c:ser>
          <c:idx val="3"/>
          <c:order val="3"/>
          <c:tx>
            <c:v>60 Deg</c:v>
          </c:tx>
          <c:spPr>
            <a:ln w="25400" cap="rnd">
              <a:solidFill>
                <a:schemeClr val="accent4"/>
              </a:solidFill>
              <a:round/>
            </a:ln>
            <a:effectLst/>
          </c:spPr>
          <c:marker>
            <c:symbol val="none"/>
          </c:marker>
          <c:xVal>
            <c:numRef>
              <c:f>Antenna!$A$35:$A$44</c:f>
              <c:numCache>
                <c:formatCode>0.0</c:formatCode>
                <c:ptCount val="10"/>
                <c:pt idx="0">
                  <c:v>20.5</c:v>
                </c:pt>
                <c:pt idx="1">
                  <c:v>21.5</c:v>
                </c:pt>
                <c:pt idx="2">
                  <c:v>22.5</c:v>
                </c:pt>
                <c:pt idx="3">
                  <c:v>24</c:v>
                </c:pt>
                <c:pt idx="4">
                  <c:v>25</c:v>
                </c:pt>
                <c:pt idx="5">
                  <c:v>26.4</c:v>
                </c:pt>
                <c:pt idx="6">
                  <c:v>28</c:v>
                </c:pt>
                <c:pt idx="7">
                  <c:v>30</c:v>
                </c:pt>
                <c:pt idx="8">
                  <c:v>32</c:v>
                </c:pt>
                <c:pt idx="9">
                  <c:v>34</c:v>
                </c:pt>
              </c:numCache>
            </c:numRef>
          </c:xVal>
          <c:yVal>
            <c:numRef>
              <c:f>Antenna!$L$35:$L$44</c:f>
              <c:numCache>
                <c:formatCode>0.0</c:formatCode>
                <c:ptCount val="10"/>
                <c:pt idx="0">
                  <c:v>1.3104999999999993</c:v>
                </c:pt>
                <c:pt idx="1">
                  <c:v>1.3322000000000003</c:v>
                </c:pt>
                <c:pt idx="2">
                  <c:v>1.3212999999999973</c:v>
                </c:pt>
                <c:pt idx="3">
                  <c:v>1.158100000000001</c:v>
                </c:pt>
                <c:pt idx="4">
                  <c:v>1.0686</c:v>
                </c:pt>
                <c:pt idx="5">
                  <c:v>0.97029999999999994</c:v>
                </c:pt>
                <c:pt idx="6">
                  <c:v>0.92220000000000013</c:v>
                </c:pt>
                <c:pt idx="7">
                  <c:v>0.92379999999999995</c:v>
                </c:pt>
                <c:pt idx="8">
                  <c:v>0.93839999999999968</c:v>
                </c:pt>
                <c:pt idx="9">
                  <c:v>0.86490000000000045</c:v>
                </c:pt>
              </c:numCache>
            </c:numRef>
          </c:yVal>
          <c:smooth val="1"/>
          <c:extLst>
            <c:ext xmlns:c16="http://schemas.microsoft.com/office/drawing/2014/chart" uri="{C3380CC4-5D6E-409C-BE32-E72D297353CC}">
              <c16:uniqueId val="{00000003-44C4-4206-AE7B-D1F6B287F3FC}"/>
            </c:ext>
          </c:extLst>
        </c:ser>
        <c:ser>
          <c:idx val="4"/>
          <c:order val="4"/>
          <c:tx>
            <c:v>90 Deg</c:v>
          </c:tx>
          <c:spPr>
            <a:ln w="25400" cap="rnd">
              <a:solidFill>
                <a:schemeClr val="accent5"/>
              </a:solidFill>
              <a:round/>
            </a:ln>
            <a:effectLst/>
          </c:spPr>
          <c:marker>
            <c:symbol val="none"/>
          </c:marker>
          <c:xVal>
            <c:numRef>
              <c:f>Antenna!$A$35:$A$44</c:f>
              <c:numCache>
                <c:formatCode>0.0</c:formatCode>
                <c:ptCount val="10"/>
                <c:pt idx="0">
                  <c:v>20.5</c:v>
                </c:pt>
                <c:pt idx="1">
                  <c:v>21.5</c:v>
                </c:pt>
                <c:pt idx="2">
                  <c:v>22.5</c:v>
                </c:pt>
                <c:pt idx="3">
                  <c:v>24</c:v>
                </c:pt>
                <c:pt idx="4">
                  <c:v>25</c:v>
                </c:pt>
                <c:pt idx="5">
                  <c:v>26.4</c:v>
                </c:pt>
                <c:pt idx="6">
                  <c:v>28</c:v>
                </c:pt>
                <c:pt idx="7">
                  <c:v>30</c:v>
                </c:pt>
                <c:pt idx="8">
                  <c:v>32</c:v>
                </c:pt>
                <c:pt idx="9">
                  <c:v>34</c:v>
                </c:pt>
              </c:numCache>
            </c:numRef>
          </c:xVal>
          <c:yVal>
            <c:numRef>
              <c:f>Antenna!$R$35:$R$44</c:f>
              <c:numCache>
                <c:formatCode>0.0</c:formatCode>
                <c:ptCount val="10"/>
                <c:pt idx="0">
                  <c:v>2.9984999999999999</c:v>
                </c:pt>
                <c:pt idx="1">
                  <c:v>3.1955000000000009</c:v>
                </c:pt>
                <c:pt idx="2">
                  <c:v>3.190100000000001</c:v>
                </c:pt>
                <c:pt idx="3">
                  <c:v>2.7158999999999995</c:v>
                </c:pt>
                <c:pt idx="4">
                  <c:v>2.4244000000000003</c:v>
                </c:pt>
                <c:pt idx="5">
                  <c:v>2.1319999999999997</c:v>
                </c:pt>
                <c:pt idx="6">
                  <c:v>1.9777000000000005</c:v>
                </c:pt>
                <c:pt idx="7">
                  <c:v>1.9550000000000001</c:v>
                </c:pt>
                <c:pt idx="8">
                  <c:v>1.9299999999999997</c:v>
                </c:pt>
                <c:pt idx="9">
                  <c:v>1.8217999999999996</c:v>
                </c:pt>
              </c:numCache>
            </c:numRef>
          </c:yVal>
          <c:smooth val="1"/>
          <c:extLst>
            <c:ext xmlns:c16="http://schemas.microsoft.com/office/drawing/2014/chart" uri="{C3380CC4-5D6E-409C-BE32-E72D297353CC}">
              <c16:uniqueId val="{00000004-44C4-4206-AE7B-D1F6B287F3FC}"/>
            </c:ext>
          </c:extLst>
        </c:ser>
        <c:dLbls>
          <c:showLegendKey val="0"/>
          <c:showVal val="0"/>
          <c:showCatName val="0"/>
          <c:showSerName val="0"/>
          <c:showPercent val="0"/>
          <c:showBubbleSize val="0"/>
        </c:dLbls>
        <c:axId val="457265616"/>
        <c:axId val="457262336"/>
      </c:scatterChart>
      <c:valAx>
        <c:axId val="457265616"/>
        <c:scaling>
          <c:orientation val="minMax"/>
          <c:max val="34"/>
          <c:min val="20"/>
        </c:scaling>
        <c:delete val="0"/>
        <c:axPos val="b"/>
        <c:majorGridlines>
          <c:spPr>
            <a:ln w="9525" cap="flat" cmpd="sng" algn="ctr">
              <a:solidFill>
                <a:schemeClr val="tx1"/>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n-US" sz="1200" b="1">
                    <a:solidFill>
                      <a:schemeClr val="tx1"/>
                    </a:solidFill>
                  </a:rPr>
                  <a:t>Frequency</a:t>
                </a:r>
                <a:r>
                  <a:rPr lang="en-US" sz="1200" b="1" baseline="0">
                    <a:solidFill>
                      <a:schemeClr val="tx1"/>
                    </a:solidFill>
                  </a:rPr>
                  <a:t> (</a:t>
                </a:r>
                <a:r>
                  <a:rPr lang="en-US" sz="1200" b="1">
                    <a:solidFill>
                      <a:schemeClr val="tx1"/>
                    </a:solidFill>
                  </a:rPr>
                  <a:t>GHz)</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n-US"/>
            </a:p>
          </c:txPr>
        </c:title>
        <c:numFmt formatCode="0" sourceLinked="0"/>
        <c:majorTickMark val="in"/>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457262336"/>
        <c:crossesAt val="0"/>
        <c:crossBetween val="midCat"/>
        <c:majorUnit val="2"/>
        <c:minorUnit val="0.5"/>
      </c:valAx>
      <c:valAx>
        <c:axId val="457262336"/>
        <c:scaling>
          <c:orientation val="minMax"/>
          <c:max val="3.6"/>
          <c:min val="0"/>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n-US" sz="1200" b="1">
                    <a:solidFill>
                      <a:schemeClr val="tx1"/>
                    </a:solidFill>
                  </a:rPr>
                  <a:t>Tspill (K)</a:t>
                </a:r>
              </a:p>
            </c:rich>
          </c:tx>
          <c:layout>
            <c:manualLayout>
              <c:xMode val="edge"/>
              <c:yMode val="edge"/>
              <c:x val="2.0833333333333332E-2"/>
              <c:y val="0.41975710663285731"/>
            </c:manualLayout>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n-US"/>
            </a:p>
          </c:txPr>
        </c:title>
        <c:numFmt formatCode="0.0" sourceLinked="1"/>
        <c:majorTickMark val="in"/>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457265616"/>
        <c:crosses val="autoZero"/>
        <c:crossBetween val="midCat"/>
        <c:majorUnit val="0.60000000000000009"/>
        <c:minorUnit val="0.2"/>
      </c:valAx>
      <c:spPr>
        <a:noFill/>
        <a:ln>
          <a:solidFill>
            <a:schemeClr val="tx1"/>
          </a:solidFill>
        </a:ln>
        <a:effectLst/>
      </c:spPr>
    </c:plotArea>
    <c:legend>
      <c:legendPos val="r"/>
      <c:layout>
        <c:manualLayout>
          <c:xMode val="edge"/>
          <c:yMode val="edge"/>
          <c:x val="0.75936167158792645"/>
          <c:y val="0.17134632323501936"/>
          <c:w val="0.14428416174540681"/>
          <c:h val="0.27006159072387259"/>
        </c:manualLayout>
      </c:layout>
      <c:overlay val="1"/>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5" l="0.25" r="0.25" t="0.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b="1">
                <a:solidFill>
                  <a:sysClr val="windowText" lastClr="000000"/>
                </a:solidFill>
              </a:rPr>
              <a:t>Estimated T</a:t>
            </a:r>
            <a:r>
              <a:rPr lang="en-US" sz="2000" b="1" baseline="-25000">
                <a:solidFill>
                  <a:sysClr val="windowText" lastClr="000000"/>
                </a:solidFill>
              </a:rPr>
              <a:t>SYS</a:t>
            </a:r>
            <a:r>
              <a:rPr lang="en-US" sz="2000" b="1" baseline="0">
                <a:solidFill>
                  <a:sysClr val="windowText" lastClr="000000"/>
                </a:solidFill>
              </a:rPr>
              <a:t> vs Frequency, ngVLA Bands 1-6</a:t>
            </a:r>
            <a:endParaRPr lang="en-US" sz="2000" b="1">
              <a:solidFill>
                <a:sysClr val="windowText" lastClr="000000"/>
              </a:solidFill>
            </a:endParaRPr>
          </a:p>
        </c:rich>
      </c:tx>
      <c:layout>
        <c:manualLayout>
          <c:xMode val="edge"/>
          <c:yMode val="edge"/>
          <c:x val="0.27074525646135295"/>
          <c:y val="2.8235296019894465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Band 1</c:v>
          </c:tx>
          <c:spPr>
            <a:ln w="19050" cap="rnd">
              <a:solidFill>
                <a:srgbClr val="C00000"/>
              </a:solidFill>
              <a:round/>
            </a:ln>
            <a:effectLst/>
          </c:spPr>
          <c:marker>
            <c:symbol val="circle"/>
            <c:size val="5"/>
            <c:spPr>
              <a:solidFill>
                <a:srgbClr val="C00000"/>
              </a:solidFill>
              <a:ln w="9525">
                <a:solidFill>
                  <a:srgbClr val="C00000"/>
                </a:solidFill>
              </a:ln>
              <a:effectLst/>
            </c:spPr>
          </c:marker>
          <c:xVal>
            <c:numRef>
              <c:f>Summary!$D$11:$D$21</c:f>
              <c:numCache>
                <c:formatCode>0.00</c:formatCode>
                <c:ptCount val="11"/>
                <c:pt idx="0">
                  <c:v>1.2</c:v>
                </c:pt>
                <c:pt idx="1">
                  <c:v>1.32</c:v>
                </c:pt>
                <c:pt idx="2">
                  <c:v>1.49</c:v>
                </c:pt>
                <c:pt idx="3">
                  <c:v>1.65</c:v>
                </c:pt>
                <c:pt idx="4">
                  <c:v>1.84</c:v>
                </c:pt>
                <c:pt idx="5">
                  <c:v>2.0499999999999998</c:v>
                </c:pt>
                <c:pt idx="6">
                  <c:v>2.2799999999999998</c:v>
                </c:pt>
                <c:pt idx="7">
                  <c:v>2.54</c:v>
                </c:pt>
                <c:pt idx="8">
                  <c:v>2.83</c:v>
                </c:pt>
                <c:pt idx="9">
                  <c:v>3.16</c:v>
                </c:pt>
                <c:pt idx="10">
                  <c:v>3.49</c:v>
                </c:pt>
              </c:numCache>
            </c:numRef>
          </c:xVal>
          <c:yVal>
            <c:numRef>
              <c:f>Summary!$J$11:$J$21</c:f>
              <c:numCache>
                <c:formatCode>0.0</c:formatCode>
                <c:ptCount val="11"/>
                <c:pt idx="0">
                  <c:v>19.076218853814865</c:v>
                </c:pt>
                <c:pt idx="1">
                  <c:v>17.770188477291043</c:v>
                </c:pt>
                <c:pt idx="2">
                  <c:v>17.070919515544176</c:v>
                </c:pt>
                <c:pt idx="3">
                  <c:v>17.336317745793586</c:v>
                </c:pt>
                <c:pt idx="4">
                  <c:v>16.945413279739405</c:v>
                </c:pt>
                <c:pt idx="5">
                  <c:v>16.272987552859902</c:v>
                </c:pt>
                <c:pt idx="6">
                  <c:v>16.000574931167098</c:v>
                </c:pt>
                <c:pt idx="7">
                  <c:v>15.217888324367202</c:v>
                </c:pt>
                <c:pt idx="8">
                  <c:v>14.762553591965158</c:v>
                </c:pt>
                <c:pt idx="9">
                  <c:v>14.715368817254829</c:v>
                </c:pt>
                <c:pt idx="10">
                  <c:v>14.462186124783276</c:v>
                </c:pt>
              </c:numCache>
            </c:numRef>
          </c:yVal>
          <c:smooth val="1"/>
          <c:extLst>
            <c:ext xmlns:c16="http://schemas.microsoft.com/office/drawing/2014/chart" uri="{C3380CC4-5D6E-409C-BE32-E72D297353CC}">
              <c16:uniqueId val="{00000000-5B5C-45AD-BD8D-37760D0CB2B1}"/>
            </c:ext>
          </c:extLst>
        </c:ser>
        <c:ser>
          <c:idx val="1"/>
          <c:order val="1"/>
          <c:tx>
            <c:v>Band 2</c:v>
          </c:tx>
          <c:spPr>
            <a:ln w="19050" cap="rnd">
              <a:solidFill>
                <a:schemeClr val="accent6">
                  <a:lumMod val="75000"/>
                </a:schemeClr>
              </a:solidFill>
              <a:round/>
            </a:ln>
            <a:effectLst/>
          </c:spPr>
          <c:marker>
            <c:symbol val="circle"/>
            <c:size val="5"/>
            <c:spPr>
              <a:solidFill>
                <a:schemeClr val="accent6">
                  <a:lumMod val="75000"/>
                </a:schemeClr>
              </a:solidFill>
              <a:ln w="9525">
                <a:solidFill>
                  <a:schemeClr val="accent6">
                    <a:lumMod val="75000"/>
                  </a:schemeClr>
                </a:solidFill>
              </a:ln>
              <a:effectLst/>
            </c:spPr>
          </c:marker>
          <c:xVal>
            <c:numRef>
              <c:f>Summary!$D$22:$D$32</c:f>
              <c:numCache>
                <c:formatCode>0.00</c:formatCode>
                <c:ptCount val="11"/>
                <c:pt idx="0">
                  <c:v>3.4099999999999997</c:v>
                </c:pt>
                <c:pt idx="1">
                  <c:v>3.88</c:v>
                </c:pt>
                <c:pt idx="2">
                  <c:v>4.4000000000000004</c:v>
                </c:pt>
                <c:pt idx="3">
                  <c:v>5</c:v>
                </c:pt>
                <c:pt idx="4">
                  <c:v>5.7</c:v>
                </c:pt>
                <c:pt idx="5">
                  <c:v>6.45</c:v>
                </c:pt>
                <c:pt idx="6">
                  <c:v>7.35</c:v>
                </c:pt>
                <c:pt idx="7">
                  <c:v>8.35</c:v>
                </c:pt>
                <c:pt idx="8">
                  <c:v>9.5</c:v>
                </c:pt>
                <c:pt idx="9">
                  <c:v>10.8</c:v>
                </c:pt>
                <c:pt idx="10">
                  <c:v>12.290000000000001</c:v>
                </c:pt>
              </c:numCache>
            </c:numRef>
          </c:xVal>
          <c:yVal>
            <c:numRef>
              <c:f>Summary!$J$22:$J$32</c:f>
              <c:numCache>
                <c:formatCode>0.0</c:formatCode>
                <c:ptCount val="11"/>
                <c:pt idx="0">
                  <c:v>16.921069316072227</c:v>
                </c:pt>
                <c:pt idx="1">
                  <c:v>14.79015704669985</c:v>
                </c:pt>
                <c:pt idx="2">
                  <c:v>14.519478865737254</c:v>
                </c:pt>
                <c:pt idx="3">
                  <c:v>14.56840487060389</c:v>
                </c:pt>
                <c:pt idx="4">
                  <c:v>14.644204920296872</c:v>
                </c:pt>
                <c:pt idx="5">
                  <c:v>14.712350586222724</c:v>
                </c:pt>
                <c:pt idx="6">
                  <c:v>15.071014062194633</c:v>
                </c:pt>
                <c:pt idx="7">
                  <c:v>16.074158202843776</c:v>
                </c:pt>
                <c:pt idx="8">
                  <c:v>17.127839946735733</c:v>
                </c:pt>
                <c:pt idx="9">
                  <c:v>17.911414141851125</c:v>
                </c:pt>
                <c:pt idx="10">
                  <c:v>19.042772278587325</c:v>
                </c:pt>
              </c:numCache>
            </c:numRef>
          </c:yVal>
          <c:smooth val="1"/>
          <c:extLst>
            <c:ext xmlns:c16="http://schemas.microsoft.com/office/drawing/2014/chart" uri="{C3380CC4-5D6E-409C-BE32-E72D297353CC}">
              <c16:uniqueId val="{00000001-5B5C-45AD-BD8D-37760D0CB2B1}"/>
            </c:ext>
          </c:extLst>
        </c:ser>
        <c:ser>
          <c:idx val="2"/>
          <c:order val="2"/>
          <c:tx>
            <c:v>Band 3</c:v>
          </c:tx>
          <c:spPr>
            <a:ln w="19050" cap="rnd">
              <a:solidFill>
                <a:schemeClr val="tx1"/>
              </a:solidFill>
              <a:round/>
            </a:ln>
            <a:effectLst/>
          </c:spPr>
          <c:marker>
            <c:symbol val="circle"/>
            <c:size val="5"/>
            <c:spPr>
              <a:solidFill>
                <a:schemeClr val="tx1"/>
              </a:solidFill>
              <a:ln w="9525">
                <a:solidFill>
                  <a:schemeClr val="tx1"/>
                </a:solidFill>
              </a:ln>
              <a:effectLst/>
            </c:spPr>
          </c:marker>
          <c:xVal>
            <c:numRef>
              <c:f>Summary!$D$33:$D$43</c:f>
              <c:numCache>
                <c:formatCode>0.00</c:formatCode>
                <c:ptCount val="11"/>
                <c:pt idx="0">
                  <c:v>12.31</c:v>
                </c:pt>
                <c:pt idx="1">
                  <c:v>12.94</c:v>
                </c:pt>
                <c:pt idx="2">
                  <c:v>13.6</c:v>
                </c:pt>
                <c:pt idx="3">
                  <c:v>14.35</c:v>
                </c:pt>
                <c:pt idx="4">
                  <c:v>15.1</c:v>
                </c:pt>
                <c:pt idx="5">
                  <c:v>15.9</c:v>
                </c:pt>
                <c:pt idx="6">
                  <c:v>16.7</c:v>
                </c:pt>
                <c:pt idx="7">
                  <c:v>17.600000000000001</c:v>
                </c:pt>
                <c:pt idx="8">
                  <c:v>18.5</c:v>
                </c:pt>
                <c:pt idx="9">
                  <c:v>19.5</c:v>
                </c:pt>
                <c:pt idx="10">
                  <c:v>20.5</c:v>
                </c:pt>
              </c:numCache>
            </c:numRef>
          </c:xVal>
          <c:yVal>
            <c:numRef>
              <c:f>Summary!$J$33:$J$43</c:f>
              <c:numCache>
                <c:formatCode>0.0</c:formatCode>
                <c:ptCount val="11"/>
                <c:pt idx="0">
                  <c:v>20.531800651810531</c:v>
                </c:pt>
                <c:pt idx="1">
                  <c:v>20.221676088700029</c:v>
                </c:pt>
                <c:pt idx="2">
                  <c:v>20.151439982290881</c:v>
                </c:pt>
                <c:pt idx="3">
                  <c:v>20.31538143764698</c:v>
                </c:pt>
                <c:pt idx="4">
                  <c:v>20.631614540623517</c:v>
                </c:pt>
                <c:pt idx="5">
                  <c:v>21.138170390311537</c:v>
                </c:pt>
                <c:pt idx="6">
                  <c:v>21.944642114015078</c:v>
                </c:pt>
                <c:pt idx="7">
                  <c:v>23.079024455269924</c:v>
                </c:pt>
                <c:pt idx="8">
                  <c:v>24.558562654217177</c:v>
                </c:pt>
                <c:pt idx="9">
                  <c:v>26.955803858929116</c:v>
                </c:pt>
                <c:pt idx="10">
                  <c:v>30.85582757428805</c:v>
                </c:pt>
              </c:numCache>
            </c:numRef>
          </c:yVal>
          <c:smooth val="1"/>
          <c:extLst>
            <c:ext xmlns:c16="http://schemas.microsoft.com/office/drawing/2014/chart" uri="{C3380CC4-5D6E-409C-BE32-E72D297353CC}">
              <c16:uniqueId val="{00000002-5B5C-45AD-BD8D-37760D0CB2B1}"/>
            </c:ext>
          </c:extLst>
        </c:ser>
        <c:ser>
          <c:idx val="3"/>
          <c:order val="3"/>
          <c:tx>
            <c:v>Band 4</c:v>
          </c:tx>
          <c:spPr>
            <a:ln w="19050" cap="rnd">
              <a:solidFill>
                <a:srgbClr val="008000"/>
              </a:solidFill>
              <a:round/>
            </a:ln>
            <a:effectLst/>
          </c:spPr>
          <c:marker>
            <c:symbol val="circle"/>
            <c:size val="5"/>
            <c:spPr>
              <a:solidFill>
                <a:srgbClr val="008000"/>
              </a:solidFill>
              <a:ln w="9525">
                <a:solidFill>
                  <a:srgbClr val="008000"/>
                </a:solidFill>
              </a:ln>
              <a:effectLst/>
            </c:spPr>
          </c:marker>
          <c:xVal>
            <c:numRef>
              <c:f>Summary!$R$11:$R$21</c:f>
              <c:numCache>
                <c:formatCode>0.0</c:formatCode>
                <c:ptCount val="11"/>
                <c:pt idx="0">
                  <c:v>20.5</c:v>
                </c:pt>
                <c:pt idx="1">
                  <c:v>21.6</c:v>
                </c:pt>
                <c:pt idx="2">
                  <c:v>22.7</c:v>
                </c:pt>
                <c:pt idx="3">
                  <c:v>23.9</c:v>
                </c:pt>
                <c:pt idx="4">
                  <c:v>25.1</c:v>
                </c:pt>
                <c:pt idx="5">
                  <c:v>26.4</c:v>
                </c:pt>
                <c:pt idx="6">
                  <c:v>27.8</c:v>
                </c:pt>
                <c:pt idx="7">
                  <c:v>29.2</c:v>
                </c:pt>
                <c:pt idx="8">
                  <c:v>30.7</c:v>
                </c:pt>
                <c:pt idx="9">
                  <c:v>32.4</c:v>
                </c:pt>
                <c:pt idx="10">
                  <c:v>34</c:v>
                </c:pt>
              </c:numCache>
            </c:numRef>
          </c:xVal>
          <c:yVal>
            <c:numRef>
              <c:f>Summary!$X$11:$X$21</c:f>
              <c:numCache>
                <c:formatCode>0.0</c:formatCode>
                <c:ptCount val="11"/>
                <c:pt idx="0">
                  <c:v>31.793055111039038</c:v>
                </c:pt>
                <c:pt idx="1">
                  <c:v>37.428699119928609</c:v>
                </c:pt>
                <c:pt idx="2">
                  <c:v>39.547605407465539</c:v>
                </c:pt>
                <c:pt idx="3">
                  <c:v>34.852509858456742</c:v>
                </c:pt>
                <c:pt idx="4">
                  <c:v>31.16894849723051</c:v>
                </c:pt>
                <c:pt idx="5">
                  <c:v>29.293866263296302</c:v>
                </c:pt>
                <c:pt idx="6">
                  <c:v>28.590411904512845</c:v>
                </c:pt>
                <c:pt idx="7">
                  <c:v>28.491342394949143</c:v>
                </c:pt>
                <c:pt idx="8">
                  <c:v>28.865339490349825</c:v>
                </c:pt>
                <c:pt idx="9">
                  <c:v>29.765344957923109</c:v>
                </c:pt>
                <c:pt idx="10">
                  <c:v>31.060849355309763</c:v>
                </c:pt>
              </c:numCache>
            </c:numRef>
          </c:yVal>
          <c:smooth val="1"/>
          <c:extLst>
            <c:ext xmlns:c16="http://schemas.microsoft.com/office/drawing/2014/chart" uri="{C3380CC4-5D6E-409C-BE32-E72D297353CC}">
              <c16:uniqueId val="{00000003-5B5C-45AD-BD8D-37760D0CB2B1}"/>
            </c:ext>
          </c:extLst>
        </c:ser>
        <c:ser>
          <c:idx val="4"/>
          <c:order val="4"/>
          <c:tx>
            <c:v>Band 5</c:v>
          </c:tx>
          <c:spPr>
            <a:ln w="19050" cap="rnd">
              <a:solidFill>
                <a:srgbClr val="0000FF"/>
              </a:solidFill>
              <a:round/>
            </a:ln>
            <a:effectLst/>
          </c:spPr>
          <c:marker>
            <c:symbol val="circle"/>
            <c:size val="5"/>
            <c:spPr>
              <a:solidFill>
                <a:srgbClr val="0000FF"/>
              </a:solidFill>
              <a:ln w="9525">
                <a:solidFill>
                  <a:srgbClr val="0000FF"/>
                </a:solidFill>
              </a:ln>
              <a:effectLst/>
            </c:spPr>
          </c:marker>
          <c:xVal>
            <c:numRef>
              <c:f>Summary!$R$22:$R$32</c:f>
              <c:numCache>
                <c:formatCode>0.0</c:formatCode>
                <c:ptCount val="11"/>
                <c:pt idx="0">
                  <c:v>30.5</c:v>
                </c:pt>
                <c:pt idx="1">
                  <c:v>32</c:v>
                </c:pt>
                <c:pt idx="2">
                  <c:v>33.700000000000003</c:v>
                </c:pt>
                <c:pt idx="3">
                  <c:v>35.5</c:v>
                </c:pt>
                <c:pt idx="4">
                  <c:v>37.299999999999997</c:v>
                </c:pt>
                <c:pt idx="5">
                  <c:v>39.299999999999997</c:v>
                </c:pt>
                <c:pt idx="6">
                  <c:v>41.3</c:v>
                </c:pt>
                <c:pt idx="7">
                  <c:v>43.3</c:v>
                </c:pt>
                <c:pt idx="8">
                  <c:v>45.7</c:v>
                </c:pt>
                <c:pt idx="9">
                  <c:v>48</c:v>
                </c:pt>
                <c:pt idx="10">
                  <c:v>50.5</c:v>
                </c:pt>
              </c:numCache>
            </c:numRef>
          </c:xVal>
          <c:yVal>
            <c:numRef>
              <c:f>Summary!$X$22:$X$32</c:f>
              <c:numCache>
                <c:formatCode>0.0</c:formatCode>
                <c:ptCount val="11"/>
                <c:pt idx="0">
                  <c:v>31.573637300746803</c:v>
                </c:pt>
                <c:pt idx="1">
                  <c:v>31.155585805757568</c:v>
                </c:pt>
                <c:pt idx="2">
                  <c:v>32.586335482868257</c:v>
                </c:pt>
                <c:pt idx="3">
                  <c:v>34.388738118147657</c:v>
                </c:pt>
                <c:pt idx="4">
                  <c:v>35.903719872953225</c:v>
                </c:pt>
                <c:pt idx="5">
                  <c:v>38.076093145953323</c:v>
                </c:pt>
                <c:pt idx="6">
                  <c:v>41.832295841052812</c:v>
                </c:pt>
                <c:pt idx="7">
                  <c:v>47.545719349259883</c:v>
                </c:pt>
                <c:pt idx="8">
                  <c:v>57.065133228892385</c:v>
                </c:pt>
                <c:pt idx="9">
                  <c:v>71.247562184142168</c:v>
                </c:pt>
                <c:pt idx="10">
                  <c:v>98.107118621957653</c:v>
                </c:pt>
              </c:numCache>
            </c:numRef>
          </c:yVal>
          <c:smooth val="1"/>
          <c:extLst>
            <c:ext xmlns:c16="http://schemas.microsoft.com/office/drawing/2014/chart" uri="{C3380CC4-5D6E-409C-BE32-E72D297353CC}">
              <c16:uniqueId val="{00000004-5B5C-45AD-BD8D-37760D0CB2B1}"/>
            </c:ext>
          </c:extLst>
        </c:ser>
        <c:ser>
          <c:idx val="5"/>
          <c:order val="5"/>
          <c:tx>
            <c:v>Band 6</c:v>
          </c:tx>
          <c:spPr>
            <a:ln w="19050" cap="rnd">
              <a:solidFill>
                <a:srgbClr val="7030A0"/>
              </a:solidFill>
              <a:round/>
            </a:ln>
            <a:effectLst/>
          </c:spPr>
          <c:marker>
            <c:symbol val="circle"/>
            <c:size val="5"/>
            <c:spPr>
              <a:solidFill>
                <a:srgbClr val="7030A0"/>
              </a:solidFill>
              <a:ln w="9525">
                <a:solidFill>
                  <a:srgbClr val="7030A0"/>
                </a:solidFill>
              </a:ln>
              <a:effectLst/>
            </c:spPr>
          </c:marker>
          <c:xVal>
            <c:numRef>
              <c:f>Summary!$R$33:$R$43</c:f>
              <c:numCache>
                <c:formatCode>0.0</c:formatCode>
                <c:ptCount val="11"/>
                <c:pt idx="0">
                  <c:v>70</c:v>
                </c:pt>
                <c:pt idx="1">
                  <c:v>73.8</c:v>
                </c:pt>
                <c:pt idx="2">
                  <c:v>77.5</c:v>
                </c:pt>
                <c:pt idx="3">
                  <c:v>81.5</c:v>
                </c:pt>
                <c:pt idx="4">
                  <c:v>85.5</c:v>
                </c:pt>
                <c:pt idx="5">
                  <c:v>90</c:v>
                </c:pt>
                <c:pt idx="6">
                  <c:v>95</c:v>
                </c:pt>
                <c:pt idx="7">
                  <c:v>100</c:v>
                </c:pt>
                <c:pt idx="8">
                  <c:v>105</c:v>
                </c:pt>
                <c:pt idx="9">
                  <c:v>110.6</c:v>
                </c:pt>
                <c:pt idx="10">
                  <c:v>116</c:v>
                </c:pt>
              </c:numCache>
            </c:numRef>
          </c:xVal>
          <c:yVal>
            <c:numRef>
              <c:f>Summary!$X$33:$X$43</c:f>
              <c:numCache>
                <c:formatCode>0.0</c:formatCode>
                <c:ptCount val="11"/>
                <c:pt idx="0">
                  <c:v>101.3757294534586</c:v>
                </c:pt>
                <c:pt idx="1">
                  <c:v>67.535336063166113</c:v>
                </c:pt>
                <c:pt idx="2">
                  <c:v>57.432437239721772</c:v>
                </c:pt>
                <c:pt idx="3">
                  <c:v>52.553163313911583</c:v>
                </c:pt>
                <c:pt idx="4">
                  <c:v>51.245078367068658</c:v>
                </c:pt>
                <c:pt idx="5">
                  <c:v>52.75561785327649</c:v>
                </c:pt>
                <c:pt idx="6">
                  <c:v>55.703827422155719</c:v>
                </c:pt>
                <c:pt idx="7">
                  <c:v>58.353325691644585</c:v>
                </c:pt>
                <c:pt idx="8">
                  <c:v>61.542720014177007</c:v>
                </c:pt>
                <c:pt idx="9">
                  <c:v>70.885618862581055</c:v>
                </c:pt>
                <c:pt idx="10">
                  <c:v>153.66538341682525</c:v>
                </c:pt>
              </c:numCache>
            </c:numRef>
          </c:yVal>
          <c:smooth val="1"/>
          <c:extLst>
            <c:ext xmlns:c16="http://schemas.microsoft.com/office/drawing/2014/chart" uri="{C3380CC4-5D6E-409C-BE32-E72D297353CC}">
              <c16:uniqueId val="{00000005-5B5C-45AD-BD8D-37760D0CB2B1}"/>
            </c:ext>
          </c:extLst>
        </c:ser>
        <c:dLbls>
          <c:showLegendKey val="0"/>
          <c:showVal val="0"/>
          <c:showCatName val="0"/>
          <c:showSerName val="0"/>
          <c:showPercent val="0"/>
          <c:showBubbleSize val="0"/>
        </c:dLbls>
        <c:axId val="508265136"/>
        <c:axId val="508266448"/>
      </c:scatterChart>
      <c:valAx>
        <c:axId val="508265136"/>
        <c:scaling>
          <c:logBase val="10"/>
          <c:orientation val="minMax"/>
          <c:max val="120"/>
        </c:scaling>
        <c:delete val="0"/>
        <c:axPos val="b"/>
        <c:majorGridlines>
          <c:spPr>
            <a:ln w="9525" cap="flat" cmpd="sng" algn="ctr">
              <a:solidFill>
                <a:schemeClr val="bg1">
                  <a:lumMod val="50000"/>
                </a:schemeClr>
              </a:solidFill>
              <a:round/>
            </a:ln>
            <a:effectLst/>
          </c:spPr>
        </c:majorGridlines>
        <c:minorGridlines>
          <c:spPr>
            <a:ln w="9525" cap="flat" cmpd="sng" algn="ctr">
              <a:solidFill>
                <a:schemeClr val="bg1">
                  <a:lumMod val="75000"/>
                </a:schemeClr>
              </a:solidFill>
              <a:round/>
            </a:ln>
            <a:effectLst/>
          </c:spPr>
        </c:minorGridlines>
        <c:title>
          <c:tx>
            <c:rich>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r>
                  <a:rPr lang="en-US" sz="1800" b="1">
                    <a:solidFill>
                      <a:sysClr val="windowText" lastClr="000000"/>
                    </a:solidFill>
                  </a:rPr>
                  <a:t>Frequency,</a:t>
                </a:r>
                <a:r>
                  <a:rPr lang="en-US" sz="1800" b="1" baseline="0">
                    <a:solidFill>
                      <a:sysClr val="windowText" lastClr="000000"/>
                    </a:solidFill>
                  </a:rPr>
                  <a:t> GHz</a:t>
                </a:r>
                <a:endParaRPr lang="en-US" sz="1800" b="1">
                  <a:solidFill>
                    <a:sysClr val="windowText" lastClr="000000"/>
                  </a:solidFill>
                </a:endParaRPr>
              </a:p>
            </c:rich>
          </c:tx>
          <c:layout>
            <c:manualLayout>
              <c:xMode val="edge"/>
              <c:yMode val="edge"/>
              <c:x val="0.44105607743029113"/>
              <c:y val="0.89439150410654789"/>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endParaRPr lang="en-US"/>
          </a:p>
        </c:txPr>
        <c:crossAx val="508266448"/>
        <c:crosses val="autoZero"/>
        <c:crossBetween val="midCat"/>
        <c:majorUnit val="10"/>
        <c:minorUnit val="5"/>
      </c:valAx>
      <c:valAx>
        <c:axId val="508266448"/>
        <c:scaling>
          <c:orientation val="minMax"/>
          <c:max val="140"/>
          <c:min val="0"/>
        </c:scaling>
        <c:delete val="0"/>
        <c:axPos val="l"/>
        <c:majorGridlines>
          <c:spPr>
            <a:ln w="952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r>
                  <a:rPr lang="en-US" sz="1800" b="1">
                    <a:solidFill>
                      <a:sysClr val="windowText" lastClr="000000"/>
                    </a:solidFill>
                  </a:rPr>
                  <a:t>Tsys,</a:t>
                </a:r>
                <a:r>
                  <a:rPr lang="en-US" sz="1800" b="1" baseline="0">
                    <a:solidFill>
                      <a:sysClr val="windowText" lastClr="000000"/>
                    </a:solidFill>
                  </a:rPr>
                  <a:t> Kelvin</a:t>
                </a:r>
                <a:endParaRPr lang="en-US" sz="1800" b="1">
                  <a:solidFill>
                    <a:sysClr val="windowText" lastClr="000000"/>
                  </a:solidFill>
                </a:endParaRPr>
              </a:p>
            </c:rich>
          </c:tx>
          <c:layout>
            <c:manualLayout>
              <c:xMode val="edge"/>
              <c:yMode val="edge"/>
              <c:x val="1.7430812358845776E-2"/>
              <c:y val="0.38492712181074556"/>
            </c:manualLayout>
          </c:layout>
          <c:overlay val="0"/>
          <c:spPr>
            <a:noFill/>
            <a:ln>
              <a:noFill/>
            </a:ln>
            <a:effectLst/>
          </c:spPr>
          <c:txPr>
            <a:bodyPr rot="-540000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endParaRPr lang="en-US"/>
          </a:p>
        </c:txPr>
        <c:crossAx val="508265136"/>
        <c:crosses val="autoZero"/>
        <c:crossBetween val="midCat"/>
        <c:minorUnit val="5"/>
      </c:valAx>
      <c:spPr>
        <a:noFill/>
        <a:ln>
          <a:noFill/>
        </a:ln>
        <a:effectLst/>
      </c:spPr>
    </c:plotArea>
    <c:legend>
      <c:legendPos val="l"/>
      <c:layout>
        <c:manualLayout>
          <c:xMode val="edge"/>
          <c:yMode val="edge"/>
          <c:x val="0.14643358036898951"/>
          <c:y val="0.15362284920613747"/>
          <c:w val="0.10908278553302693"/>
          <c:h val="0.33497328459965703"/>
        </c:manualLayout>
      </c:layout>
      <c:overlay val="1"/>
      <c:spPr>
        <a:solidFill>
          <a:schemeClr val="bg1"/>
        </a:solidFill>
        <a:ln>
          <a:solidFill>
            <a:schemeClr val="tx1"/>
          </a:solid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19050"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rgbClr val="C00000"/>
                </a:solidFill>
                <a:latin typeface="+mn-lt"/>
                <a:ea typeface="+mn-ea"/>
                <a:cs typeface="+mn-cs"/>
              </a:defRPr>
            </a:pPr>
            <a:r>
              <a:rPr lang="en-US" sz="1800" b="1">
                <a:solidFill>
                  <a:sysClr val="windowText" lastClr="000000"/>
                </a:solidFill>
              </a:rPr>
              <a:t>A</a:t>
            </a:r>
            <a:r>
              <a:rPr lang="en-US" sz="1800" b="1" baseline="-25000">
                <a:solidFill>
                  <a:sysClr val="windowText" lastClr="000000"/>
                </a:solidFill>
              </a:rPr>
              <a:t>EFF</a:t>
            </a:r>
            <a:r>
              <a:rPr lang="en-US" sz="1800" b="1" baseline="0">
                <a:solidFill>
                  <a:sysClr val="windowText" lastClr="000000"/>
                </a:solidFill>
              </a:rPr>
              <a:t>/</a:t>
            </a:r>
            <a:r>
              <a:rPr lang="en-US" sz="1800" b="1" i="0" u="none" strike="noStrike" baseline="0">
                <a:solidFill>
                  <a:sysClr val="windowText" lastClr="000000"/>
                </a:solidFill>
                <a:effectLst/>
              </a:rPr>
              <a:t>T</a:t>
            </a:r>
            <a:r>
              <a:rPr lang="en-US" sz="1800" b="1" i="0" u="none" strike="noStrike" baseline="-25000">
                <a:solidFill>
                  <a:sysClr val="windowText" lastClr="000000"/>
                </a:solidFill>
                <a:effectLst/>
              </a:rPr>
              <a:t>SYS</a:t>
            </a:r>
            <a:r>
              <a:rPr lang="en-US" sz="1800" b="1" i="0" u="none" strike="noStrike" baseline="0">
                <a:solidFill>
                  <a:sysClr val="windowText" lastClr="000000"/>
                </a:solidFill>
                <a:effectLst/>
              </a:rPr>
              <a:t> v</a:t>
            </a:r>
            <a:r>
              <a:rPr lang="en-US" sz="1800" b="1" baseline="0">
                <a:solidFill>
                  <a:sysClr val="windowText" lastClr="000000"/>
                </a:solidFill>
              </a:rPr>
              <a:t>s Frequency, Elevation Angle, ngVLA Bands 1-6</a:t>
            </a:r>
          </a:p>
          <a:p>
            <a:pPr>
              <a:defRPr sz="1600">
                <a:solidFill>
                  <a:srgbClr val="C00000"/>
                </a:solidFill>
              </a:defRPr>
            </a:pPr>
            <a:r>
              <a:rPr lang="en-US" sz="1400" b="0">
                <a:solidFill>
                  <a:sysClr val="windowText" lastClr="000000"/>
                </a:solidFill>
              </a:rPr>
              <a:t>(Precision conditions;</a:t>
            </a:r>
            <a:r>
              <a:rPr lang="en-US" sz="1400" b="0" baseline="0">
                <a:solidFill>
                  <a:sysClr val="windowText" lastClr="000000"/>
                </a:solidFill>
              </a:rPr>
              <a:t> </a:t>
            </a:r>
            <a:r>
              <a:rPr lang="en-US" sz="1400" b="0">
                <a:solidFill>
                  <a:sysClr val="windowText" lastClr="000000"/>
                </a:solidFill>
              </a:rPr>
              <a:t>PWV</a:t>
            </a:r>
            <a:r>
              <a:rPr lang="en-US" sz="1400" b="0" baseline="0">
                <a:solidFill>
                  <a:sysClr val="windowText" lastClr="000000"/>
                </a:solidFill>
              </a:rPr>
              <a:t> = 6mm (Bands 1-5), 1mm for Band 6)</a:t>
            </a:r>
            <a:endParaRPr lang="en-US" sz="1400" b="0">
              <a:solidFill>
                <a:sysClr val="windowText" lastClr="000000"/>
              </a:solidFill>
            </a:endParaRPr>
          </a:p>
        </c:rich>
      </c:tx>
      <c:layout>
        <c:manualLayout>
          <c:xMode val="edge"/>
          <c:yMode val="edge"/>
          <c:x val="0.25028244885474998"/>
          <c:y val="2.4303859262138731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rgbClr val="C00000"/>
              </a:solidFill>
              <a:latin typeface="+mn-lt"/>
              <a:ea typeface="+mn-ea"/>
              <a:cs typeface="+mn-cs"/>
            </a:defRPr>
          </a:pPr>
          <a:endParaRPr lang="en-US"/>
        </a:p>
      </c:txPr>
    </c:title>
    <c:autoTitleDeleted val="0"/>
    <c:plotArea>
      <c:layout/>
      <c:scatterChart>
        <c:scatterStyle val="smoothMarker"/>
        <c:varyColors val="0"/>
        <c:ser>
          <c:idx val="0"/>
          <c:order val="0"/>
          <c:tx>
            <c:v>15 degrees</c:v>
          </c:tx>
          <c:spPr>
            <a:ln w="19050" cap="rnd">
              <a:solidFill>
                <a:srgbClr val="C00000"/>
              </a:solidFill>
              <a:round/>
            </a:ln>
            <a:effectLst/>
          </c:spPr>
          <c:marker>
            <c:symbol val="circle"/>
            <c:size val="5"/>
            <c:spPr>
              <a:solidFill>
                <a:srgbClr val="C00000"/>
              </a:solidFill>
              <a:ln w="9525">
                <a:solidFill>
                  <a:srgbClr val="C00000"/>
                </a:solidFill>
              </a:ln>
              <a:effectLst/>
            </c:spPr>
          </c:marker>
          <c:xVal>
            <c:numRef>
              <c:f>(Sensitivity!$A$6:$A$38,Sensitivity!$H$6:$H$27,Sensitivity!$H$28:$H$38)</c:f>
              <c:numCache>
                <c:formatCode>0.00</c:formatCode>
                <c:ptCount val="66"/>
                <c:pt idx="0">
                  <c:v>1.2</c:v>
                </c:pt>
                <c:pt idx="1">
                  <c:v>1.32</c:v>
                </c:pt>
                <c:pt idx="2">
                  <c:v>1.49</c:v>
                </c:pt>
                <c:pt idx="3">
                  <c:v>1.65</c:v>
                </c:pt>
                <c:pt idx="4">
                  <c:v>1.84</c:v>
                </c:pt>
                <c:pt idx="5">
                  <c:v>2.0499999999999998</c:v>
                </c:pt>
                <c:pt idx="6">
                  <c:v>2.2799999999999998</c:v>
                </c:pt>
                <c:pt idx="7">
                  <c:v>2.54</c:v>
                </c:pt>
                <c:pt idx="8">
                  <c:v>2.83</c:v>
                </c:pt>
                <c:pt idx="9">
                  <c:v>3.16</c:v>
                </c:pt>
                <c:pt idx="10">
                  <c:v>3.49</c:v>
                </c:pt>
                <c:pt idx="11">
                  <c:v>3.41</c:v>
                </c:pt>
                <c:pt idx="12">
                  <c:v>3.88</c:v>
                </c:pt>
                <c:pt idx="13">
                  <c:v>4.4000000000000004</c:v>
                </c:pt>
                <c:pt idx="14">
                  <c:v>5</c:v>
                </c:pt>
                <c:pt idx="15">
                  <c:v>5.7</c:v>
                </c:pt>
                <c:pt idx="16">
                  <c:v>6.45</c:v>
                </c:pt>
                <c:pt idx="17">
                  <c:v>7.35</c:v>
                </c:pt>
                <c:pt idx="18">
                  <c:v>8.35</c:v>
                </c:pt>
                <c:pt idx="19">
                  <c:v>9.5</c:v>
                </c:pt>
                <c:pt idx="20">
                  <c:v>10.8</c:v>
                </c:pt>
                <c:pt idx="21">
                  <c:v>12.29</c:v>
                </c:pt>
                <c:pt idx="22">
                  <c:v>12.31</c:v>
                </c:pt>
                <c:pt idx="23">
                  <c:v>12.94</c:v>
                </c:pt>
                <c:pt idx="24">
                  <c:v>13.6</c:v>
                </c:pt>
                <c:pt idx="25">
                  <c:v>14.35</c:v>
                </c:pt>
                <c:pt idx="26">
                  <c:v>15.1</c:v>
                </c:pt>
                <c:pt idx="27">
                  <c:v>15.9</c:v>
                </c:pt>
                <c:pt idx="28">
                  <c:v>16.7</c:v>
                </c:pt>
                <c:pt idx="29">
                  <c:v>17.600000000000001</c:v>
                </c:pt>
                <c:pt idx="30">
                  <c:v>18.5</c:v>
                </c:pt>
                <c:pt idx="31">
                  <c:v>19.5</c:v>
                </c:pt>
                <c:pt idx="32">
                  <c:v>20.5</c:v>
                </c:pt>
                <c:pt idx="33" formatCode="0.0">
                  <c:v>20.5</c:v>
                </c:pt>
                <c:pt idx="34" formatCode="0.0">
                  <c:v>21.6</c:v>
                </c:pt>
                <c:pt idx="35" formatCode="0.0">
                  <c:v>22.7</c:v>
                </c:pt>
                <c:pt idx="36" formatCode="0.0">
                  <c:v>23.9</c:v>
                </c:pt>
                <c:pt idx="37" formatCode="0.0">
                  <c:v>25.1</c:v>
                </c:pt>
                <c:pt idx="38" formatCode="0.0">
                  <c:v>26.4</c:v>
                </c:pt>
                <c:pt idx="39" formatCode="0.0">
                  <c:v>27.8</c:v>
                </c:pt>
                <c:pt idx="40" formatCode="0.0">
                  <c:v>29.2</c:v>
                </c:pt>
                <c:pt idx="41" formatCode="0.0">
                  <c:v>30.7</c:v>
                </c:pt>
                <c:pt idx="42" formatCode="0.0">
                  <c:v>32.4</c:v>
                </c:pt>
                <c:pt idx="43" formatCode="0.0">
                  <c:v>34</c:v>
                </c:pt>
                <c:pt idx="44" formatCode="0.0">
                  <c:v>30.5</c:v>
                </c:pt>
                <c:pt idx="45" formatCode="0.0">
                  <c:v>32</c:v>
                </c:pt>
                <c:pt idx="46" formatCode="0.0">
                  <c:v>33.700000000000003</c:v>
                </c:pt>
                <c:pt idx="47" formatCode="0.0">
                  <c:v>35.5</c:v>
                </c:pt>
                <c:pt idx="48" formatCode="0.0">
                  <c:v>37.299999999999997</c:v>
                </c:pt>
                <c:pt idx="49" formatCode="0.0">
                  <c:v>39.299999999999997</c:v>
                </c:pt>
                <c:pt idx="50" formatCode="0.0">
                  <c:v>41.3</c:v>
                </c:pt>
                <c:pt idx="51" formatCode="0.0">
                  <c:v>43.3</c:v>
                </c:pt>
                <c:pt idx="52" formatCode="0.0">
                  <c:v>45.7</c:v>
                </c:pt>
                <c:pt idx="53" formatCode="0.0">
                  <c:v>48</c:v>
                </c:pt>
                <c:pt idx="54" formatCode="0.0">
                  <c:v>50.5</c:v>
                </c:pt>
                <c:pt idx="55" formatCode="0.0">
                  <c:v>70</c:v>
                </c:pt>
                <c:pt idx="56" formatCode="0.0">
                  <c:v>73.8</c:v>
                </c:pt>
                <c:pt idx="57" formatCode="0.0">
                  <c:v>77.5</c:v>
                </c:pt>
                <c:pt idx="58" formatCode="0.0">
                  <c:v>81.5</c:v>
                </c:pt>
                <c:pt idx="59" formatCode="0.0">
                  <c:v>85.5</c:v>
                </c:pt>
                <c:pt idx="60" formatCode="0.0">
                  <c:v>90</c:v>
                </c:pt>
                <c:pt idx="61" formatCode="0.0">
                  <c:v>95</c:v>
                </c:pt>
                <c:pt idx="62" formatCode="0.0">
                  <c:v>100</c:v>
                </c:pt>
                <c:pt idx="63" formatCode="0.0">
                  <c:v>105</c:v>
                </c:pt>
                <c:pt idx="64" formatCode="0.0">
                  <c:v>110.6</c:v>
                </c:pt>
                <c:pt idx="65" formatCode="0.0">
                  <c:v>116</c:v>
                </c:pt>
              </c:numCache>
            </c:numRef>
          </c:xVal>
          <c:yVal>
            <c:numRef>
              <c:f>(Sensitivity!$B$6:$B$38,Sensitivity!$I$6:$I$27,Sensitivity!$I$28:$I$38)</c:f>
              <c:numCache>
                <c:formatCode>0.00</c:formatCode>
                <c:ptCount val="66"/>
                <c:pt idx="0">
                  <c:v>10.484635948869315</c:v>
                </c:pt>
                <c:pt idx="1">
                  <c:v>11.431873790363371</c:v>
                </c:pt>
                <c:pt idx="2">
                  <c:v>11.888159976864381</c:v>
                </c:pt>
                <c:pt idx="3">
                  <c:v>11.895616402734838</c:v>
                </c:pt>
                <c:pt idx="4">
                  <c:v>12.198672964478787</c:v>
                </c:pt>
                <c:pt idx="5">
                  <c:v>12.673595210818197</c:v>
                </c:pt>
                <c:pt idx="6">
                  <c:v>12.937361187359825</c:v>
                </c:pt>
                <c:pt idx="7">
                  <c:v>13.42244319751526</c:v>
                </c:pt>
                <c:pt idx="8">
                  <c:v>13.589730366859587</c:v>
                </c:pt>
                <c:pt idx="9">
                  <c:v>13.822921351928084</c:v>
                </c:pt>
                <c:pt idx="10">
                  <c:v>13.917161380902757</c:v>
                </c:pt>
                <c:pt idx="11">
                  <c:v>11.754760323230634</c:v>
                </c:pt>
                <c:pt idx="12">
                  <c:v>13.472984747270521</c:v>
                </c:pt>
                <c:pt idx="13">
                  <c:v>13.865043261347006</c:v>
                </c:pt>
                <c:pt idx="14">
                  <c:v>13.814904702143265</c:v>
                </c:pt>
                <c:pt idx="15">
                  <c:v>13.775575532734315</c:v>
                </c:pt>
                <c:pt idx="16">
                  <c:v>13.886673120441175</c:v>
                </c:pt>
                <c:pt idx="17">
                  <c:v>13.645264467889138</c:v>
                </c:pt>
                <c:pt idx="18">
                  <c:v>12.975610370489612</c:v>
                </c:pt>
                <c:pt idx="19">
                  <c:v>12.195739401034444</c:v>
                </c:pt>
                <c:pt idx="20">
                  <c:v>11.765190327737209</c:v>
                </c:pt>
                <c:pt idx="21">
                  <c:v>11.075155530295905</c:v>
                </c:pt>
                <c:pt idx="22">
                  <c:v>9.6630983220796178</c:v>
                </c:pt>
                <c:pt idx="23">
                  <c:v>9.7460829457652203</c:v>
                </c:pt>
                <c:pt idx="24">
                  <c:v>9.7017561330414761</c:v>
                </c:pt>
                <c:pt idx="25">
                  <c:v>9.5647240885290064</c:v>
                </c:pt>
                <c:pt idx="26">
                  <c:v>9.3045534202772764</c:v>
                </c:pt>
                <c:pt idx="27">
                  <c:v>8.9677307400768385</c:v>
                </c:pt>
                <c:pt idx="28">
                  <c:v>8.5117883844228714</c:v>
                </c:pt>
                <c:pt idx="29">
                  <c:v>7.9019678134514191</c:v>
                </c:pt>
                <c:pt idx="30">
                  <c:v>7.170241550087658</c:v>
                </c:pt>
                <c:pt idx="31">
                  <c:v>6.2587263755466394</c:v>
                </c:pt>
                <c:pt idx="32">
                  <c:v>5.0538209272665879</c:v>
                </c:pt>
                <c:pt idx="33">
                  <c:v>4.8775569568835309</c:v>
                </c:pt>
                <c:pt idx="34">
                  <c:v>3.7752305120750642</c:v>
                </c:pt>
                <c:pt idx="35">
                  <c:v>3.4080488086885814</c:v>
                </c:pt>
                <c:pt idx="36">
                  <c:v>4.0004760877110837</c:v>
                </c:pt>
                <c:pt idx="37">
                  <c:v>4.7762365223237371</c:v>
                </c:pt>
                <c:pt idx="38">
                  <c:v>5.330888824116756</c:v>
                </c:pt>
                <c:pt idx="39">
                  <c:v>5.6020971660970318</c:v>
                </c:pt>
                <c:pt idx="40">
                  <c:v>5.6597143069682989</c:v>
                </c:pt>
                <c:pt idx="41">
                  <c:v>5.5688492348205978</c:v>
                </c:pt>
                <c:pt idx="42">
                  <c:v>5.3323201561301037</c:v>
                </c:pt>
                <c:pt idx="43">
                  <c:v>5.0128826477693771</c:v>
                </c:pt>
                <c:pt idx="44">
                  <c:v>5.132556991052768</c:v>
                </c:pt>
                <c:pt idx="45">
                  <c:v>5.1094559633734935</c:v>
                </c:pt>
                <c:pt idx="46">
                  <c:v>4.8306703619352929</c:v>
                </c:pt>
                <c:pt idx="47">
                  <c:v>4.4951181627274774</c:v>
                </c:pt>
                <c:pt idx="48">
                  <c:v>4.1837057362074113</c:v>
                </c:pt>
                <c:pt idx="49">
                  <c:v>3.8274732322018203</c:v>
                </c:pt>
                <c:pt idx="50">
                  <c:v>3.3941427095991683</c:v>
                </c:pt>
                <c:pt idx="51">
                  <c:v>2.9091174008932632</c:v>
                </c:pt>
                <c:pt idx="52">
                  <c:v>2.3334498671698283</c:v>
                </c:pt>
                <c:pt idx="53">
                  <c:v>1.8054741623671886</c:v>
                </c:pt>
                <c:pt idx="54">
                  <c:v>1.2808943691418808</c:v>
                </c:pt>
                <c:pt idx="55">
                  <c:v>1.1126129327595116</c:v>
                </c:pt>
                <c:pt idx="56">
                  <c:v>1.6429730840687469</c:v>
                </c:pt>
                <c:pt idx="57">
                  <c:v>2.0141759579047065</c:v>
                </c:pt>
                <c:pt idx="58">
                  <c:v>2.270830977072841</c:v>
                </c:pt>
                <c:pt idx="59">
                  <c:v>2.3833198082293134</c:v>
                </c:pt>
                <c:pt idx="60">
                  <c:v>2.3463324938583874</c:v>
                </c:pt>
                <c:pt idx="61">
                  <c:v>2.2063246665514931</c:v>
                </c:pt>
                <c:pt idx="62">
                  <c:v>2.0327318373988899</c:v>
                </c:pt>
                <c:pt idx="63">
                  <c:v>1.8013729397486224</c:v>
                </c:pt>
                <c:pt idx="64">
                  <c:v>1.3494559404996225</c:v>
                </c:pt>
                <c:pt idx="65">
                  <c:v>0.55986911995616717</c:v>
                </c:pt>
              </c:numCache>
            </c:numRef>
          </c:yVal>
          <c:smooth val="1"/>
          <c:extLst>
            <c:ext xmlns:c16="http://schemas.microsoft.com/office/drawing/2014/chart" uri="{C3380CC4-5D6E-409C-BE32-E72D297353CC}">
              <c16:uniqueId val="{00000000-592D-49D5-8A58-D79D60792A6D}"/>
            </c:ext>
          </c:extLst>
        </c:ser>
        <c:ser>
          <c:idx val="1"/>
          <c:order val="1"/>
          <c:tx>
            <c:v>30 degrees</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(Sensitivity!$A$6:$A$38,Sensitivity!$H$6:$H$38)</c:f>
              <c:numCache>
                <c:formatCode>0.00</c:formatCode>
                <c:ptCount val="66"/>
                <c:pt idx="0">
                  <c:v>1.2</c:v>
                </c:pt>
                <c:pt idx="1">
                  <c:v>1.32</c:v>
                </c:pt>
                <c:pt idx="2">
                  <c:v>1.49</c:v>
                </c:pt>
                <c:pt idx="3">
                  <c:v>1.65</c:v>
                </c:pt>
                <c:pt idx="4">
                  <c:v>1.84</c:v>
                </c:pt>
                <c:pt idx="5">
                  <c:v>2.0499999999999998</c:v>
                </c:pt>
                <c:pt idx="6">
                  <c:v>2.2799999999999998</c:v>
                </c:pt>
                <c:pt idx="7">
                  <c:v>2.54</c:v>
                </c:pt>
                <c:pt idx="8">
                  <c:v>2.83</c:v>
                </c:pt>
                <c:pt idx="9">
                  <c:v>3.16</c:v>
                </c:pt>
                <c:pt idx="10">
                  <c:v>3.49</c:v>
                </c:pt>
                <c:pt idx="11">
                  <c:v>3.41</c:v>
                </c:pt>
                <c:pt idx="12">
                  <c:v>3.88</c:v>
                </c:pt>
                <c:pt idx="13">
                  <c:v>4.4000000000000004</c:v>
                </c:pt>
                <c:pt idx="14">
                  <c:v>5</c:v>
                </c:pt>
                <c:pt idx="15">
                  <c:v>5.7</c:v>
                </c:pt>
                <c:pt idx="16">
                  <c:v>6.45</c:v>
                </c:pt>
                <c:pt idx="17">
                  <c:v>7.35</c:v>
                </c:pt>
                <c:pt idx="18">
                  <c:v>8.35</c:v>
                </c:pt>
                <c:pt idx="19">
                  <c:v>9.5</c:v>
                </c:pt>
                <c:pt idx="20">
                  <c:v>10.8</c:v>
                </c:pt>
                <c:pt idx="21">
                  <c:v>12.29</c:v>
                </c:pt>
                <c:pt idx="22">
                  <c:v>12.31</c:v>
                </c:pt>
                <c:pt idx="23">
                  <c:v>12.94</c:v>
                </c:pt>
                <c:pt idx="24">
                  <c:v>13.6</c:v>
                </c:pt>
                <c:pt idx="25">
                  <c:v>14.35</c:v>
                </c:pt>
                <c:pt idx="26">
                  <c:v>15.1</c:v>
                </c:pt>
                <c:pt idx="27">
                  <c:v>15.9</c:v>
                </c:pt>
                <c:pt idx="28">
                  <c:v>16.7</c:v>
                </c:pt>
                <c:pt idx="29">
                  <c:v>17.600000000000001</c:v>
                </c:pt>
                <c:pt idx="30">
                  <c:v>18.5</c:v>
                </c:pt>
                <c:pt idx="31">
                  <c:v>19.5</c:v>
                </c:pt>
                <c:pt idx="32">
                  <c:v>20.5</c:v>
                </c:pt>
                <c:pt idx="33" formatCode="0.0">
                  <c:v>20.5</c:v>
                </c:pt>
                <c:pt idx="34" formatCode="0.0">
                  <c:v>21.6</c:v>
                </c:pt>
                <c:pt idx="35" formatCode="0.0">
                  <c:v>22.7</c:v>
                </c:pt>
                <c:pt idx="36" formatCode="0.0">
                  <c:v>23.9</c:v>
                </c:pt>
                <c:pt idx="37" formatCode="0.0">
                  <c:v>25.1</c:v>
                </c:pt>
                <c:pt idx="38" formatCode="0.0">
                  <c:v>26.4</c:v>
                </c:pt>
                <c:pt idx="39" formatCode="0.0">
                  <c:v>27.8</c:v>
                </c:pt>
                <c:pt idx="40" formatCode="0.0">
                  <c:v>29.2</c:v>
                </c:pt>
                <c:pt idx="41" formatCode="0.0">
                  <c:v>30.7</c:v>
                </c:pt>
                <c:pt idx="42" formatCode="0.0">
                  <c:v>32.4</c:v>
                </c:pt>
                <c:pt idx="43" formatCode="0.0">
                  <c:v>34</c:v>
                </c:pt>
                <c:pt idx="44" formatCode="0.0">
                  <c:v>30.5</c:v>
                </c:pt>
                <c:pt idx="45" formatCode="0.0">
                  <c:v>32</c:v>
                </c:pt>
                <c:pt idx="46" formatCode="0.0">
                  <c:v>33.700000000000003</c:v>
                </c:pt>
                <c:pt idx="47" formatCode="0.0">
                  <c:v>35.5</c:v>
                </c:pt>
                <c:pt idx="48" formatCode="0.0">
                  <c:v>37.299999999999997</c:v>
                </c:pt>
                <c:pt idx="49" formatCode="0.0">
                  <c:v>39.299999999999997</c:v>
                </c:pt>
                <c:pt idx="50" formatCode="0.0">
                  <c:v>41.3</c:v>
                </c:pt>
                <c:pt idx="51" formatCode="0.0">
                  <c:v>43.3</c:v>
                </c:pt>
                <c:pt idx="52" formatCode="0.0">
                  <c:v>45.7</c:v>
                </c:pt>
                <c:pt idx="53" formatCode="0.0">
                  <c:v>48</c:v>
                </c:pt>
                <c:pt idx="54" formatCode="0.0">
                  <c:v>50.5</c:v>
                </c:pt>
                <c:pt idx="55" formatCode="0.0">
                  <c:v>70</c:v>
                </c:pt>
                <c:pt idx="56" formatCode="0.0">
                  <c:v>73.8</c:v>
                </c:pt>
                <c:pt idx="57" formatCode="0.0">
                  <c:v>77.5</c:v>
                </c:pt>
                <c:pt idx="58" formatCode="0.0">
                  <c:v>81.5</c:v>
                </c:pt>
                <c:pt idx="59" formatCode="0.0">
                  <c:v>85.5</c:v>
                </c:pt>
                <c:pt idx="60" formatCode="0.0">
                  <c:v>90</c:v>
                </c:pt>
                <c:pt idx="61" formatCode="0.0">
                  <c:v>95</c:v>
                </c:pt>
                <c:pt idx="62" formatCode="0.0">
                  <c:v>100</c:v>
                </c:pt>
                <c:pt idx="63" formatCode="0.0">
                  <c:v>105</c:v>
                </c:pt>
                <c:pt idx="64" formatCode="0.0">
                  <c:v>110.6</c:v>
                </c:pt>
                <c:pt idx="65" formatCode="0.0">
                  <c:v>116</c:v>
                </c:pt>
              </c:numCache>
            </c:numRef>
          </c:xVal>
          <c:yVal>
            <c:numRef>
              <c:f>(Sensitivity!$C$6:$C$38,Sensitivity!$J$6:$J$38)</c:f>
              <c:numCache>
                <c:formatCode>0.00</c:formatCode>
                <c:ptCount val="66"/>
                <c:pt idx="0">
                  <c:v>11.097590084229648</c:v>
                </c:pt>
                <c:pt idx="1">
                  <c:v>12.286712403422889</c:v>
                </c:pt>
                <c:pt idx="2">
                  <c:v>12.907913788183578</c:v>
                </c:pt>
                <c:pt idx="3">
                  <c:v>12.960185488200132</c:v>
                </c:pt>
                <c:pt idx="4">
                  <c:v>13.391918041293293</c:v>
                </c:pt>
                <c:pt idx="5">
                  <c:v>14.030638298258172</c:v>
                </c:pt>
                <c:pt idx="6">
                  <c:v>14.394916284044752</c:v>
                </c:pt>
                <c:pt idx="7">
                  <c:v>15.065104829484444</c:v>
                </c:pt>
                <c:pt idx="8">
                  <c:v>15.353649029109171</c:v>
                </c:pt>
                <c:pt idx="9">
                  <c:v>15.641894883580196</c:v>
                </c:pt>
                <c:pt idx="10">
                  <c:v>15.788843300701078</c:v>
                </c:pt>
                <c:pt idx="11">
                  <c:v>12.692347755920158</c:v>
                </c:pt>
                <c:pt idx="12">
                  <c:v>14.557562524035403</c:v>
                </c:pt>
                <c:pt idx="13">
                  <c:v>14.910667088829987</c:v>
                </c:pt>
                <c:pt idx="14">
                  <c:v>14.836732144152242</c:v>
                </c:pt>
                <c:pt idx="15">
                  <c:v>14.751704670603873</c:v>
                </c:pt>
                <c:pt idx="16">
                  <c:v>14.844241731288729</c:v>
                </c:pt>
                <c:pt idx="17">
                  <c:v>14.56014971958516</c:v>
                </c:pt>
                <c:pt idx="18">
                  <c:v>13.746302752454781</c:v>
                </c:pt>
                <c:pt idx="19">
                  <c:v>12.839974548558155</c:v>
                </c:pt>
                <c:pt idx="20">
                  <c:v>12.378233343759039</c:v>
                </c:pt>
                <c:pt idx="21">
                  <c:v>11.609535464389548</c:v>
                </c:pt>
                <c:pt idx="22">
                  <c:v>11.028711458730152</c:v>
                </c:pt>
                <c:pt idx="23">
                  <c:v>11.215285761549667</c:v>
                </c:pt>
                <c:pt idx="24">
                  <c:v>11.252710883111213</c:v>
                </c:pt>
                <c:pt idx="25">
                  <c:v>11.176543074517937</c:v>
                </c:pt>
                <c:pt idx="26">
                  <c:v>10.975257671378479</c:v>
                </c:pt>
                <c:pt idx="27">
                  <c:v>10.683948596116684</c:v>
                </c:pt>
                <c:pt idx="28">
                  <c:v>10.260268454202787</c:v>
                </c:pt>
                <c:pt idx="29">
                  <c:v>9.6950186211621467</c:v>
                </c:pt>
                <c:pt idx="30">
                  <c:v>9.0137048838133573</c:v>
                </c:pt>
                <c:pt idx="31">
                  <c:v>8.1444759349715277</c:v>
                </c:pt>
                <c:pt idx="32">
                  <c:v>6.9275008155828681</c:v>
                </c:pt>
                <c:pt idx="33">
                  <c:v>6.614755849441134</c:v>
                </c:pt>
                <c:pt idx="34">
                  <c:v>5.4424803173954821</c:v>
                </c:pt>
                <c:pt idx="35">
                  <c:v>4.9926602048961808</c:v>
                </c:pt>
                <c:pt idx="36">
                  <c:v>5.7358777085285473</c:v>
                </c:pt>
                <c:pt idx="37">
                  <c:v>6.5885286322396857</c:v>
                </c:pt>
                <c:pt idx="38">
                  <c:v>7.1446034604173194</c:v>
                </c:pt>
                <c:pt idx="39">
                  <c:v>7.3920807238343365</c:v>
                </c:pt>
                <c:pt idx="40">
                  <c:v>7.4319569080151142</c:v>
                </c:pt>
                <c:pt idx="41">
                  <c:v>7.3211894510813309</c:v>
                </c:pt>
                <c:pt idx="42">
                  <c:v>7.0509465266368707</c:v>
                </c:pt>
                <c:pt idx="43">
                  <c:v>6.6804044537861724</c:v>
                </c:pt>
                <c:pt idx="44">
                  <c:v>6.6001153164340804</c:v>
                </c:pt>
                <c:pt idx="45">
                  <c:v>6.655124856574103</c:v>
                </c:pt>
                <c:pt idx="46">
                  <c:v>6.3387596949895517</c:v>
                </c:pt>
                <c:pt idx="47">
                  <c:v>5.9620852684007541</c:v>
                </c:pt>
                <c:pt idx="48">
                  <c:v>5.6447062325194937</c:v>
                </c:pt>
                <c:pt idx="49">
                  <c:v>5.2440860125455959</c:v>
                </c:pt>
                <c:pt idx="50">
                  <c:v>4.7039596680220557</c:v>
                </c:pt>
                <c:pt idx="51">
                  <c:v>4.0807174057354709</c:v>
                </c:pt>
                <c:pt idx="52">
                  <c:v>3.3313550872225064</c:v>
                </c:pt>
                <c:pt idx="53">
                  <c:v>2.6103328242844137</c:v>
                </c:pt>
                <c:pt idx="54">
                  <c:v>1.8495713276338945</c:v>
                </c:pt>
                <c:pt idx="55">
                  <c:v>1.5706828527038474</c:v>
                </c:pt>
                <c:pt idx="56">
                  <c:v>2.3417285794245464</c:v>
                </c:pt>
                <c:pt idx="57">
                  <c:v>2.7795514385106843</c:v>
                </c:pt>
                <c:pt idx="58">
                  <c:v>3.0291237238880018</c:v>
                </c:pt>
                <c:pt idx="59">
                  <c:v>3.0774848396803782</c:v>
                </c:pt>
                <c:pt idx="60">
                  <c:v>2.9385217455845574</c:v>
                </c:pt>
                <c:pt idx="61">
                  <c:v>2.7033155402566083</c:v>
                </c:pt>
                <c:pt idx="62">
                  <c:v>2.4804427221091609</c:v>
                </c:pt>
                <c:pt idx="63">
                  <c:v>2.2337456563510938</c:v>
                </c:pt>
                <c:pt idx="64">
                  <c:v>1.7793979901800672</c:v>
                </c:pt>
                <c:pt idx="65">
                  <c:v>0.73629752005942117</c:v>
                </c:pt>
              </c:numCache>
            </c:numRef>
          </c:yVal>
          <c:smooth val="1"/>
          <c:extLst>
            <c:ext xmlns:c16="http://schemas.microsoft.com/office/drawing/2014/chart" uri="{C3380CC4-5D6E-409C-BE32-E72D297353CC}">
              <c16:uniqueId val="{00000001-592D-49D5-8A58-D79D60792A6D}"/>
            </c:ext>
          </c:extLst>
        </c:ser>
        <c:ser>
          <c:idx val="2"/>
          <c:order val="2"/>
          <c:tx>
            <c:v>45 degrees</c:v>
          </c:tx>
          <c:spPr>
            <a:ln w="19050" cap="rnd">
              <a:solidFill>
                <a:srgbClr val="009900"/>
              </a:solidFill>
              <a:round/>
            </a:ln>
            <a:effectLst/>
          </c:spPr>
          <c:marker>
            <c:symbol val="circle"/>
            <c:size val="5"/>
            <c:spPr>
              <a:solidFill>
                <a:srgbClr val="009900"/>
              </a:solidFill>
              <a:ln w="9525">
                <a:solidFill>
                  <a:srgbClr val="009900"/>
                </a:solidFill>
              </a:ln>
              <a:effectLst/>
            </c:spPr>
          </c:marker>
          <c:xVal>
            <c:numRef>
              <c:f>(Sensitivity!$A$6:$A$38,Sensitivity!$H$6:$H$38)</c:f>
              <c:numCache>
                <c:formatCode>0.00</c:formatCode>
                <c:ptCount val="66"/>
                <c:pt idx="0">
                  <c:v>1.2</c:v>
                </c:pt>
                <c:pt idx="1">
                  <c:v>1.32</c:v>
                </c:pt>
                <c:pt idx="2">
                  <c:v>1.49</c:v>
                </c:pt>
                <c:pt idx="3">
                  <c:v>1.65</c:v>
                </c:pt>
                <c:pt idx="4">
                  <c:v>1.84</c:v>
                </c:pt>
                <c:pt idx="5">
                  <c:v>2.0499999999999998</c:v>
                </c:pt>
                <c:pt idx="6">
                  <c:v>2.2799999999999998</c:v>
                </c:pt>
                <c:pt idx="7">
                  <c:v>2.54</c:v>
                </c:pt>
                <c:pt idx="8">
                  <c:v>2.83</c:v>
                </c:pt>
                <c:pt idx="9">
                  <c:v>3.16</c:v>
                </c:pt>
                <c:pt idx="10">
                  <c:v>3.49</c:v>
                </c:pt>
                <c:pt idx="11">
                  <c:v>3.41</c:v>
                </c:pt>
                <c:pt idx="12">
                  <c:v>3.88</c:v>
                </c:pt>
                <c:pt idx="13">
                  <c:v>4.4000000000000004</c:v>
                </c:pt>
                <c:pt idx="14">
                  <c:v>5</c:v>
                </c:pt>
                <c:pt idx="15">
                  <c:v>5.7</c:v>
                </c:pt>
                <c:pt idx="16">
                  <c:v>6.45</c:v>
                </c:pt>
                <c:pt idx="17">
                  <c:v>7.35</c:v>
                </c:pt>
                <c:pt idx="18">
                  <c:v>8.35</c:v>
                </c:pt>
                <c:pt idx="19">
                  <c:v>9.5</c:v>
                </c:pt>
                <c:pt idx="20">
                  <c:v>10.8</c:v>
                </c:pt>
                <c:pt idx="21">
                  <c:v>12.29</c:v>
                </c:pt>
                <c:pt idx="22">
                  <c:v>12.31</c:v>
                </c:pt>
                <c:pt idx="23">
                  <c:v>12.94</c:v>
                </c:pt>
                <c:pt idx="24">
                  <c:v>13.6</c:v>
                </c:pt>
                <c:pt idx="25">
                  <c:v>14.35</c:v>
                </c:pt>
                <c:pt idx="26">
                  <c:v>15.1</c:v>
                </c:pt>
                <c:pt idx="27">
                  <c:v>15.9</c:v>
                </c:pt>
                <c:pt idx="28">
                  <c:v>16.7</c:v>
                </c:pt>
                <c:pt idx="29">
                  <c:v>17.600000000000001</c:v>
                </c:pt>
                <c:pt idx="30">
                  <c:v>18.5</c:v>
                </c:pt>
                <c:pt idx="31">
                  <c:v>19.5</c:v>
                </c:pt>
                <c:pt idx="32">
                  <c:v>20.5</c:v>
                </c:pt>
                <c:pt idx="33" formatCode="0.0">
                  <c:v>20.5</c:v>
                </c:pt>
                <c:pt idx="34" formatCode="0.0">
                  <c:v>21.6</c:v>
                </c:pt>
                <c:pt idx="35" formatCode="0.0">
                  <c:v>22.7</c:v>
                </c:pt>
                <c:pt idx="36" formatCode="0.0">
                  <c:v>23.9</c:v>
                </c:pt>
                <c:pt idx="37" formatCode="0.0">
                  <c:v>25.1</c:v>
                </c:pt>
                <c:pt idx="38" formatCode="0.0">
                  <c:v>26.4</c:v>
                </c:pt>
                <c:pt idx="39" formatCode="0.0">
                  <c:v>27.8</c:v>
                </c:pt>
                <c:pt idx="40" formatCode="0.0">
                  <c:v>29.2</c:v>
                </c:pt>
                <c:pt idx="41" formatCode="0.0">
                  <c:v>30.7</c:v>
                </c:pt>
                <c:pt idx="42" formatCode="0.0">
                  <c:v>32.4</c:v>
                </c:pt>
                <c:pt idx="43" formatCode="0.0">
                  <c:v>34</c:v>
                </c:pt>
                <c:pt idx="44" formatCode="0.0">
                  <c:v>30.5</c:v>
                </c:pt>
                <c:pt idx="45" formatCode="0.0">
                  <c:v>32</c:v>
                </c:pt>
                <c:pt idx="46" formatCode="0.0">
                  <c:v>33.700000000000003</c:v>
                </c:pt>
                <c:pt idx="47" formatCode="0.0">
                  <c:v>35.5</c:v>
                </c:pt>
                <c:pt idx="48" formatCode="0.0">
                  <c:v>37.299999999999997</c:v>
                </c:pt>
                <c:pt idx="49" formatCode="0.0">
                  <c:v>39.299999999999997</c:v>
                </c:pt>
                <c:pt idx="50" formatCode="0.0">
                  <c:v>41.3</c:v>
                </c:pt>
                <c:pt idx="51" formatCode="0.0">
                  <c:v>43.3</c:v>
                </c:pt>
                <c:pt idx="52" formatCode="0.0">
                  <c:v>45.7</c:v>
                </c:pt>
                <c:pt idx="53" formatCode="0.0">
                  <c:v>48</c:v>
                </c:pt>
                <c:pt idx="54" formatCode="0.0">
                  <c:v>50.5</c:v>
                </c:pt>
                <c:pt idx="55" formatCode="0.0">
                  <c:v>70</c:v>
                </c:pt>
                <c:pt idx="56" formatCode="0.0">
                  <c:v>73.8</c:v>
                </c:pt>
                <c:pt idx="57" formatCode="0.0">
                  <c:v>77.5</c:v>
                </c:pt>
                <c:pt idx="58" formatCode="0.0">
                  <c:v>81.5</c:v>
                </c:pt>
                <c:pt idx="59" formatCode="0.0">
                  <c:v>85.5</c:v>
                </c:pt>
                <c:pt idx="60" formatCode="0.0">
                  <c:v>90</c:v>
                </c:pt>
                <c:pt idx="61" formatCode="0.0">
                  <c:v>95</c:v>
                </c:pt>
                <c:pt idx="62" formatCode="0.0">
                  <c:v>100</c:v>
                </c:pt>
                <c:pt idx="63" formatCode="0.0">
                  <c:v>105</c:v>
                </c:pt>
                <c:pt idx="64" formatCode="0.0">
                  <c:v>110.6</c:v>
                </c:pt>
                <c:pt idx="65" formatCode="0.0">
                  <c:v>116</c:v>
                </c:pt>
              </c:numCache>
            </c:numRef>
          </c:xVal>
          <c:yVal>
            <c:numRef>
              <c:f>(Sensitivity!$D$6:$D$38,Sensitivity!$K$6:$K$38)</c:f>
              <c:numCache>
                <c:formatCode>0.00</c:formatCode>
                <c:ptCount val="66"/>
                <c:pt idx="0">
                  <c:v>10.945395271217574</c:v>
                </c:pt>
                <c:pt idx="1">
                  <c:v>12.210429049974922</c:v>
                </c:pt>
                <c:pt idx="2">
                  <c:v>12.912818421343253</c:v>
                </c:pt>
                <c:pt idx="3">
                  <c:v>13.013004819719907</c:v>
                </c:pt>
                <c:pt idx="4">
                  <c:v>13.520632562229283</c:v>
                </c:pt>
                <c:pt idx="5">
                  <c:v>14.247943788213245</c:v>
                </c:pt>
                <c:pt idx="6">
                  <c:v>14.667157001370709</c:v>
                </c:pt>
                <c:pt idx="7">
                  <c:v>15.417510263454165</c:v>
                </c:pt>
                <c:pt idx="8">
                  <c:v>15.761945189896723</c:v>
                </c:pt>
                <c:pt idx="9">
                  <c:v>16.100134473348479</c:v>
                </c:pt>
                <c:pt idx="10">
                  <c:v>16.263721910740713</c:v>
                </c:pt>
                <c:pt idx="11">
                  <c:v>13.325043317372108</c:v>
                </c:pt>
                <c:pt idx="12">
                  <c:v>15.448837874426683</c:v>
                </c:pt>
                <c:pt idx="13">
                  <c:v>15.942770780763034</c:v>
                </c:pt>
                <c:pt idx="14">
                  <c:v>15.939786568254663</c:v>
                </c:pt>
                <c:pt idx="15">
                  <c:v>15.906136275458538</c:v>
                </c:pt>
                <c:pt idx="16">
                  <c:v>16.083077523684118</c:v>
                </c:pt>
                <c:pt idx="17">
                  <c:v>15.839529854858464</c:v>
                </c:pt>
                <c:pt idx="18">
                  <c:v>14.953149177236188</c:v>
                </c:pt>
                <c:pt idx="19">
                  <c:v>13.966858800675519</c:v>
                </c:pt>
                <c:pt idx="20">
                  <c:v>13.522319046030828</c:v>
                </c:pt>
                <c:pt idx="21">
                  <c:v>12.749418621189244</c:v>
                </c:pt>
                <c:pt idx="22">
                  <c:v>11.499471604033486</c:v>
                </c:pt>
                <c:pt idx="23">
                  <c:v>11.729836240873034</c:v>
                </c:pt>
                <c:pt idx="24">
                  <c:v>11.813785136909095</c:v>
                </c:pt>
                <c:pt idx="25">
                  <c:v>11.771457182472206</c:v>
                </c:pt>
                <c:pt idx="26">
                  <c:v>11.599660260647115</c:v>
                </c:pt>
                <c:pt idx="27">
                  <c:v>11.34638873698783</c:v>
                </c:pt>
                <c:pt idx="28">
                  <c:v>10.949297470194109</c:v>
                </c:pt>
                <c:pt idx="29">
                  <c:v>10.423419115360474</c:v>
                </c:pt>
                <c:pt idx="30">
                  <c:v>9.7993757478894103</c:v>
                </c:pt>
                <c:pt idx="31">
                  <c:v>8.9966202683386118</c:v>
                </c:pt>
                <c:pt idx="32">
                  <c:v>7.8591591531133389</c:v>
                </c:pt>
                <c:pt idx="33">
                  <c:v>7.4598771761884572</c:v>
                </c:pt>
                <c:pt idx="34">
                  <c:v>6.3630913291746909</c:v>
                </c:pt>
                <c:pt idx="35">
                  <c:v>5.918761920562952</c:v>
                </c:pt>
                <c:pt idx="36">
                  <c:v>6.6775026720681279</c:v>
                </c:pt>
                <c:pt idx="37">
                  <c:v>7.4988453725278195</c:v>
                </c:pt>
                <c:pt idx="38">
                  <c:v>8.0139445073272331</c:v>
                </c:pt>
                <c:pt idx="39">
                  <c:v>8.2265839524976361</c:v>
                </c:pt>
                <c:pt idx="40">
                  <c:v>8.2528901229648799</c:v>
                </c:pt>
                <c:pt idx="41">
                  <c:v>8.1334099013103742</c:v>
                </c:pt>
                <c:pt idx="42">
                  <c:v>7.8583737989962916</c:v>
                </c:pt>
                <c:pt idx="43">
                  <c:v>7.4793640364872465</c:v>
                </c:pt>
                <c:pt idx="44">
                  <c:v>7.2540288433634439</c:v>
                </c:pt>
                <c:pt idx="45">
                  <c:v>7.3617489573042523</c:v>
                </c:pt>
                <c:pt idx="46">
                  <c:v>7.0372854896621666</c:v>
                </c:pt>
                <c:pt idx="47">
                  <c:v>6.6571221308279096</c:v>
                </c:pt>
                <c:pt idx="48">
                  <c:v>6.3611738302153649</c:v>
                </c:pt>
                <c:pt idx="49">
                  <c:v>5.9796275031797776</c:v>
                </c:pt>
                <c:pt idx="50">
                  <c:v>5.4222162136826251</c:v>
                </c:pt>
                <c:pt idx="51">
                  <c:v>4.7518466778803434</c:v>
                </c:pt>
                <c:pt idx="52">
                  <c:v>3.9365302583570458</c:v>
                </c:pt>
                <c:pt idx="53">
                  <c:v>3.1348365202520072</c:v>
                </c:pt>
                <c:pt idx="54">
                  <c:v>2.2636312947191777</c:v>
                </c:pt>
                <c:pt idx="55">
                  <c:v>1.8939087648074502</c:v>
                </c:pt>
                <c:pt idx="56">
                  <c:v>2.7883599564546131</c:v>
                </c:pt>
                <c:pt idx="57">
                  <c:v>3.2097308630942472</c:v>
                </c:pt>
                <c:pt idx="58">
                  <c:v>3.4212695904658608</c:v>
                </c:pt>
                <c:pt idx="59">
                  <c:v>3.4140847582909886</c:v>
                </c:pt>
                <c:pt idx="60">
                  <c:v>3.2099785350978571</c:v>
                </c:pt>
                <c:pt idx="61">
                  <c:v>2.9236734375633162</c:v>
                </c:pt>
                <c:pt idx="62">
                  <c:v>2.6780074127961568</c:v>
                </c:pt>
                <c:pt idx="63">
                  <c:v>2.4302391323065717</c:v>
                </c:pt>
                <c:pt idx="64">
                  <c:v>2.0000149404861012</c:v>
                </c:pt>
                <c:pt idx="65">
                  <c:v>0.87084618346029052</c:v>
                </c:pt>
              </c:numCache>
            </c:numRef>
          </c:yVal>
          <c:smooth val="1"/>
          <c:extLst>
            <c:ext xmlns:c16="http://schemas.microsoft.com/office/drawing/2014/chart" uri="{C3380CC4-5D6E-409C-BE32-E72D297353CC}">
              <c16:uniqueId val="{00000002-592D-49D5-8A58-D79D60792A6D}"/>
            </c:ext>
          </c:extLst>
        </c:ser>
        <c:ser>
          <c:idx val="3"/>
          <c:order val="3"/>
          <c:tx>
            <c:v>60 degrees</c:v>
          </c:tx>
          <c:spPr>
            <a:ln w="19050" cap="rnd">
              <a:solidFill>
                <a:srgbClr val="00B0F0"/>
              </a:solidFill>
              <a:round/>
            </a:ln>
            <a:effectLst/>
          </c:spPr>
          <c:marker>
            <c:symbol val="circle"/>
            <c:size val="5"/>
            <c:spPr>
              <a:solidFill>
                <a:srgbClr val="00B0F0"/>
              </a:solidFill>
              <a:ln w="9525">
                <a:solidFill>
                  <a:srgbClr val="00B0F0"/>
                </a:solidFill>
              </a:ln>
              <a:effectLst/>
            </c:spPr>
          </c:marker>
          <c:xVal>
            <c:numRef>
              <c:f>(Sensitivity!$A$6:$A$38,Sensitivity!$H$6:$H$38)</c:f>
              <c:numCache>
                <c:formatCode>0.00</c:formatCode>
                <c:ptCount val="66"/>
                <c:pt idx="0">
                  <c:v>1.2</c:v>
                </c:pt>
                <c:pt idx="1">
                  <c:v>1.32</c:v>
                </c:pt>
                <c:pt idx="2">
                  <c:v>1.49</c:v>
                </c:pt>
                <c:pt idx="3">
                  <c:v>1.65</c:v>
                </c:pt>
                <c:pt idx="4">
                  <c:v>1.84</c:v>
                </c:pt>
                <c:pt idx="5">
                  <c:v>2.0499999999999998</c:v>
                </c:pt>
                <c:pt idx="6">
                  <c:v>2.2799999999999998</c:v>
                </c:pt>
                <c:pt idx="7">
                  <c:v>2.54</c:v>
                </c:pt>
                <c:pt idx="8">
                  <c:v>2.83</c:v>
                </c:pt>
                <c:pt idx="9">
                  <c:v>3.16</c:v>
                </c:pt>
                <c:pt idx="10">
                  <c:v>3.49</c:v>
                </c:pt>
                <c:pt idx="11">
                  <c:v>3.41</c:v>
                </c:pt>
                <c:pt idx="12">
                  <c:v>3.88</c:v>
                </c:pt>
                <c:pt idx="13">
                  <c:v>4.4000000000000004</c:v>
                </c:pt>
                <c:pt idx="14">
                  <c:v>5</c:v>
                </c:pt>
                <c:pt idx="15">
                  <c:v>5.7</c:v>
                </c:pt>
                <c:pt idx="16">
                  <c:v>6.45</c:v>
                </c:pt>
                <c:pt idx="17">
                  <c:v>7.35</c:v>
                </c:pt>
                <c:pt idx="18">
                  <c:v>8.35</c:v>
                </c:pt>
                <c:pt idx="19">
                  <c:v>9.5</c:v>
                </c:pt>
                <c:pt idx="20">
                  <c:v>10.8</c:v>
                </c:pt>
                <c:pt idx="21">
                  <c:v>12.29</c:v>
                </c:pt>
                <c:pt idx="22">
                  <c:v>12.31</c:v>
                </c:pt>
                <c:pt idx="23">
                  <c:v>12.94</c:v>
                </c:pt>
                <c:pt idx="24">
                  <c:v>13.6</c:v>
                </c:pt>
                <c:pt idx="25">
                  <c:v>14.35</c:v>
                </c:pt>
                <c:pt idx="26">
                  <c:v>15.1</c:v>
                </c:pt>
                <c:pt idx="27">
                  <c:v>15.9</c:v>
                </c:pt>
                <c:pt idx="28">
                  <c:v>16.7</c:v>
                </c:pt>
                <c:pt idx="29">
                  <c:v>17.600000000000001</c:v>
                </c:pt>
                <c:pt idx="30">
                  <c:v>18.5</c:v>
                </c:pt>
                <c:pt idx="31">
                  <c:v>19.5</c:v>
                </c:pt>
                <c:pt idx="32">
                  <c:v>20.5</c:v>
                </c:pt>
                <c:pt idx="33" formatCode="0.0">
                  <c:v>20.5</c:v>
                </c:pt>
                <c:pt idx="34" formatCode="0.0">
                  <c:v>21.6</c:v>
                </c:pt>
                <c:pt idx="35" formatCode="0.0">
                  <c:v>22.7</c:v>
                </c:pt>
                <c:pt idx="36" formatCode="0.0">
                  <c:v>23.9</c:v>
                </c:pt>
                <c:pt idx="37" formatCode="0.0">
                  <c:v>25.1</c:v>
                </c:pt>
                <c:pt idx="38" formatCode="0.0">
                  <c:v>26.4</c:v>
                </c:pt>
                <c:pt idx="39" formatCode="0.0">
                  <c:v>27.8</c:v>
                </c:pt>
                <c:pt idx="40" formatCode="0.0">
                  <c:v>29.2</c:v>
                </c:pt>
                <c:pt idx="41" formatCode="0.0">
                  <c:v>30.7</c:v>
                </c:pt>
                <c:pt idx="42" formatCode="0.0">
                  <c:v>32.4</c:v>
                </c:pt>
                <c:pt idx="43" formatCode="0.0">
                  <c:v>34</c:v>
                </c:pt>
                <c:pt idx="44" formatCode="0.0">
                  <c:v>30.5</c:v>
                </c:pt>
                <c:pt idx="45" formatCode="0.0">
                  <c:v>32</c:v>
                </c:pt>
                <c:pt idx="46" formatCode="0.0">
                  <c:v>33.700000000000003</c:v>
                </c:pt>
                <c:pt idx="47" formatCode="0.0">
                  <c:v>35.5</c:v>
                </c:pt>
                <c:pt idx="48" formatCode="0.0">
                  <c:v>37.299999999999997</c:v>
                </c:pt>
                <c:pt idx="49" formatCode="0.0">
                  <c:v>39.299999999999997</c:v>
                </c:pt>
                <c:pt idx="50" formatCode="0.0">
                  <c:v>41.3</c:v>
                </c:pt>
                <c:pt idx="51" formatCode="0.0">
                  <c:v>43.3</c:v>
                </c:pt>
                <c:pt idx="52" formatCode="0.0">
                  <c:v>45.7</c:v>
                </c:pt>
                <c:pt idx="53" formatCode="0.0">
                  <c:v>48</c:v>
                </c:pt>
                <c:pt idx="54" formatCode="0.0">
                  <c:v>50.5</c:v>
                </c:pt>
                <c:pt idx="55" formatCode="0.0">
                  <c:v>70</c:v>
                </c:pt>
                <c:pt idx="56" formatCode="0.0">
                  <c:v>73.8</c:v>
                </c:pt>
                <c:pt idx="57" formatCode="0.0">
                  <c:v>77.5</c:v>
                </c:pt>
                <c:pt idx="58" formatCode="0.0">
                  <c:v>81.5</c:v>
                </c:pt>
                <c:pt idx="59" formatCode="0.0">
                  <c:v>85.5</c:v>
                </c:pt>
                <c:pt idx="60" formatCode="0.0">
                  <c:v>90</c:v>
                </c:pt>
                <c:pt idx="61" formatCode="0.0">
                  <c:v>95</c:v>
                </c:pt>
                <c:pt idx="62" formatCode="0.0">
                  <c:v>100</c:v>
                </c:pt>
                <c:pt idx="63" formatCode="0.0">
                  <c:v>105</c:v>
                </c:pt>
                <c:pt idx="64" formatCode="0.0">
                  <c:v>110.6</c:v>
                </c:pt>
                <c:pt idx="65" formatCode="0.0">
                  <c:v>116</c:v>
                </c:pt>
              </c:numCache>
            </c:numRef>
          </c:xVal>
          <c:yVal>
            <c:numRef>
              <c:f>(Sensitivity!$E$6:$E$38,Sensitivity!$L$6:$L$38)</c:f>
              <c:numCache>
                <c:formatCode>0.00</c:formatCode>
                <c:ptCount val="66"/>
                <c:pt idx="0">
                  <c:v>10.498498394183244</c:v>
                </c:pt>
                <c:pt idx="1">
                  <c:v>11.755102984588323</c:v>
                </c:pt>
                <c:pt idx="2">
                  <c:v>12.52286367268316</c:v>
                </c:pt>
                <c:pt idx="3">
                  <c:v>12.694590593418775</c:v>
                </c:pt>
                <c:pt idx="4">
                  <c:v>13.253363297494122</c:v>
                </c:pt>
                <c:pt idx="5">
                  <c:v>14.037676124510268</c:v>
                </c:pt>
                <c:pt idx="6">
                  <c:v>14.50288891777576</c:v>
                </c:pt>
                <c:pt idx="7">
                  <c:v>15.287827695073213</c:v>
                </c:pt>
                <c:pt idx="8">
                  <c:v>15.67481247080528</c:v>
                </c:pt>
                <c:pt idx="9">
                  <c:v>16.049716167138541</c:v>
                </c:pt>
                <c:pt idx="10">
                  <c:v>16.21282755097339</c:v>
                </c:pt>
                <c:pt idx="11">
                  <c:v>12.846298520149974</c:v>
                </c:pt>
                <c:pt idx="12">
                  <c:v>15.157031014467625</c:v>
                </c:pt>
                <c:pt idx="13">
                  <c:v>15.925528648861343</c:v>
                </c:pt>
                <c:pt idx="14">
                  <c:v>16.12052077866133</c:v>
                </c:pt>
                <c:pt idx="15">
                  <c:v>16.265931413041194</c:v>
                </c:pt>
                <c:pt idx="16">
                  <c:v>16.632222804850024</c:v>
                </c:pt>
                <c:pt idx="17">
                  <c:v>16.576871295121713</c:v>
                </c:pt>
                <c:pt idx="18">
                  <c:v>15.779866124025535</c:v>
                </c:pt>
                <c:pt idx="19">
                  <c:v>14.849541919206931</c:v>
                </c:pt>
                <c:pt idx="20">
                  <c:v>14.53720017195109</c:v>
                </c:pt>
                <c:pt idx="21">
                  <c:v>13.867860779823188</c:v>
                </c:pt>
                <c:pt idx="22">
                  <c:v>11.68233992271777</c:v>
                </c:pt>
                <c:pt idx="23">
                  <c:v>11.935748034682076</c:v>
                </c:pt>
                <c:pt idx="24">
                  <c:v>12.037143384941576</c:v>
                </c:pt>
                <c:pt idx="25">
                  <c:v>12.013302500832133</c:v>
                </c:pt>
                <c:pt idx="26">
                  <c:v>11.85991834582752</c:v>
                </c:pt>
                <c:pt idx="27">
                  <c:v>11.632144035438788</c:v>
                </c:pt>
                <c:pt idx="28">
                  <c:v>11.258184216034637</c:v>
                </c:pt>
                <c:pt idx="29">
                  <c:v>10.75495803018441</c:v>
                </c:pt>
                <c:pt idx="30">
                  <c:v>10.170937367932757</c:v>
                </c:pt>
                <c:pt idx="31">
                  <c:v>9.4156835224563054</c:v>
                </c:pt>
                <c:pt idx="32">
                  <c:v>8.3441846470058465</c:v>
                </c:pt>
                <c:pt idx="33">
                  <c:v>7.8830881839096731</c:v>
                </c:pt>
                <c:pt idx="34">
                  <c:v>6.8606973843747117</c:v>
                </c:pt>
                <c:pt idx="35">
                  <c:v>6.4355496067198361</c:v>
                </c:pt>
                <c:pt idx="36">
                  <c:v>7.1856472808883893</c:v>
                </c:pt>
                <c:pt idx="37">
                  <c:v>7.9708678263863177</c:v>
                </c:pt>
                <c:pt idx="38">
                  <c:v>8.4508083766152016</c:v>
                </c:pt>
                <c:pt idx="39">
                  <c:v>8.6449445419281261</c:v>
                </c:pt>
                <c:pt idx="40">
                  <c:v>8.660507014462933</c:v>
                </c:pt>
                <c:pt idx="41">
                  <c:v>8.5403173208657961</c:v>
                </c:pt>
                <c:pt idx="42">
                  <c:v>8.2665799900615102</c:v>
                </c:pt>
                <c:pt idx="43">
                  <c:v>7.8852296547506739</c:v>
                </c:pt>
                <c:pt idx="44">
                  <c:v>7.5694574940199519</c:v>
                </c:pt>
                <c:pt idx="45">
                  <c:v>7.7047284500795028</c:v>
                </c:pt>
                <c:pt idx="46">
                  <c:v>7.3823244269892294</c:v>
                </c:pt>
                <c:pt idx="47">
                  <c:v>7.0047929578793049</c:v>
                </c:pt>
                <c:pt idx="48">
                  <c:v>6.7265932241906503</c:v>
                </c:pt>
                <c:pt idx="49">
                  <c:v>6.3666634423653869</c:v>
                </c:pt>
                <c:pt idx="50">
                  <c:v>5.8096998397689328</c:v>
                </c:pt>
                <c:pt idx="51">
                  <c:v>5.1243288979480903</c:v>
                </c:pt>
                <c:pt idx="52">
                  <c:v>4.2832053947795448</c:v>
                </c:pt>
                <c:pt idx="53">
                  <c:v>3.4494311983004167</c:v>
                </c:pt>
                <c:pt idx="54">
                  <c:v>2.5349989848281123</c:v>
                </c:pt>
                <c:pt idx="55">
                  <c:v>2.1073710078248844</c:v>
                </c:pt>
                <c:pt idx="56">
                  <c:v>3.0616564766823018</c:v>
                </c:pt>
                <c:pt idx="57">
                  <c:v>3.461010854675302</c:v>
                </c:pt>
                <c:pt idx="58">
                  <c:v>3.6318749667392618</c:v>
                </c:pt>
                <c:pt idx="59">
                  <c:v>3.5890474716825711</c:v>
                </c:pt>
                <c:pt idx="60">
                  <c:v>3.3478439175337233</c:v>
                </c:pt>
                <c:pt idx="61">
                  <c:v>3.0334926086745373</c:v>
                </c:pt>
                <c:pt idx="62">
                  <c:v>2.7765347490811769</c:v>
                </c:pt>
                <c:pt idx="63">
                  <c:v>2.5293493524265878</c:v>
                </c:pt>
                <c:pt idx="64">
                  <c:v>2.1184285643941965</c:v>
                </c:pt>
                <c:pt idx="65">
                  <c:v>0.96218994001766978</c:v>
                </c:pt>
              </c:numCache>
            </c:numRef>
          </c:yVal>
          <c:smooth val="1"/>
          <c:extLst>
            <c:ext xmlns:c16="http://schemas.microsoft.com/office/drawing/2014/chart" uri="{C3380CC4-5D6E-409C-BE32-E72D297353CC}">
              <c16:uniqueId val="{00000003-592D-49D5-8A58-D79D60792A6D}"/>
            </c:ext>
          </c:extLst>
        </c:ser>
        <c:ser>
          <c:idx val="4"/>
          <c:order val="4"/>
          <c:tx>
            <c:v>90 degrees</c:v>
          </c:tx>
          <c:spPr>
            <a:ln w="19050" cap="rnd">
              <a:solidFill>
                <a:schemeClr val="tx1"/>
              </a:solidFill>
              <a:round/>
            </a:ln>
            <a:effectLst/>
          </c:spPr>
          <c:marker>
            <c:symbol val="circle"/>
            <c:size val="5"/>
            <c:spPr>
              <a:solidFill>
                <a:schemeClr val="tx1"/>
              </a:solidFill>
              <a:ln w="9525">
                <a:solidFill>
                  <a:schemeClr val="tx1"/>
                </a:solidFill>
              </a:ln>
              <a:effectLst/>
            </c:spPr>
          </c:marker>
          <c:xVal>
            <c:numRef>
              <c:f>(Sensitivity!$A$6:$A$38,Sensitivity!$H$6:$H$38)</c:f>
              <c:numCache>
                <c:formatCode>0.00</c:formatCode>
                <c:ptCount val="66"/>
                <c:pt idx="0">
                  <c:v>1.2</c:v>
                </c:pt>
                <c:pt idx="1">
                  <c:v>1.32</c:v>
                </c:pt>
                <c:pt idx="2">
                  <c:v>1.49</c:v>
                </c:pt>
                <c:pt idx="3">
                  <c:v>1.65</c:v>
                </c:pt>
                <c:pt idx="4">
                  <c:v>1.84</c:v>
                </c:pt>
                <c:pt idx="5">
                  <c:v>2.0499999999999998</c:v>
                </c:pt>
                <c:pt idx="6">
                  <c:v>2.2799999999999998</c:v>
                </c:pt>
                <c:pt idx="7">
                  <c:v>2.54</c:v>
                </c:pt>
                <c:pt idx="8">
                  <c:v>2.83</c:v>
                </c:pt>
                <c:pt idx="9">
                  <c:v>3.16</c:v>
                </c:pt>
                <c:pt idx="10">
                  <c:v>3.49</c:v>
                </c:pt>
                <c:pt idx="11">
                  <c:v>3.41</c:v>
                </c:pt>
                <c:pt idx="12">
                  <c:v>3.88</c:v>
                </c:pt>
                <c:pt idx="13">
                  <c:v>4.4000000000000004</c:v>
                </c:pt>
                <c:pt idx="14">
                  <c:v>5</c:v>
                </c:pt>
                <c:pt idx="15">
                  <c:v>5.7</c:v>
                </c:pt>
                <c:pt idx="16">
                  <c:v>6.45</c:v>
                </c:pt>
                <c:pt idx="17">
                  <c:v>7.35</c:v>
                </c:pt>
                <c:pt idx="18">
                  <c:v>8.35</c:v>
                </c:pt>
                <c:pt idx="19">
                  <c:v>9.5</c:v>
                </c:pt>
                <c:pt idx="20">
                  <c:v>10.8</c:v>
                </c:pt>
                <c:pt idx="21">
                  <c:v>12.29</c:v>
                </c:pt>
                <c:pt idx="22">
                  <c:v>12.31</c:v>
                </c:pt>
                <c:pt idx="23">
                  <c:v>12.94</c:v>
                </c:pt>
                <c:pt idx="24">
                  <c:v>13.6</c:v>
                </c:pt>
                <c:pt idx="25">
                  <c:v>14.35</c:v>
                </c:pt>
                <c:pt idx="26">
                  <c:v>15.1</c:v>
                </c:pt>
                <c:pt idx="27">
                  <c:v>15.9</c:v>
                </c:pt>
                <c:pt idx="28">
                  <c:v>16.7</c:v>
                </c:pt>
                <c:pt idx="29">
                  <c:v>17.600000000000001</c:v>
                </c:pt>
                <c:pt idx="30">
                  <c:v>18.5</c:v>
                </c:pt>
                <c:pt idx="31">
                  <c:v>19.5</c:v>
                </c:pt>
                <c:pt idx="32">
                  <c:v>20.5</c:v>
                </c:pt>
                <c:pt idx="33" formatCode="0.0">
                  <c:v>20.5</c:v>
                </c:pt>
                <c:pt idx="34" formatCode="0.0">
                  <c:v>21.6</c:v>
                </c:pt>
                <c:pt idx="35" formatCode="0.0">
                  <c:v>22.7</c:v>
                </c:pt>
                <c:pt idx="36" formatCode="0.0">
                  <c:v>23.9</c:v>
                </c:pt>
                <c:pt idx="37" formatCode="0.0">
                  <c:v>25.1</c:v>
                </c:pt>
                <c:pt idx="38" formatCode="0.0">
                  <c:v>26.4</c:v>
                </c:pt>
                <c:pt idx="39" formatCode="0.0">
                  <c:v>27.8</c:v>
                </c:pt>
                <c:pt idx="40" formatCode="0.0">
                  <c:v>29.2</c:v>
                </c:pt>
                <c:pt idx="41" formatCode="0.0">
                  <c:v>30.7</c:v>
                </c:pt>
                <c:pt idx="42" formatCode="0.0">
                  <c:v>32.4</c:v>
                </c:pt>
                <c:pt idx="43" formatCode="0.0">
                  <c:v>34</c:v>
                </c:pt>
                <c:pt idx="44" formatCode="0.0">
                  <c:v>30.5</c:v>
                </c:pt>
                <c:pt idx="45" formatCode="0.0">
                  <c:v>32</c:v>
                </c:pt>
                <c:pt idx="46" formatCode="0.0">
                  <c:v>33.700000000000003</c:v>
                </c:pt>
                <c:pt idx="47" formatCode="0.0">
                  <c:v>35.5</c:v>
                </c:pt>
                <c:pt idx="48" formatCode="0.0">
                  <c:v>37.299999999999997</c:v>
                </c:pt>
                <c:pt idx="49" formatCode="0.0">
                  <c:v>39.299999999999997</c:v>
                </c:pt>
                <c:pt idx="50" formatCode="0.0">
                  <c:v>41.3</c:v>
                </c:pt>
                <c:pt idx="51" formatCode="0.0">
                  <c:v>43.3</c:v>
                </c:pt>
                <c:pt idx="52" formatCode="0.0">
                  <c:v>45.7</c:v>
                </c:pt>
                <c:pt idx="53" formatCode="0.0">
                  <c:v>48</c:v>
                </c:pt>
                <c:pt idx="54" formatCode="0.0">
                  <c:v>50.5</c:v>
                </c:pt>
                <c:pt idx="55" formatCode="0.0">
                  <c:v>70</c:v>
                </c:pt>
                <c:pt idx="56" formatCode="0.0">
                  <c:v>73.8</c:v>
                </c:pt>
                <c:pt idx="57" formatCode="0.0">
                  <c:v>77.5</c:v>
                </c:pt>
                <c:pt idx="58" formatCode="0.0">
                  <c:v>81.5</c:v>
                </c:pt>
                <c:pt idx="59" formatCode="0.0">
                  <c:v>85.5</c:v>
                </c:pt>
                <c:pt idx="60" formatCode="0.0">
                  <c:v>90</c:v>
                </c:pt>
                <c:pt idx="61" formatCode="0.0">
                  <c:v>95</c:v>
                </c:pt>
                <c:pt idx="62" formatCode="0.0">
                  <c:v>100</c:v>
                </c:pt>
                <c:pt idx="63" formatCode="0.0">
                  <c:v>105</c:v>
                </c:pt>
                <c:pt idx="64" formatCode="0.0">
                  <c:v>110.6</c:v>
                </c:pt>
                <c:pt idx="65" formatCode="0.0">
                  <c:v>116</c:v>
                </c:pt>
              </c:numCache>
            </c:numRef>
          </c:xVal>
          <c:yVal>
            <c:numRef>
              <c:f>(Sensitivity!$F$6:$F$38,Sensitivity!$M$6:$M$38)</c:f>
              <c:numCache>
                <c:formatCode>0.00</c:formatCode>
                <c:ptCount val="66"/>
                <c:pt idx="0">
                  <c:v>8.9639313168014336</c:v>
                </c:pt>
                <c:pt idx="1">
                  <c:v>10.145407362482844</c:v>
                </c:pt>
                <c:pt idx="2">
                  <c:v>10.970602853492634</c:v>
                </c:pt>
                <c:pt idx="3">
                  <c:v>11.205560570339511</c:v>
                </c:pt>
                <c:pt idx="4">
                  <c:v>11.779148414862469</c:v>
                </c:pt>
                <c:pt idx="5">
                  <c:v>12.620990675449338</c:v>
                </c:pt>
                <c:pt idx="6">
                  <c:v>13.178054296307717</c:v>
                </c:pt>
                <c:pt idx="7">
                  <c:v>13.960892872125303</c:v>
                </c:pt>
                <c:pt idx="8">
                  <c:v>14.484684577381975</c:v>
                </c:pt>
                <c:pt idx="9">
                  <c:v>15.033947264249383</c:v>
                </c:pt>
                <c:pt idx="10">
                  <c:v>15.10922270450974</c:v>
                </c:pt>
                <c:pt idx="11">
                  <c:v>11.24240587422095</c:v>
                </c:pt>
                <c:pt idx="12">
                  <c:v>13.233117850847004</c:v>
                </c:pt>
                <c:pt idx="13">
                  <c:v>14.130121371075841</c:v>
                </c:pt>
                <c:pt idx="14">
                  <c:v>14.53201034226443</c:v>
                </c:pt>
                <c:pt idx="15">
                  <c:v>14.800880279821497</c:v>
                </c:pt>
                <c:pt idx="16">
                  <c:v>15.327851169365365</c:v>
                </c:pt>
                <c:pt idx="17">
                  <c:v>15.570641803534103</c:v>
                </c:pt>
                <c:pt idx="18">
                  <c:v>14.948855128297799</c:v>
                </c:pt>
                <c:pt idx="19">
                  <c:v>14.137114977851427</c:v>
                </c:pt>
                <c:pt idx="20">
                  <c:v>14.043777680540956</c:v>
                </c:pt>
                <c:pt idx="21">
                  <c:v>13.640540587625864</c:v>
                </c:pt>
                <c:pt idx="22">
                  <c:v>11.277151554165897</c:v>
                </c:pt>
                <c:pt idx="23">
                  <c:v>11.539505863235364</c:v>
                </c:pt>
                <c:pt idx="24">
                  <c:v>11.666260034657981</c:v>
                </c:pt>
                <c:pt idx="25">
                  <c:v>11.679750136781749</c:v>
                </c:pt>
                <c:pt idx="26">
                  <c:v>11.57709953405892</c:v>
                </c:pt>
                <c:pt idx="27">
                  <c:v>11.400976830906803</c:v>
                </c:pt>
                <c:pt idx="28">
                  <c:v>11.066181159863309</c:v>
                </c:pt>
                <c:pt idx="29">
                  <c:v>10.6028242007931</c:v>
                </c:pt>
                <c:pt idx="30">
                  <c:v>10.068737337570846</c:v>
                </c:pt>
                <c:pt idx="31">
                  <c:v>9.3793947839013736</c:v>
                </c:pt>
                <c:pt idx="32">
                  <c:v>8.3932806257659198</c:v>
                </c:pt>
                <c:pt idx="33">
                  <c:v>7.7488406178487583</c:v>
                </c:pt>
                <c:pt idx="34">
                  <c:v>6.8496375642135146</c:v>
                </c:pt>
                <c:pt idx="35">
                  <c:v>6.4899640400180401</c:v>
                </c:pt>
                <c:pt idx="36">
                  <c:v>7.2063276543211892</c:v>
                </c:pt>
                <c:pt idx="37">
                  <c:v>7.9545810479741004</c:v>
                </c:pt>
                <c:pt idx="38">
                  <c:v>8.4236149122454655</c:v>
                </c:pt>
                <c:pt idx="39">
                  <c:v>8.6171271543047983</c:v>
                </c:pt>
                <c:pt idx="40">
                  <c:v>8.6373796202880673</c:v>
                </c:pt>
                <c:pt idx="41">
                  <c:v>8.5333763374567688</c:v>
                </c:pt>
                <c:pt idx="42">
                  <c:v>8.2869378839532377</c:v>
                </c:pt>
                <c:pt idx="43">
                  <c:v>7.9379908759149203</c:v>
                </c:pt>
                <c:pt idx="44">
                  <c:v>7.4379494493254006</c:v>
                </c:pt>
                <c:pt idx="45">
                  <c:v>7.5952058634057931</c:v>
                </c:pt>
                <c:pt idx="46">
                  <c:v>7.3115741777088932</c:v>
                </c:pt>
                <c:pt idx="47">
                  <c:v>6.9717403937060221</c:v>
                </c:pt>
                <c:pt idx="48">
                  <c:v>6.732096272827957</c:v>
                </c:pt>
                <c:pt idx="49">
                  <c:v>6.4168819017084608</c:v>
                </c:pt>
                <c:pt idx="50">
                  <c:v>5.8920637256260466</c:v>
                </c:pt>
                <c:pt idx="51">
                  <c:v>5.2319005563060008</c:v>
                </c:pt>
                <c:pt idx="52">
                  <c:v>4.4157926516910475</c:v>
                </c:pt>
                <c:pt idx="53">
                  <c:v>3.6014935572578164</c:v>
                </c:pt>
                <c:pt idx="54">
                  <c:v>2.7000056431128545</c:v>
                </c:pt>
                <c:pt idx="55">
                  <c:v>2.2649528908229515</c:v>
                </c:pt>
                <c:pt idx="56">
                  <c:v>3.2558900961493897</c:v>
                </c:pt>
                <c:pt idx="57">
                  <c:v>3.6334693706950052</c:v>
                </c:pt>
                <c:pt idx="58">
                  <c:v>3.7547581813635924</c:v>
                </c:pt>
                <c:pt idx="59">
                  <c:v>3.6875958908231286</c:v>
                </c:pt>
                <c:pt idx="60">
                  <c:v>3.425033213584189</c:v>
                </c:pt>
                <c:pt idx="61">
                  <c:v>3.0941922441330498</c:v>
                </c:pt>
                <c:pt idx="62">
                  <c:v>2.8316975995431006</c:v>
                </c:pt>
                <c:pt idx="63">
                  <c:v>2.5867878461965015</c:v>
                </c:pt>
                <c:pt idx="64">
                  <c:v>2.1884363465220105</c:v>
                </c:pt>
                <c:pt idx="65">
                  <c:v>1.0270256642299938</c:v>
                </c:pt>
              </c:numCache>
            </c:numRef>
          </c:yVal>
          <c:smooth val="1"/>
          <c:extLst>
            <c:ext xmlns:c16="http://schemas.microsoft.com/office/drawing/2014/chart" uri="{C3380CC4-5D6E-409C-BE32-E72D297353CC}">
              <c16:uniqueId val="{00000004-592D-49D5-8A58-D79D60792A6D}"/>
            </c:ext>
          </c:extLst>
        </c:ser>
        <c:dLbls>
          <c:showLegendKey val="0"/>
          <c:showVal val="0"/>
          <c:showCatName val="0"/>
          <c:showSerName val="0"/>
          <c:showPercent val="0"/>
          <c:showBubbleSize val="0"/>
        </c:dLbls>
        <c:axId val="508265136"/>
        <c:axId val="508266448"/>
      </c:scatterChart>
      <c:valAx>
        <c:axId val="508265136"/>
        <c:scaling>
          <c:logBase val="10"/>
          <c:orientation val="minMax"/>
          <c:max val="120"/>
        </c:scaling>
        <c:delete val="0"/>
        <c:axPos val="b"/>
        <c:majorGridlines>
          <c:spPr>
            <a:ln w="9525" cap="flat" cmpd="sng" algn="ctr">
              <a:solidFill>
                <a:schemeClr val="bg1">
                  <a:lumMod val="50000"/>
                </a:schemeClr>
              </a:solidFill>
              <a:round/>
            </a:ln>
            <a:effectLst/>
          </c:spPr>
        </c:majorGridlines>
        <c:minorGridlines>
          <c:spPr>
            <a:ln w="9525" cap="flat" cmpd="sng" algn="ctr">
              <a:solidFill>
                <a:schemeClr val="bg1">
                  <a:lumMod val="75000"/>
                </a:schemeClr>
              </a:solidFill>
              <a:round/>
            </a:ln>
            <a:effectLst/>
          </c:spPr>
        </c:minorGridlines>
        <c:title>
          <c:tx>
            <c:rich>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r>
                  <a:rPr lang="en-US" sz="1800" b="1">
                    <a:solidFill>
                      <a:sysClr val="windowText" lastClr="000000"/>
                    </a:solidFill>
                  </a:rPr>
                  <a:t>Frequency,</a:t>
                </a:r>
                <a:r>
                  <a:rPr lang="en-US" sz="1800" b="1" baseline="0">
                    <a:solidFill>
                      <a:sysClr val="windowText" lastClr="000000"/>
                    </a:solidFill>
                  </a:rPr>
                  <a:t> GHz</a:t>
                </a:r>
                <a:endParaRPr lang="en-US" sz="1800" b="1">
                  <a:solidFill>
                    <a:sysClr val="windowText" lastClr="000000"/>
                  </a:solidFill>
                </a:endParaRPr>
              </a:p>
            </c:rich>
          </c:tx>
          <c:layout>
            <c:manualLayout>
              <c:xMode val="edge"/>
              <c:yMode val="edge"/>
              <c:x val="0.42890203039972696"/>
              <c:y val="0.8894691341722929"/>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endParaRPr lang="en-US"/>
          </a:p>
        </c:txPr>
        <c:crossAx val="508266448"/>
        <c:crosses val="autoZero"/>
        <c:crossBetween val="midCat"/>
        <c:majorUnit val="10"/>
        <c:minorUnit val="5"/>
      </c:valAx>
      <c:valAx>
        <c:axId val="508266448"/>
        <c:scaling>
          <c:orientation val="minMax"/>
          <c:max val="18"/>
        </c:scaling>
        <c:delete val="0"/>
        <c:axPos val="l"/>
        <c:majorGridlines>
          <c:spPr>
            <a:ln w="952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r>
                  <a:rPr lang="en-US" sz="1800" b="1">
                    <a:solidFill>
                      <a:sysClr val="windowText" lastClr="000000"/>
                    </a:solidFill>
                  </a:rPr>
                  <a:t>Aeff/Tsys,</a:t>
                </a:r>
                <a:r>
                  <a:rPr lang="en-US" sz="1800" b="1" baseline="0">
                    <a:solidFill>
                      <a:sysClr val="windowText" lastClr="000000"/>
                    </a:solidFill>
                  </a:rPr>
                  <a:t> m</a:t>
                </a:r>
                <a:r>
                  <a:rPr lang="en-US" sz="1800" b="1" baseline="30000">
                    <a:solidFill>
                      <a:sysClr val="windowText" lastClr="000000"/>
                    </a:solidFill>
                  </a:rPr>
                  <a:t>2</a:t>
                </a:r>
                <a:r>
                  <a:rPr lang="en-US" sz="1800" b="1" baseline="0">
                    <a:solidFill>
                      <a:sysClr val="windowText" lastClr="000000"/>
                    </a:solidFill>
                  </a:rPr>
                  <a:t>/K</a:t>
                </a:r>
                <a:endParaRPr lang="en-US" sz="1800" b="1">
                  <a:solidFill>
                    <a:sysClr val="windowText" lastClr="000000"/>
                  </a:solidFill>
                </a:endParaRPr>
              </a:p>
            </c:rich>
          </c:tx>
          <c:layout>
            <c:manualLayout>
              <c:xMode val="edge"/>
              <c:yMode val="edge"/>
              <c:x val="1.4414015471264686E-2"/>
              <c:y val="0.33857133132133699"/>
            </c:manualLayout>
          </c:layout>
          <c:overlay val="0"/>
          <c:spPr>
            <a:noFill/>
            <a:ln>
              <a:noFill/>
            </a:ln>
            <a:effectLst/>
          </c:spPr>
          <c:txPr>
            <a:bodyPr rot="-540000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endParaRPr lang="en-US"/>
            </a:p>
          </c:txPr>
        </c:title>
        <c:numFmt formatCode="0.0" sourceLinked="0"/>
        <c:majorTickMark val="none"/>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endParaRPr lang="en-US"/>
          </a:p>
        </c:txPr>
        <c:crossAx val="508265136"/>
        <c:crosses val="autoZero"/>
        <c:crossBetween val="midCat"/>
        <c:majorUnit val="2"/>
        <c:minorUnit val="1"/>
      </c:valAx>
      <c:spPr>
        <a:noFill/>
        <a:ln>
          <a:noFill/>
        </a:ln>
        <a:effectLst/>
      </c:spPr>
    </c:plotArea>
    <c:legend>
      <c:legendPos val="l"/>
      <c:layout>
        <c:manualLayout>
          <c:xMode val="edge"/>
          <c:yMode val="edge"/>
          <c:x val="0.73926629118636089"/>
          <c:y val="0.16613930087717657"/>
          <c:w val="0.17370286315265074"/>
          <c:h val="0.22373407896459499"/>
        </c:manualLayout>
      </c:layout>
      <c:overlay val="1"/>
      <c:spPr>
        <a:solidFill>
          <a:schemeClr val="bg1"/>
        </a:solidFill>
        <a:ln>
          <a:solidFill>
            <a:schemeClr val="tx1"/>
          </a:solid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19050"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a:pPr>
            <a:r>
              <a:rPr lang="en-US"/>
              <a:t>Tsky for VLA Site, Zenith Elevation</a:t>
            </a:r>
          </a:p>
        </c:rich>
      </c:tx>
      <c:layout>
        <c:manualLayout>
          <c:xMode val="edge"/>
          <c:yMode val="edge"/>
          <c:x val="0.29683616530984264"/>
          <c:y val="0"/>
        </c:manualLayout>
      </c:layout>
      <c:overlay val="0"/>
    </c:title>
    <c:autoTitleDeleted val="0"/>
    <c:plotArea>
      <c:layout>
        <c:manualLayout>
          <c:layoutTarget val="inner"/>
          <c:xMode val="edge"/>
          <c:yMode val="edge"/>
          <c:x val="6.9044735917186781E-2"/>
          <c:y val="7.4002748014091985E-2"/>
          <c:w val="0.88555754464972514"/>
          <c:h val="0.78411882452331705"/>
        </c:manualLayout>
      </c:layout>
      <c:scatterChart>
        <c:scatterStyle val="smoothMarker"/>
        <c:varyColors val="0"/>
        <c:ser>
          <c:idx val="0"/>
          <c:order val="0"/>
          <c:tx>
            <c:strRef>
              <c:f>Tsky!$B$5</c:f>
              <c:strCache>
                <c:ptCount val="1"/>
                <c:pt idx="0">
                  <c:v>1</c:v>
                </c:pt>
              </c:strCache>
            </c:strRef>
          </c:tx>
          <c:spPr>
            <a:ln>
              <a:solidFill>
                <a:srgbClr val="6E548D"/>
              </a:solidFill>
            </a:ln>
          </c:spPr>
          <c:marker>
            <c:symbol val="none"/>
          </c:marker>
          <c:xVal>
            <c:numRef>
              <c:f>Tsky!$A$6:$A$1196</c:f>
              <c:numCache>
                <c:formatCode>0.0</c:formatCode>
                <c:ptCount val="1191"/>
                <c:pt idx="0">
                  <c:v>1</c:v>
                </c:pt>
                <c:pt idx="1">
                  <c:v>1.1000000000000001</c:v>
                </c:pt>
                <c:pt idx="2">
                  <c:v>1.2</c:v>
                </c:pt>
                <c:pt idx="3">
                  <c:v>1.3</c:v>
                </c:pt>
                <c:pt idx="4">
                  <c:v>1.4</c:v>
                </c:pt>
                <c:pt idx="5">
                  <c:v>1.5</c:v>
                </c:pt>
                <c:pt idx="6">
                  <c:v>1.6</c:v>
                </c:pt>
                <c:pt idx="7">
                  <c:v>1.7</c:v>
                </c:pt>
                <c:pt idx="8">
                  <c:v>1.8</c:v>
                </c:pt>
                <c:pt idx="9">
                  <c:v>1.9</c:v>
                </c:pt>
                <c:pt idx="10">
                  <c:v>2</c:v>
                </c:pt>
                <c:pt idx="11">
                  <c:v>2.1</c:v>
                </c:pt>
                <c:pt idx="12">
                  <c:v>2.2000000000000002</c:v>
                </c:pt>
                <c:pt idx="13">
                  <c:v>2.2999999999999998</c:v>
                </c:pt>
                <c:pt idx="14">
                  <c:v>2.4</c:v>
                </c:pt>
                <c:pt idx="15">
                  <c:v>2.5</c:v>
                </c:pt>
                <c:pt idx="16">
                  <c:v>2.6</c:v>
                </c:pt>
                <c:pt idx="17">
                  <c:v>2.7</c:v>
                </c:pt>
                <c:pt idx="18">
                  <c:v>2.8</c:v>
                </c:pt>
                <c:pt idx="19">
                  <c:v>2.9</c:v>
                </c:pt>
                <c:pt idx="20">
                  <c:v>3</c:v>
                </c:pt>
                <c:pt idx="21">
                  <c:v>3.1</c:v>
                </c:pt>
                <c:pt idx="22">
                  <c:v>3.2</c:v>
                </c:pt>
                <c:pt idx="23">
                  <c:v>3.3</c:v>
                </c:pt>
                <c:pt idx="24">
                  <c:v>3.4</c:v>
                </c:pt>
                <c:pt idx="25">
                  <c:v>3.5</c:v>
                </c:pt>
                <c:pt idx="26">
                  <c:v>3.6</c:v>
                </c:pt>
                <c:pt idx="27">
                  <c:v>3.7</c:v>
                </c:pt>
                <c:pt idx="28">
                  <c:v>3.8</c:v>
                </c:pt>
                <c:pt idx="29">
                  <c:v>3.9</c:v>
                </c:pt>
                <c:pt idx="30">
                  <c:v>4</c:v>
                </c:pt>
                <c:pt idx="31">
                  <c:v>4.0999999999999996</c:v>
                </c:pt>
                <c:pt idx="32">
                  <c:v>4.2</c:v>
                </c:pt>
                <c:pt idx="33">
                  <c:v>4.3</c:v>
                </c:pt>
                <c:pt idx="34">
                  <c:v>4.4000000000000004</c:v>
                </c:pt>
                <c:pt idx="35">
                  <c:v>4.5</c:v>
                </c:pt>
                <c:pt idx="36">
                  <c:v>4.5999999999999996</c:v>
                </c:pt>
                <c:pt idx="37">
                  <c:v>4.7</c:v>
                </c:pt>
                <c:pt idx="38">
                  <c:v>4.8</c:v>
                </c:pt>
                <c:pt idx="39">
                  <c:v>4.9000000000000004</c:v>
                </c:pt>
                <c:pt idx="40">
                  <c:v>5</c:v>
                </c:pt>
                <c:pt idx="41">
                  <c:v>5.0999999999999996</c:v>
                </c:pt>
                <c:pt idx="42">
                  <c:v>5.2</c:v>
                </c:pt>
                <c:pt idx="43">
                  <c:v>5.3</c:v>
                </c:pt>
                <c:pt idx="44">
                  <c:v>5.4</c:v>
                </c:pt>
                <c:pt idx="45">
                  <c:v>5.5</c:v>
                </c:pt>
                <c:pt idx="46">
                  <c:v>5.6</c:v>
                </c:pt>
                <c:pt idx="47">
                  <c:v>5.7</c:v>
                </c:pt>
                <c:pt idx="48">
                  <c:v>5.8</c:v>
                </c:pt>
                <c:pt idx="49">
                  <c:v>5.9</c:v>
                </c:pt>
                <c:pt idx="50">
                  <c:v>6</c:v>
                </c:pt>
                <c:pt idx="51">
                  <c:v>6.1</c:v>
                </c:pt>
                <c:pt idx="52">
                  <c:v>6.2</c:v>
                </c:pt>
                <c:pt idx="53">
                  <c:v>6.3</c:v>
                </c:pt>
                <c:pt idx="54">
                  <c:v>6.4</c:v>
                </c:pt>
                <c:pt idx="55">
                  <c:v>6.5</c:v>
                </c:pt>
                <c:pt idx="56">
                  <c:v>6.6</c:v>
                </c:pt>
                <c:pt idx="57">
                  <c:v>6.7</c:v>
                </c:pt>
                <c:pt idx="58">
                  <c:v>6.8</c:v>
                </c:pt>
                <c:pt idx="59">
                  <c:v>6.9</c:v>
                </c:pt>
                <c:pt idx="60">
                  <c:v>7</c:v>
                </c:pt>
                <c:pt idx="61">
                  <c:v>7.1</c:v>
                </c:pt>
                <c:pt idx="62">
                  <c:v>7.2</c:v>
                </c:pt>
                <c:pt idx="63">
                  <c:v>7.3</c:v>
                </c:pt>
                <c:pt idx="64">
                  <c:v>7.4</c:v>
                </c:pt>
                <c:pt idx="65">
                  <c:v>7.5</c:v>
                </c:pt>
                <c:pt idx="66">
                  <c:v>7.6</c:v>
                </c:pt>
                <c:pt idx="67">
                  <c:v>7.7</c:v>
                </c:pt>
                <c:pt idx="68">
                  <c:v>7.8</c:v>
                </c:pt>
                <c:pt idx="69">
                  <c:v>7.9</c:v>
                </c:pt>
                <c:pt idx="70">
                  <c:v>8</c:v>
                </c:pt>
                <c:pt idx="71">
                  <c:v>8.1</c:v>
                </c:pt>
                <c:pt idx="72">
                  <c:v>8.1999999999999993</c:v>
                </c:pt>
                <c:pt idx="73">
                  <c:v>8.3000000000000007</c:v>
                </c:pt>
                <c:pt idx="74">
                  <c:v>8.4</c:v>
                </c:pt>
                <c:pt idx="75">
                  <c:v>8.5</c:v>
                </c:pt>
                <c:pt idx="76">
                  <c:v>8.6</c:v>
                </c:pt>
                <c:pt idx="77">
                  <c:v>8.6999999999999993</c:v>
                </c:pt>
                <c:pt idx="78">
                  <c:v>8.8000000000000007</c:v>
                </c:pt>
                <c:pt idx="79">
                  <c:v>8.9</c:v>
                </c:pt>
                <c:pt idx="80">
                  <c:v>9</c:v>
                </c:pt>
                <c:pt idx="81">
                  <c:v>9.1</c:v>
                </c:pt>
                <c:pt idx="82">
                  <c:v>9.1999999999999993</c:v>
                </c:pt>
                <c:pt idx="83">
                  <c:v>9.3000000000000007</c:v>
                </c:pt>
                <c:pt idx="84">
                  <c:v>9.4</c:v>
                </c:pt>
                <c:pt idx="85">
                  <c:v>9.5</c:v>
                </c:pt>
                <c:pt idx="86">
                  <c:v>9.6</c:v>
                </c:pt>
                <c:pt idx="87">
                  <c:v>9.6999999999999993</c:v>
                </c:pt>
                <c:pt idx="88">
                  <c:v>9.8000000000000007</c:v>
                </c:pt>
                <c:pt idx="89">
                  <c:v>9.9</c:v>
                </c:pt>
                <c:pt idx="90">
                  <c:v>10</c:v>
                </c:pt>
                <c:pt idx="91">
                  <c:v>10.1</c:v>
                </c:pt>
                <c:pt idx="92">
                  <c:v>10.199999999999999</c:v>
                </c:pt>
                <c:pt idx="93">
                  <c:v>10.3</c:v>
                </c:pt>
                <c:pt idx="94">
                  <c:v>10.4</c:v>
                </c:pt>
                <c:pt idx="95">
                  <c:v>10.5</c:v>
                </c:pt>
                <c:pt idx="96">
                  <c:v>10.6</c:v>
                </c:pt>
                <c:pt idx="97">
                  <c:v>10.7</c:v>
                </c:pt>
                <c:pt idx="98">
                  <c:v>10.8</c:v>
                </c:pt>
                <c:pt idx="99">
                  <c:v>10.9</c:v>
                </c:pt>
                <c:pt idx="100">
                  <c:v>11</c:v>
                </c:pt>
                <c:pt idx="101">
                  <c:v>11.1</c:v>
                </c:pt>
                <c:pt idx="102">
                  <c:v>11.2</c:v>
                </c:pt>
                <c:pt idx="103">
                  <c:v>11.3</c:v>
                </c:pt>
                <c:pt idx="104">
                  <c:v>11.4</c:v>
                </c:pt>
                <c:pt idx="105">
                  <c:v>11.5</c:v>
                </c:pt>
                <c:pt idx="106">
                  <c:v>11.6</c:v>
                </c:pt>
                <c:pt idx="107">
                  <c:v>11.7</c:v>
                </c:pt>
                <c:pt idx="108">
                  <c:v>11.8</c:v>
                </c:pt>
                <c:pt idx="109">
                  <c:v>11.9</c:v>
                </c:pt>
                <c:pt idx="110">
                  <c:v>12</c:v>
                </c:pt>
                <c:pt idx="111">
                  <c:v>12.1</c:v>
                </c:pt>
                <c:pt idx="112">
                  <c:v>12.2</c:v>
                </c:pt>
                <c:pt idx="113">
                  <c:v>12.3</c:v>
                </c:pt>
                <c:pt idx="114">
                  <c:v>12.4</c:v>
                </c:pt>
                <c:pt idx="115">
                  <c:v>12.5</c:v>
                </c:pt>
                <c:pt idx="116">
                  <c:v>12.6</c:v>
                </c:pt>
                <c:pt idx="117">
                  <c:v>12.7</c:v>
                </c:pt>
                <c:pt idx="118">
                  <c:v>12.8</c:v>
                </c:pt>
                <c:pt idx="119">
                  <c:v>12.9</c:v>
                </c:pt>
                <c:pt idx="120">
                  <c:v>13</c:v>
                </c:pt>
                <c:pt idx="121">
                  <c:v>13.1</c:v>
                </c:pt>
                <c:pt idx="122">
                  <c:v>13.2</c:v>
                </c:pt>
                <c:pt idx="123">
                  <c:v>13.3</c:v>
                </c:pt>
                <c:pt idx="124">
                  <c:v>13.4</c:v>
                </c:pt>
                <c:pt idx="125">
                  <c:v>13.5</c:v>
                </c:pt>
                <c:pt idx="126">
                  <c:v>13.6</c:v>
                </c:pt>
                <c:pt idx="127">
                  <c:v>13.7</c:v>
                </c:pt>
                <c:pt idx="128">
                  <c:v>13.8</c:v>
                </c:pt>
                <c:pt idx="129">
                  <c:v>13.9</c:v>
                </c:pt>
                <c:pt idx="130">
                  <c:v>14</c:v>
                </c:pt>
                <c:pt idx="131">
                  <c:v>14.1</c:v>
                </c:pt>
                <c:pt idx="132">
                  <c:v>14.2</c:v>
                </c:pt>
                <c:pt idx="133">
                  <c:v>14.3</c:v>
                </c:pt>
                <c:pt idx="134">
                  <c:v>14.4</c:v>
                </c:pt>
                <c:pt idx="135">
                  <c:v>14.5</c:v>
                </c:pt>
                <c:pt idx="136">
                  <c:v>14.6</c:v>
                </c:pt>
                <c:pt idx="137">
                  <c:v>14.7</c:v>
                </c:pt>
                <c:pt idx="138">
                  <c:v>14.8</c:v>
                </c:pt>
                <c:pt idx="139">
                  <c:v>14.9</c:v>
                </c:pt>
                <c:pt idx="140">
                  <c:v>15</c:v>
                </c:pt>
                <c:pt idx="141">
                  <c:v>15.1</c:v>
                </c:pt>
                <c:pt idx="142">
                  <c:v>15.2</c:v>
                </c:pt>
                <c:pt idx="143">
                  <c:v>15.3</c:v>
                </c:pt>
                <c:pt idx="144">
                  <c:v>15.4</c:v>
                </c:pt>
                <c:pt idx="145">
                  <c:v>15.5</c:v>
                </c:pt>
                <c:pt idx="146">
                  <c:v>15.6</c:v>
                </c:pt>
                <c:pt idx="147">
                  <c:v>15.7</c:v>
                </c:pt>
                <c:pt idx="148">
                  <c:v>15.8</c:v>
                </c:pt>
                <c:pt idx="149">
                  <c:v>15.9</c:v>
                </c:pt>
                <c:pt idx="150">
                  <c:v>16</c:v>
                </c:pt>
                <c:pt idx="151">
                  <c:v>16.100000000000001</c:v>
                </c:pt>
                <c:pt idx="152">
                  <c:v>16.2</c:v>
                </c:pt>
                <c:pt idx="153">
                  <c:v>16.3</c:v>
                </c:pt>
                <c:pt idx="154">
                  <c:v>16.399999999999999</c:v>
                </c:pt>
                <c:pt idx="155">
                  <c:v>16.5</c:v>
                </c:pt>
                <c:pt idx="156">
                  <c:v>16.600000000000001</c:v>
                </c:pt>
                <c:pt idx="157">
                  <c:v>16.7</c:v>
                </c:pt>
                <c:pt idx="158">
                  <c:v>16.8</c:v>
                </c:pt>
                <c:pt idx="159">
                  <c:v>16.899999999999999</c:v>
                </c:pt>
                <c:pt idx="160">
                  <c:v>17</c:v>
                </c:pt>
                <c:pt idx="161">
                  <c:v>17.100000000000001</c:v>
                </c:pt>
                <c:pt idx="162">
                  <c:v>17.2</c:v>
                </c:pt>
                <c:pt idx="163">
                  <c:v>17.3</c:v>
                </c:pt>
                <c:pt idx="164">
                  <c:v>17.399999999999999</c:v>
                </c:pt>
                <c:pt idx="165">
                  <c:v>17.5</c:v>
                </c:pt>
                <c:pt idx="166">
                  <c:v>17.600000000000001</c:v>
                </c:pt>
                <c:pt idx="167">
                  <c:v>17.7</c:v>
                </c:pt>
                <c:pt idx="168">
                  <c:v>17.8</c:v>
                </c:pt>
                <c:pt idx="169">
                  <c:v>17.899999999999999</c:v>
                </c:pt>
                <c:pt idx="170">
                  <c:v>18</c:v>
                </c:pt>
                <c:pt idx="171">
                  <c:v>18.100000000000001</c:v>
                </c:pt>
                <c:pt idx="172">
                  <c:v>18.2</c:v>
                </c:pt>
                <c:pt idx="173">
                  <c:v>18.3</c:v>
                </c:pt>
                <c:pt idx="174">
                  <c:v>18.399999999999999</c:v>
                </c:pt>
                <c:pt idx="175">
                  <c:v>18.5</c:v>
                </c:pt>
                <c:pt idx="176">
                  <c:v>18.600000000000001</c:v>
                </c:pt>
                <c:pt idx="177">
                  <c:v>18.7</c:v>
                </c:pt>
                <c:pt idx="178">
                  <c:v>18.8</c:v>
                </c:pt>
                <c:pt idx="179">
                  <c:v>18.899999999999999</c:v>
                </c:pt>
                <c:pt idx="180">
                  <c:v>19</c:v>
                </c:pt>
                <c:pt idx="181">
                  <c:v>19.100000000000001</c:v>
                </c:pt>
                <c:pt idx="182">
                  <c:v>19.2</c:v>
                </c:pt>
                <c:pt idx="183">
                  <c:v>19.3</c:v>
                </c:pt>
                <c:pt idx="184">
                  <c:v>19.399999999999999</c:v>
                </c:pt>
                <c:pt idx="185">
                  <c:v>19.5</c:v>
                </c:pt>
                <c:pt idx="186">
                  <c:v>19.600000000000001</c:v>
                </c:pt>
                <c:pt idx="187">
                  <c:v>19.7</c:v>
                </c:pt>
                <c:pt idx="188">
                  <c:v>19.8</c:v>
                </c:pt>
                <c:pt idx="189">
                  <c:v>19.899999999999999</c:v>
                </c:pt>
                <c:pt idx="190">
                  <c:v>20</c:v>
                </c:pt>
                <c:pt idx="191">
                  <c:v>20.100000000000001</c:v>
                </c:pt>
                <c:pt idx="192">
                  <c:v>20.2</c:v>
                </c:pt>
                <c:pt idx="193">
                  <c:v>20.3</c:v>
                </c:pt>
                <c:pt idx="194">
                  <c:v>20.399999999999999</c:v>
                </c:pt>
                <c:pt idx="195">
                  <c:v>20.5</c:v>
                </c:pt>
                <c:pt idx="196">
                  <c:v>20.6</c:v>
                </c:pt>
                <c:pt idx="197">
                  <c:v>20.7</c:v>
                </c:pt>
                <c:pt idx="198">
                  <c:v>20.8</c:v>
                </c:pt>
                <c:pt idx="199">
                  <c:v>20.9</c:v>
                </c:pt>
                <c:pt idx="200">
                  <c:v>21</c:v>
                </c:pt>
                <c:pt idx="201">
                  <c:v>21.1</c:v>
                </c:pt>
                <c:pt idx="202">
                  <c:v>21.2</c:v>
                </c:pt>
                <c:pt idx="203">
                  <c:v>21.3</c:v>
                </c:pt>
                <c:pt idx="204">
                  <c:v>21.4</c:v>
                </c:pt>
                <c:pt idx="205">
                  <c:v>21.5</c:v>
                </c:pt>
                <c:pt idx="206">
                  <c:v>21.6</c:v>
                </c:pt>
                <c:pt idx="207">
                  <c:v>21.7</c:v>
                </c:pt>
                <c:pt idx="208">
                  <c:v>21.8</c:v>
                </c:pt>
                <c:pt idx="209">
                  <c:v>21.9</c:v>
                </c:pt>
                <c:pt idx="210">
                  <c:v>22</c:v>
                </c:pt>
                <c:pt idx="211">
                  <c:v>22.1</c:v>
                </c:pt>
                <c:pt idx="212">
                  <c:v>22.2</c:v>
                </c:pt>
                <c:pt idx="213">
                  <c:v>22.3</c:v>
                </c:pt>
                <c:pt idx="214">
                  <c:v>22.4</c:v>
                </c:pt>
                <c:pt idx="215">
                  <c:v>22.5</c:v>
                </c:pt>
                <c:pt idx="216">
                  <c:v>22.6</c:v>
                </c:pt>
                <c:pt idx="217">
                  <c:v>22.7</c:v>
                </c:pt>
                <c:pt idx="218">
                  <c:v>22.8</c:v>
                </c:pt>
                <c:pt idx="219">
                  <c:v>22.9</c:v>
                </c:pt>
                <c:pt idx="220">
                  <c:v>23</c:v>
                </c:pt>
                <c:pt idx="221">
                  <c:v>23.1</c:v>
                </c:pt>
                <c:pt idx="222">
                  <c:v>23.2</c:v>
                </c:pt>
                <c:pt idx="223">
                  <c:v>23.3</c:v>
                </c:pt>
                <c:pt idx="224">
                  <c:v>23.4</c:v>
                </c:pt>
                <c:pt idx="225">
                  <c:v>23.5</c:v>
                </c:pt>
                <c:pt idx="226">
                  <c:v>23.6</c:v>
                </c:pt>
                <c:pt idx="227">
                  <c:v>23.7</c:v>
                </c:pt>
                <c:pt idx="228">
                  <c:v>23.8</c:v>
                </c:pt>
                <c:pt idx="229">
                  <c:v>23.9</c:v>
                </c:pt>
                <c:pt idx="230">
                  <c:v>24</c:v>
                </c:pt>
                <c:pt idx="231">
                  <c:v>24.1</c:v>
                </c:pt>
                <c:pt idx="232">
                  <c:v>24.2</c:v>
                </c:pt>
                <c:pt idx="233">
                  <c:v>24.3</c:v>
                </c:pt>
                <c:pt idx="234">
                  <c:v>24.4</c:v>
                </c:pt>
                <c:pt idx="235">
                  <c:v>24.5</c:v>
                </c:pt>
                <c:pt idx="236">
                  <c:v>24.6</c:v>
                </c:pt>
                <c:pt idx="237">
                  <c:v>24.7</c:v>
                </c:pt>
                <c:pt idx="238">
                  <c:v>24.8</c:v>
                </c:pt>
                <c:pt idx="239">
                  <c:v>24.9</c:v>
                </c:pt>
                <c:pt idx="240">
                  <c:v>25</c:v>
                </c:pt>
                <c:pt idx="241">
                  <c:v>25.1</c:v>
                </c:pt>
                <c:pt idx="242">
                  <c:v>25.2</c:v>
                </c:pt>
                <c:pt idx="243">
                  <c:v>25.3</c:v>
                </c:pt>
                <c:pt idx="244">
                  <c:v>25.4</c:v>
                </c:pt>
                <c:pt idx="245">
                  <c:v>25.5</c:v>
                </c:pt>
                <c:pt idx="246">
                  <c:v>25.6</c:v>
                </c:pt>
                <c:pt idx="247">
                  <c:v>25.7</c:v>
                </c:pt>
                <c:pt idx="248">
                  <c:v>25.8</c:v>
                </c:pt>
                <c:pt idx="249">
                  <c:v>25.9</c:v>
                </c:pt>
                <c:pt idx="250">
                  <c:v>26</c:v>
                </c:pt>
                <c:pt idx="251">
                  <c:v>26.1</c:v>
                </c:pt>
                <c:pt idx="252">
                  <c:v>26.2</c:v>
                </c:pt>
                <c:pt idx="253">
                  <c:v>26.3</c:v>
                </c:pt>
                <c:pt idx="254">
                  <c:v>26.4</c:v>
                </c:pt>
                <c:pt idx="255">
                  <c:v>26.5</c:v>
                </c:pt>
                <c:pt idx="256">
                  <c:v>26.6</c:v>
                </c:pt>
                <c:pt idx="257">
                  <c:v>26.7</c:v>
                </c:pt>
                <c:pt idx="258">
                  <c:v>26.8</c:v>
                </c:pt>
                <c:pt idx="259">
                  <c:v>26.9</c:v>
                </c:pt>
                <c:pt idx="260">
                  <c:v>27</c:v>
                </c:pt>
                <c:pt idx="261">
                  <c:v>27.1</c:v>
                </c:pt>
                <c:pt idx="262">
                  <c:v>27.2</c:v>
                </c:pt>
                <c:pt idx="263">
                  <c:v>27.3</c:v>
                </c:pt>
                <c:pt idx="264">
                  <c:v>27.4</c:v>
                </c:pt>
                <c:pt idx="265">
                  <c:v>27.5</c:v>
                </c:pt>
                <c:pt idx="266">
                  <c:v>27.6</c:v>
                </c:pt>
                <c:pt idx="267">
                  <c:v>27.7</c:v>
                </c:pt>
                <c:pt idx="268">
                  <c:v>27.8</c:v>
                </c:pt>
                <c:pt idx="269">
                  <c:v>27.9</c:v>
                </c:pt>
                <c:pt idx="270">
                  <c:v>28</c:v>
                </c:pt>
                <c:pt idx="271">
                  <c:v>28.1</c:v>
                </c:pt>
                <c:pt idx="272">
                  <c:v>28.2</c:v>
                </c:pt>
                <c:pt idx="273">
                  <c:v>28.3</c:v>
                </c:pt>
                <c:pt idx="274">
                  <c:v>28.4</c:v>
                </c:pt>
                <c:pt idx="275">
                  <c:v>28.5</c:v>
                </c:pt>
                <c:pt idx="276">
                  <c:v>28.6</c:v>
                </c:pt>
                <c:pt idx="277">
                  <c:v>28.7</c:v>
                </c:pt>
                <c:pt idx="278">
                  <c:v>28.8</c:v>
                </c:pt>
                <c:pt idx="279">
                  <c:v>28.9</c:v>
                </c:pt>
                <c:pt idx="280">
                  <c:v>29</c:v>
                </c:pt>
                <c:pt idx="281">
                  <c:v>29.1</c:v>
                </c:pt>
                <c:pt idx="282">
                  <c:v>29.2</c:v>
                </c:pt>
                <c:pt idx="283">
                  <c:v>29.3</c:v>
                </c:pt>
                <c:pt idx="284">
                  <c:v>29.4</c:v>
                </c:pt>
                <c:pt idx="285">
                  <c:v>29.5</c:v>
                </c:pt>
                <c:pt idx="286">
                  <c:v>29.6</c:v>
                </c:pt>
                <c:pt idx="287">
                  <c:v>29.7</c:v>
                </c:pt>
                <c:pt idx="288">
                  <c:v>29.8</c:v>
                </c:pt>
                <c:pt idx="289">
                  <c:v>29.9</c:v>
                </c:pt>
                <c:pt idx="290">
                  <c:v>30</c:v>
                </c:pt>
                <c:pt idx="291">
                  <c:v>30.1</c:v>
                </c:pt>
                <c:pt idx="292">
                  <c:v>30.2</c:v>
                </c:pt>
                <c:pt idx="293">
                  <c:v>30.3</c:v>
                </c:pt>
                <c:pt idx="294">
                  <c:v>30.4</c:v>
                </c:pt>
                <c:pt idx="295">
                  <c:v>30.5</c:v>
                </c:pt>
                <c:pt idx="296">
                  <c:v>30.6</c:v>
                </c:pt>
                <c:pt idx="297">
                  <c:v>30.7</c:v>
                </c:pt>
                <c:pt idx="298">
                  <c:v>30.8</c:v>
                </c:pt>
                <c:pt idx="299">
                  <c:v>30.9</c:v>
                </c:pt>
                <c:pt idx="300">
                  <c:v>31</c:v>
                </c:pt>
                <c:pt idx="301">
                  <c:v>31.1</c:v>
                </c:pt>
                <c:pt idx="302">
                  <c:v>31.2</c:v>
                </c:pt>
                <c:pt idx="303">
                  <c:v>31.3</c:v>
                </c:pt>
                <c:pt idx="304">
                  <c:v>31.4</c:v>
                </c:pt>
                <c:pt idx="305">
                  <c:v>31.5</c:v>
                </c:pt>
                <c:pt idx="306">
                  <c:v>31.6</c:v>
                </c:pt>
                <c:pt idx="307">
                  <c:v>31.7</c:v>
                </c:pt>
                <c:pt idx="308">
                  <c:v>31.8</c:v>
                </c:pt>
                <c:pt idx="309">
                  <c:v>31.9</c:v>
                </c:pt>
                <c:pt idx="310">
                  <c:v>32</c:v>
                </c:pt>
                <c:pt idx="311">
                  <c:v>32.1</c:v>
                </c:pt>
                <c:pt idx="312">
                  <c:v>32.200000000000003</c:v>
                </c:pt>
                <c:pt idx="313">
                  <c:v>32.299999999999997</c:v>
                </c:pt>
                <c:pt idx="314">
                  <c:v>32.4</c:v>
                </c:pt>
                <c:pt idx="315">
                  <c:v>32.5</c:v>
                </c:pt>
                <c:pt idx="316">
                  <c:v>32.6</c:v>
                </c:pt>
                <c:pt idx="317">
                  <c:v>32.700000000000003</c:v>
                </c:pt>
                <c:pt idx="318">
                  <c:v>32.799999999999997</c:v>
                </c:pt>
                <c:pt idx="319">
                  <c:v>32.9</c:v>
                </c:pt>
                <c:pt idx="320">
                  <c:v>33</c:v>
                </c:pt>
                <c:pt idx="321">
                  <c:v>33.1</c:v>
                </c:pt>
                <c:pt idx="322">
                  <c:v>33.200000000000003</c:v>
                </c:pt>
                <c:pt idx="323">
                  <c:v>33.299999999999997</c:v>
                </c:pt>
                <c:pt idx="324">
                  <c:v>33.4</c:v>
                </c:pt>
                <c:pt idx="325">
                  <c:v>33.5</c:v>
                </c:pt>
                <c:pt idx="326">
                  <c:v>33.6</c:v>
                </c:pt>
                <c:pt idx="327">
                  <c:v>33.700000000000003</c:v>
                </c:pt>
                <c:pt idx="328">
                  <c:v>33.799999999999997</c:v>
                </c:pt>
                <c:pt idx="329">
                  <c:v>33.9</c:v>
                </c:pt>
                <c:pt idx="330">
                  <c:v>34</c:v>
                </c:pt>
                <c:pt idx="331">
                  <c:v>34.1</c:v>
                </c:pt>
                <c:pt idx="332">
                  <c:v>34.200000000000003</c:v>
                </c:pt>
                <c:pt idx="333">
                  <c:v>34.299999999999997</c:v>
                </c:pt>
                <c:pt idx="334">
                  <c:v>34.4</c:v>
                </c:pt>
                <c:pt idx="335">
                  <c:v>34.5</c:v>
                </c:pt>
                <c:pt idx="336">
                  <c:v>34.6</c:v>
                </c:pt>
                <c:pt idx="337">
                  <c:v>34.700000000000003</c:v>
                </c:pt>
                <c:pt idx="338">
                  <c:v>34.799999999999997</c:v>
                </c:pt>
                <c:pt idx="339">
                  <c:v>34.9</c:v>
                </c:pt>
                <c:pt idx="340">
                  <c:v>35</c:v>
                </c:pt>
                <c:pt idx="341">
                  <c:v>35.1</c:v>
                </c:pt>
                <c:pt idx="342">
                  <c:v>35.200000000000003</c:v>
                </c:pt>
                <c:pt idx="343">
                  <c:v>35.299999999999997</c:v>
                </c:pt>
                <c:pt idx="344">
                  <c:v>35.4</c:v>
                </c:pt>
                <c:pt idx="345">
                  <c:v>35.5</c:v>
                </c:pt>
                <c:pt idx="346">
                  <c:v>35.6</c:v>
                </c:pt>
                <c:pt idx="347">
                  <c:v>35.700000000000003</c:v>
                </c:pt>
                <c:pt idx="348">
                  <c:v>35.799999999999997</c:v>
                </c:pt>
                <c:pt idx="349">
                  <c:v>35.9</c:v>
                </c:pt>
                <c:pt idx="350">
                  <c:v>36</c:v>
                </c:pt>
                <c:pt idx="351">
                  <c:v>36.1</c:v>
                </c:pt>
                <c:pt idx="352">
                  <c:v>36.200000000000003</c:v>
                </c:pt>
                <c:pt idx="353">
                  <c:v>36.299999999999997</c:v>
                </c:pt>
                <c:pt idx="354">
                  <c:v>36.4</c:v>
                </c:pt>
                <c:pt idx="355">
                  <c:v>36.5</c:v>
                </c:pt>
                <c:pt idx="356">
                  <c:v>36.6</c:v>
                </c:pt>
                <c:pt idx="357">
                  <c:v>36.700000000000003</c:v>
                </c:pt>
                <c:pt idx="358">
                  <c:v>36.799999999999997</c:v>
                </c:pt>
                <c:pt idx="359">
                  <c:v>36.9</c:v>
                </c:pt>
                <c:pt idx="360">
                  <c:v>37</c:v>
                </c:pt>
                <c:pt idx="361">
                  <c:v>37.1</c:v>
                </c:pt>
                <c:pt idx="362">
                  <c:v>37.200000000000003</c:v>
                </c:pt>
                <c:pt idx="363">
                  <c:v>37.299999999999997</c:v>
                </c:pt>
                <c:pt idx="364">
                  <c:v>37.4</c:v>
                </c:pt>
                <c:pt idx="365">
                  <c:v>37.5</c:v>
                </c:pt>
                <c:pt idx="366">
                  <c:v>37.6</c:v>
                </c:pt>
                <c:pt idx="367">
                  <c:v>37.700000000000003</c:v>
                </c:pt>
                <c:pt idx="368">
                  <c:v>37.799999999999997</c:v>
                </c:pt>
                <c:pt idx="369">
                  <c:v>37.9</c:v>
                </c:pt>
                <c:pt idx="370">
                  <c:v>38</c:v>
                </c:pt>
                <c:pt idx="371">
                  <c:v>38.1</c:v>
                </c:pt>
                <c:pt idx="372">
                  <c:v>38.200000000000003</c:v>
                </c:pt>
                <c:pt idx="373">
                  <c:v>38.299999999999997</c:v>
                </c:pt>
                <c:pt idx="374">
                  <c:v>38.4</c:v>
                </c:pt>
                <c:pt idx="375">
                  <c:v>38.5</c:v>
                </c:pt>
                <c:pt idx="376">
                  <c:v>38.6</c:v>
                </c:pt>
                <c:pt idx="377">
                  <c:v>38.700000000000003</c:v>
                </c:pt>
                <c:pt idx="378">
                  <c:v>38.799999999999997</c:v>
                </c:pt>
                <c:pt idx="379">
                  <c:v>38.9</c:v>
                </c:pt>
                <c:pt idx="380">
                  <c:v>39</c:v>
                </c:pt>
                <c:pt idx="381">
                  <c:v>39.1</c:v>
                </c:pt>
                <c:pt idx="382">
                  <c:v>39.200000000000003</c:v>
                </c:pt>
                <c:pt idx="383">
                  <c:v>39.299999999999997</c:v>
                </c:pt>
                <c:pt idx="384">
                  <c:v>39.4</c:v>
                </c:pt>
                <c:pt idx="385">
                  <c:v>39.5</c:v>
                </c:pt>
                <c:pt idx="386">
                  <c:v>39.6</c:v>
                </c:pt>
                <c:pt idx="387">
                  <c:v>39.700000000000003</c:v>
                </c:pt>
                <c:pt idx="388">
                  <c:v>39.799999999999997</c:v>
                </c:pt>
                <c:pt idx="389">
                  <c:v>39.9</c:v>
                </c:pt>
                <c:pt idx="390">
                  <c:v>40</c:v>
                </c:pt>
                <c:pt idx="391">
                  <c:v>40.1</c:v>
                </c:pt>
                <c:pt idx="392">
                  <c:v>40.200000000000003</c:v>
                </c:pt>
                <c:pt idx="393">
                  <c:v>40.299999999999997</c:v>
                </c:pt>
                <c:pt idx="394">
                  <c:v>40.4</c:v>
                </c:pt>
                <c:pt idx="395">
                  <c:v>40.5</c:v>
                </c:pt>
                <c:pt idx="396">
                  <c:v>40.6</c:v>
                </c:pt>
                <c:pt idx="397">
                  <c:v>40.700000000000003</c:v>
                </c:pt>
                <c:pt idx="398">
                  <c:v>40.799999999999997</c:v>
                </c:pt>
                <c:pt idx="399">
                  <c:v>40.9</c:v>
                </c:pt>
                <c:pt idx="400">
                  <c:v>41</c:v>
                </c:pt>
                <c:pt idx="401">
                  <c:v>41.1</c:v>
                </c:pt>
                <c:pt idx="402">
                  <c:v>41.2</c:v>
                </c:pt>
                <c:pt idx="403">
                  <c:v>41.3</c:v>
                </c:pt>
                <c:pt idx="404">
                  <c:v>41.4</c:v>
                </c:pt>
                <c:pt idx="405">
                  <c:v>41.5</c:v>
                </c:pt>
                <c:pt idx="406">
                  <c:v>41.6</c:v>
                </c:pt>
                <c:pt idx="407">
                  <c:v>41.7</c:v>
                </c:pt>
                <c:pt idx="408">
                  <c:v>41.8</c:v>
                </c:pt>
                <c:pt idx="409">
                  <c:v>41.9</c:v>
                </c:pt>
                <c:pt idx="410">
                  <c:v>42</c:v>
                </c:pt>
                <c:pt idx="411">
                  <c:v>42.1</c:v>
                </c:pt>
                <c:pt idx="412">
                  <c:v>42.2</c:v>
                </c:pt>
                <c:pt idx="413">
                  <c:v>42.3</c:v>
                </c:pt>
                <c:pt idx="414">
                  <c:v>42.4</c:v>
                </c:pt>
                <c:pt idx="415">
                  <c:v>42.5</c:v>
                </c:pt>
                <c:pt idx="416">
                  <c:v>42.6</c:v>
                </c:pt>
                <c:pt idx="417">
                  <c:v>42.7</c:v>
                </c:pt>
                <c:pt idx="418">
                  <c:v>42.8</c:v>
                </c:pt>
                <c:pt idx="419">
                  <c:v>42.9</c:v>
                </c:pt>
                <c:pt idx="420">
                  <c:v>43</c:v>
                </c:pt>
                <c:pt idx="421">
                  <c:v>43.1</c:v>
                </c:pt>
                <c:pt idx="422">
                  <c:v>43.2</c:v>
                </c:pt>
                <c:pt idx="423">
                  <c:v>43.3</c:v>
                </c:pt>
                <c:pt idx="424">
                  <c:v>43.4</c:v>
                </c:pt>
                <c:pt idx="425">
                  <c:v>43.5</c:v>
                </c:pt>
                <c:pt idx="426">
                  <c:v>43.6</c:v>
                </c:pt>
                <c:pt idx="427">
                  <c:v>43.7</c:v>
                </c:pt>
                <c:pt idx="428">
                  <c:v>43.8</c:v>
                </c:pt>
                <c:pt idx="429">
                  <c:v>43.9</c:v>
                </c:pt>
                <c:pt idx="430">
                  <c:v>44</c:v>
                </c:pt>
                <c:pt idx="431">
                  <c:v>44.1</c:v>
                </c:pt>
                <c:pt idx="432">
                  <c:v>44.2</c:v>
                </c:pt>
                <c:pt idx="433">
                  <c:v>44.3</c:v>
                </c:pt>
                <c:pt idx="434">
                  <c:v>44.4</c:v>
                </c:pt>
                <c:pt idx="435">
                  <c:v>44.5</c:v>
                </c:pt>
                <c:pt idx="436">
                  <c:v>44.6</c:v>
                </c:pt>
                <c:pt idx="437">
                  <c:v>44.7</c:v>
                </c:pt>
                <c:pt idx="438">
                  <c:v>44.8</c:v>
                </c:pt>
                <c:pt idx="439">
                  <c:v>44.9</c:v>
                </c:pt>
                <c:pt idx="440">
                  <c:v>45</c:v>
                </c:pt>
                <c:pt idx="441">
                  <c:v>45.1</c:v>
                </c:pt>
                <c:pt idx="442">
                  <c:v>45.2</c:v>
                </c:pt>
                <c:pt idx="443">
                  <c:v>45.3</c:v>
                </c:pt>
                <c:pt idx="444">
                  <c:v>45.4</c:v>
                </c:pt>
                <c:pt idx="445">
                  <c:v>45.5</c:v>
                </c:pt>
                <c:pt idx="446">
                  <c:v>45.6</c:v>
                </c:pt>
                <c:pt idx="447">
                  <c:v>45.7</c:v>
                </c:pt>
                <c:pt idx="448">
                  <c:v>45.8</c:v>
                </c:pt>
                <c:pt idx="449">
                  <c:v>45.9</c:v>
                </c:pt>
                <c:pt idx="450">
                  <c:v>46</c:v>
                </c:pt>
                <c:pt idx="451">
                  <c:v>46.1</c:v>
                </c:pt>
                <c:pt idx="452">
                  <c:v>46.2</c:v>
                </c:pt>
                <c:pt idx="453">
                  <c:v>46.3</c:v>
                </c:pt>
                <c:pt idx="454">
                  <c:v>46.4</c:v>
                </c:pt>
                <c:pt idx="455">
                  <c:v>46.5</c:v>
                </c:pt>
                <c:pt idx="456">
                  <c:v>46.6</c:v>
                </c:pt>
                <c:pt idx="457">
                  <c:v>46.7</c:v>
                </c:pt>
                <c:pt idx="458">
                  <c:v>46.8</c:v>
                </c:pt>
                <c:pt idx="459">
                  <c:v>46.9</c:v>
                </c:pt>
                <c:pt idx="460">
                  <c:v>47</c:v>
                </c:pt>
                <c:pt idx="461">
                  <c:v>47.1</c:v>
                </c:pt>
                <c:pt idx="462">
                  <c:v>47.2</c:v>
                </c:pt>
                <c:pt idx="463">
                  <c:v>47.3</c:v>
                </c:pt>
                <c:pt idx="464">
                  <c:v>47.4</c:v>
                </c:pt>
                <c:pt idx="465">
                  <c:v>47.5</c:v>
                </c:pt>
                <c:pt idx="466">
                  <c:v>47.6</c:v>
                </c:pt>
                <c:pt idx="467">
                  <c:v>47.7</c:v>
                </c:pt>
                <c:pt idx="468">
                  <c:v>47.8</c:v>
                </c:pt>
                <c:pt idx="469">
                  <c:v>47.9</c:v>
                </c:pt>
                <c:pt idx="470">
                  <c:v>48</c:v>
                </c:pt>
                <c:pt idx="471">
                  <c:v>48.1</c:v>
                </c:pt>
                <c:pt idx="472">
                  <c:v>48.2</c:v>
                </c:pt>
                <c:pt idx="473">
                  <c:v>48.3</c:v>
                </c:pt>
                <c:pt idx="474">
                  <c:v>48.4</c:v>
                </c:pt>
                <c:pt idx="475">
                  <c:v>48.5</c:v>
                </c:pt>
                <c:pt idx="476">
                  <c:v>48.6</c:v>
                </c:pt>
                <c:pt idx="477">
                  <c:v>48.7</c:v>
                </c:pt>
                <c:pt idx="478">
                  <c:v>48.8</c:v>
                </c:pt>
                <c:pt idx="479">
                  <c:v>48.9</c:v>
                </c:pt>
                <c:pt idx="480">
                  <c:v>49</c:v>
                </c:pt>
                <c:pt idx="481">
                  <c:v>49.1</c:v>
                </c:pt>
                <c:pt idx="482">
                  <c:v>49.2</c:v>
                </c:pt>
                <c:pt idx="483">
                  <c:v>49.3</c:v>
                </c:pt>
                <c:pt idx="484">
                  <c:v>49.4</c:v>
                </c:pt>
                <c:pt idx="485">
                  <c:v>49.5</c:v>
                </c:pt>
                <c:pt idx="486">
                  <c:v>49.6</c:v>
                </c:pt>
                <c:pt idx="487">
                  <c:v>49.7</c:v>
                </c:pt>
                <c:pt idx="488">
                  <c:v>49.8</c:v>
                </c:pt>
                <c:pt idx="489">
                  <c:v>49.9</c:v>
                </c:pt>
                <c:pt idx="490">
                  <c:v>50</c:v>
                </c:pt>
                <c:pt idx="491">
                  <c:v>50.1</c:v>
                </c:pt>
                <c:pt idx="492">
                  <c:v>50.2</c:v>
                </c:pt>
                <c:pt idx="493">
                  <c:v>50.3</c:v>
                </c:pt>
                <c:pt idx="494">
                  <c:v>50.4</c:v>
                </c:pt>
                <c:pt idx="495">
                  <c:v>50.5</c:v>
                </c:pt>
                <c:pt idx="496">
                  <c:v>50.6</c:v>
                </c:pt>
                <c:pt idx="497">
                  <c:v>50.7</c:v>
                </c:pt>
                <c:pt idx="498">
                  <c:v>50.8</c:v>
                </c:pt>
                <c:pt idx="499">
                  <c:v>50.9</c:v>
                </c:pt>
                <c:pt idx="500">
                  <c:v>51</c:v>
                </c:pt>
                <c:pt idx="501">
                  <c:v>51.1</c:v>
                </c:pt>
                <c:pt idx="502">
                  <c:v>51.2</c:v>
                </c:pt>
                <c:pt idx="503">
                  <c:v>51.3</c:v>
                </c:pt>
                <c:pt idx="504">
                  <c:v>51.4</c:v>
                </c:pt>
                <c:pt idx="505">
                  <c:v>51.5</c:v>
                </c:pt>
                <c:pt idx="506">
                  <c:v>51.6</c:v>
                </c:pt>
                <c:pt idx="507">
                  <c:v>51.7</c:v>
                </c:pt>
                <c:pt idx="508">
                  <c:v>51.8</c:v>
                </c:pt>
                <c:pt idx="509">
                  <c:v>51.9</c:v>
                </c:pt>
                <c:pt idx="510">
                  <c:v>52</c:v>
                </c:pt>
                <c:pt idx="511">
                  <c:v>52.1</c:v>
                </c:pt>
                <c:pt idx="512">
                  <c:v>52.2</c:v>
                </c:pt>
                <c:pt idx="513">
                  <c:v>52.3</c:v>
                </c:pt>
                <c:pt idx="514">
                  <c:v>52.4</c:v>
                </c:pt>
                <c:pt idx="515">
                  <c:v>52.5</c:v>
                </c:pt>
                <c:pt idx="516">
                  <c:v>52.6</c:v>
                </c:pt>
                <c:pt idx="517">
                  <c:v>52.7</c:v>
                </c:pt>
                <c:pt idx="518">
                  <c:v>52.8</c:v>
                </c:pt>
                <c:pt idx="519">
                  <c:v>52.9</c:v>
                </c:pt>
                <c:pt idx="520">
                  <c:v>53</c:v>
                </c:pt>
                <c:pt idx="521">
                  <c:v>53.1</c:v>
                </c:pt>
                <c:pt idx="522">
                  <c:v>53.2</c:v>
                </c:pt>
                <c:pt idx="523">
                  <c:v>53.3</c:v>
                </c:pt>
                <c:pt idx="524">
                  <c:v>53.4</c:v>
                </c:pt>
                <c:pt idx="525">
                  <c:v>53.5</c:v>
                </c:pt>
                <c:pt idx="526">
                  <c:v>53.6</c:v>
                </c:pt>
                <c:pt idx="527">
                  <c:v>53.7</c:v>
                </c:pt>
                <c:pt idx="528">
                  <c:v>53.8</c:v>
                </c:pt>
                <c:pt idx="529">
                  <c:v>53.9</c:v>
                </c:pt>
                <c:pt idx="530">
                  <c:v>54</c:v>
                </c:pt>
                <c:pt idx="531">
                  <c:v>54.1</c:v>
                </c:pt>
                <c:pt idx="532">
                  <c:v>54.2</c:v>
                </c:pt>
                <c:pt idx="533">
                  <c:v>54.3</c:v>
                </c:pt>
                <c:pt idx="534">
                  <c:v>54.4</c:v>
                </c:pt>
                <c:pt idx="535">
                  <c:v>54.5</c:v>
                </c:pt>
                <c:pt idx="536">
                  <c:v>54.6</c:v>
                </c:pt>
                <c:pt idx="537">
                  <c:v>54.7</c:v>
                </c:pt>
                <c:pt idx="538">
                  <c:v>54.8</c:v>
                </c:pt>
                <c:pt idx="539">
                  <c:v>54.9</c:v>
                </c:pt>
                <c:pt idx="540">
                  <c:v>55</c:v>
                </c:pt>
                <c:pt idx="541">
                  <c:v>55.1</c:v>
                </c:pt>
                <c:pt idx="542">
                  <c:v>55.2</c:v>
                </c:pt>
                <c:pt idx="543">
                  <c:v>55.3</c:v>
                </c:pt>
                <c:pt idx="544">
                  <c:v>55.4</c:v>
                </c:pt>
                <c:pt idx="545">
                  <c:v>55.5</c:v>
                </c:pt>
                <c:pt idx="546">
                  <c:v>55.6</c:v>
                </c:pt>
                <c:pt idx="547">
                  <c:v>55.7</c:v>
                </c:pt>
                <c:pt idx="548">
                  <c:v>55.8</c:v>
                </c:pt>
                <c:pt idx="549">
                  <c:v>55.9</c:v>
                </c:pt>
                <c:pt idx="550">
                  <c:v>56</c:v>
                </c:pt>
                <c:pt idx="551">
                  <c:v>56.1</c:v>
                </c:pt>
                <c:pt idx="552">
                  <c:v>56.2</c:v>
                </c:pt>
                <c:pt idx="553">
                  <c:v>56.3</c:v>
                </c:pt>
                <c:pt idx="554">
                  <c:v>56.4</c:v>
                </c:pt>
                <c:pt idx="555">
                  <c:v>56.5</c:v>
                </c:pt>
                <c:pt idx="556">
                  <c:v>56.6</c:v>
                </c:pt>
                <c:pt idx="557">
                  <c:v>56.7</c:v>
                </c:pt>
                <c:pt idx="558">
                  <c:v>56.8</c:v>
                </c:pt>
                <c:pt idx="559">
                  <c:v>56.9</c:v>
                </c:pt>
                <c:pt idx="560">
                  <c:v>57</c:v>
                </c:pt>
                <c:pt idx="561">
                  <c:v>57.1</c:v>
                </c:pt>
                <c:pt idx="562">
                  <c:v>57.2</c:v>
                </c:pt>
                <c:pt idx="563">
                  <c:v>57.3</c:v>
                </c:pt>
                <c:pt idx="564">
                  <c:v>57.4</c:v>
                </c:pt>
                <c:pt idx="565">
                  <c:v>57.5</c:v>
                </c:pt>
                <c:pt idx="566">
                  <c:v>57.6</c:v>
                </c:pt>
                <c:pt idx="567">
                  <c:v>57.7</c:v>
                </c:pt>
                <c:pt idx="568">
                  <c:v>57.8</c:v>
                </c:pt>
                <c:pt idx="569">
                  <c:v>57.9</c:v>
                </c:pt>
                <c:pt idx="570">
                  <c:v>58</c:v>
                </c:pt>
                <c:pt idx="571">
                  <c:v>58.1</c:v>
                </c:pt>
                <c:pt idx="572">
                  <c:v>58.2</c:v>
                </c:pt>
                <c:pt idx="573">
                  <c:v>58.3</c:v>
                </c:pt>
                <c:pt idx="574">
                  <c:v>58.4</c:v>
                </c:pt>
                <c:pt idx="575">
                  <c:v>58.5</c:v>
                </c:pt>
                <c:pt idx="576">
                  <c:v>58.6</c:v>
                </c:pt>
                <c:pt idx="577">
                  <c:v>58.7</c:v>
                </c:pt>
                <c:pt idx="578">
                  <c:v>58.8</c:v>
                </c:pt>
                <c:pt idx="579">
                  <c:v>58.9</c:v>
                </c:pt>
                <c:pt idx="580">
                  <c:v>59</c:v>
                </c:pt>
                <c:pt idx="581">
                  <c:v>59.1</c:v>
                </c:pt>
                <c:pt idx="582">
                  <c:v>59.2</c:v>
                </c:pt>
                <c:pt idx="583">
                  <c:v>59.3</c:v>
                </c:pt>
                <c:pt idx="584">
                  <c:v>59.4</c:v>
                </c:pt>
                <c:pt idx="585">
                  <c:v>59.5</c:v>
                </c:pt>
                <c:pt idx="586">
                  <c:v>59.6</c:v>
                </c:pt>
                <c:pt idx="587">
                  <c:v>59.7</c:v>
                </c:pt>
                <c:pt idx="588">
                  <c:v>59.8</c:v>
                </c:pt>
                <c:pt idx="589">
                  <c:v>59.9</c:v>
                </c:pt>
                <c:pt idx="590">
                  <c:v>60</c:v>
                </c:pt>
                <c:pt idx="591">
                  <c:v>60.1</c:v>
                </c:pt>
                <c:pt idx="592">
                  <c:v>60.2</c:v>
                </c:pt>
                <c:pt idx="593">
                  <c:v>60.3</c:v>
                </c:pt>
                <c:pt idx="594">
                  <c:v>60.4</c:v>
                </c:pt>
                <c:pt idx="595">
                  <c:v>60.5</c:v>
                </c:pt>
                <c:pt idx="596">
                  <c:v>60.6</c:v>
                </c:pt>
                <c:pt idx="597">
                  <c:v>60.7</c:v>
                </c:pt>
                <c:pt idx="598">
                  <c:v>60.8</c:v>
                </c:pt>
                <c:pt idx="599">
                  <c:v>60.9</c:v>
                </c:pt>
                <c:pt idx="600">
                  <c:v>61</c:v>
                </c:pt>
                <c:pt idx="601">
                  <c:v>61.1</c:v>
                </c:pt>
                <c:pt idx="602">
                  <c:v>61.2</c:v>
                </c:pt>
                <c:pt idx="603">
                  <c:v>61.3</c:v>
                </c:pt>
                <c:pt idx="604">
                  <c:v>61.4</c:v>
                </c:pt>
                <c:pt idx="605">
                  <c:v>61.5</c:v>
                </c:pt>
                <c:pt idx="606">
                  <c:v>61.6</c:v>
                </c:pt>
                <c:pt idx="607">
                  <c:v>61.7</c:v>
                </c:pt>
                <c:pt idx="608">
                  <c:v>61.8</c:v>
                </c:pt>
                <c:pt idx="609">
                  <c:v>61.9</c:v>
                </c:pt>
                <c:pt idx="610">
                  <c:v>62</c:v>
                </c:pt>
                <c:pt idx="611">
                  <c:v>62.1</c:v>
                </c:pt>
                <c:pt idx="612">
                  <c:v>62.2</c:v>
                </c:pt>
                <c:pt idx="613">
                  <c:v>62.3</c:v>
                </c:pt>
                <c:pt idx="614">
                  <c:v>62.4</c:v>
                </c:pt>
                <c:pt idx="615">
                  <c:v>62.5</c:v>
                </c:pt>
                <c:pt idx="616">
                  <c:v>62.6</c:v>
                </c:pt>
                <c:pt idx="617">
                  <c:v>62.7</c:v>
                </c:pt>
                <c:pt idx="618">
                  <c:v>62.8</c:v>
                </c:pt>
                <c:pt idx="619">
                  <c:v>62.9</c:v>
                </c:pt>
                <c:pt idx="620">
                  <c:v>63</c:v>
                </c:pt>
                <c:pt idx="621">
                  <c:v>63.1</c:v>
                </c:pt>
                <c:pt idx="622">
                  <c:v>63.2</c:v>
                </c:pt>
                <c:pt idx="623">
                  <c:v>63.3</c:v>
                </c:pt>
                <c:pt idx="624">
                  <c:v>63.4</c:v>
                </c:pt>
                <c:pt idx="625">
                  <c:v>63.5</c:v>
                </c:pt>
                <c:pt idx="626">
                  <c:v>63.6</c:v>
                </c:pt>
                <c:pt idx="627">
                  <c:v>63.7</c:v>
                </c:pt>
                <c:pt idx="628">
                  <c:v>63.8</c:v>
                </c:pt>
                <c:pt idx="629">
                  <c:v>63.9</c:v>
                </c:pt>
                <c:pt idx="630">
                  <c:v>64</c:v>
                </c:pt>
                <c:pt idx="631">
                  <c:v>64.099999999999994</c:v>
                </c:pt>
                <c:pt idx="632">
                  <c:v>64.2</c:v>
                </c:pt>
                <c:pt idx="633">
                  <c:v>64.3</c:v>
                </c:pt>
                <c:pt idx="634">
                  <c:v>64.400000000000006</c:v>
                </c:pt>
                <c:pt idx="635">
                  <c:v>64.5</c:v>
                </c:pt>
                <c:pt idx="636">
                  <c:v>64.599999999999994</c:v>
                </c:pt>
                <c:pt idx="637">
                  <c:v>64.7</c:v>
                </c:pt>
                <c:pt idx="638">
                  <c:v>64.8</c:v>
                </c:pt>
                <c:pt idx="639">
                  <c:v>64.900000000000006</c:v>
                </c:pt>
                <c:pt idx="640">
                  <c:v>65</c:v>
                </c:pt>
                <c:pt idx="641">
                  <c:v>65.099999999999994</c:v>
                </c:pt>
                <c:pt idx="642">
                  <c:v>65.2</c:v>
                </c:pt>
                <c:pt idx="643">
                  <c:v>65.3</c:v>
                </c:pt>
                <c:pt idx="644">
                  <c:v>65.400000000000006</c:v>
                </c:pt>
                <c:pt idx="645">
                  <c:v>65.5</c:v>
                </c:pt>
                <c:pt idx="646">
                  <c:v>65.599999999999994</c:v>
                </c:pt>
                <c:pt idx="647">
                  <c:v>65.7</c:v>
                </c:pt>
                <c:pt idx="648">
                  <c:v>65.8</c:v>
                </c:pt>
                <c:pt idx="649">
                  <c:v>65.900000000000006</c:v>
                </c:pt>
                <c:pt idx="650">
                  <c:v>66</c:v>
                </c:pt>
                <c:pt idx="651">
                  <c:v>66.099999999999994</c:v>
                </c:pt>
                <c:pt idx="652">
                  <c:v>66.2</c:v>
                </c:pt>
                <c:pt idx="653">
                  <c:v>66.3</c:v>
                </c:pt>
                <c:pt idx="654">
                  <c:v>66.400000000000006</c:v>
                </c:pt>
                <c:pt idx="655">
                  <c:v>66.5</c:v>
                </c:pt>
                <c:pt idx="656">
                  <c:v>66.599999999999994</c:v>
                </c:pt>
                <c:pt idx="657">
                  <c:v>66.7</c:v>
                </c:pt>
                <c:pt idx="658">
                  <c:v>66.8</c:v>
                </c:pt>
                <c:pt idx="659">
                  <c:v>66.900000000000006</c:v>
                </c:pt>
                <c:pt idx="660">
                  <c:v>67</c:v>
                </c:pt>
                <c:pt idx="661">
                  <c:v>67.099999999999994</c:v>
                </c:pt>
                <c:pt idx="662">
                  <c:v>67.2</c:v>
                </c:pt>
                <c:pt idx="663">
                  <c:v>67.3</c:v>
                </c:pt>
                <c:pt idx="664">
                  <c:v>67.400000000000006</c:v>
                </c:pt>
                <c:pt idx="665">
                  <c:v>67.5</c:v>
                </c:pt>
                <c:pt idx="666">
                  <c:v>67.599999999999994</c:v>
                </c:pt>
                <c:pt idx="667">
                  <c:v>67.7</c:v>
                </c:pt>
                <c:pt idx="668">
                  <c:v>67.8</c:v>
                </c:pt>
                <c:pt idx="669">
                  <c:v>67.900000000000006</c:v>
                </c:pt>
                <c:pt idx="670">
                  <c:v>68</c:v>
                </c:pt>
                <c:pt idx="671">
                  <c:v>68.099999999999994</c:v>
                </c:pt>
                <c:pt idx="672">
                  <c:v>68.2</c:v>
                </c:pt>
                <c:pt idx="673">
                  <c:v>68.3</c:v>
                </c:pt>
                <c:pt idx="674">
                  <c:v>68.400000000000006</c:v>
                </c:pt>
                <c:pt idx="675">
                  <c:v>68.5</c:v>
                </c:pt>
                <c:pt idx="676">
                  <c:v>68.599999999999994</c:v>
                </c:pt>
                <c:pt idx="677">
                  <c:v>68.7</c:v>
                </c:pt>
                <c:pt idx="678">
                  <c:v>68.8</c:v>
                </c:pt>
                <c:pt idx="679">
                  <c:v>68.900000000000006</c:v>
                </c:pt>
                <c:pt idx="680">
                  <c:v>69</c:v>
                </c:pt>
                <c:pt idx="681">
                  <c:v>69.099999999999994</c:v>
                </c:pt>
                <c:pt idx="682">
                  <c:v>69.2</c:v>
                </c:pt>
                <c:pt idx="683">
                  <c:v>69.3</c:v>
                </c:pt>
                <c:pt idx="684">
                  <c:v>69.400000000000006</c:v>
                </c:pt>
                <c:pt idx="685">
                  <c:v>69.5</c:v>
                </c:pt>
                <c:pt idx="686">
                  <c:v>69.599999999999994</c:v>
                </c:pt>
                <c:pt idx="687">
                  <c:v>69.7</c:v>
                </c:pt>
                <c:pt idx="688">
                  <c:v>69.8</c:v>
                </c:pt>
                <c:pt idx="689">
                  <c:v>69.900000000000006</c:v>
                </c:pt>
                <c:pt idx="690">
                  <c:v>70</c:v>
                </c:pt>
                <c:pt idx="691">
                  <c:v>70.099999999999994</c:v>
                </c:pt>
                <c:pt idx="692">
                  <c:v>70.2</c:v>
                </c:pt>
                <c:pt idx="693">
                  <c:v>70.3</c:v>
                </c:pt>
                <c:pt idx="694">
                  <c:v>70.400000000000006</c:v>
                </c:pt>
                <c:pt idx="695">
                  <c:v>70.5</c:v>
                </c:pt>
                <c:pt idx="696">
                  <c:v>70.599999999999994</c:v>
                </c:pt>
                <c:pt idx="697">
                  <c:v>70.7</c:v>
                </c:pt>
                <c:pt idx="698">
                  <c:v>70.8</c:v>
                </c:pt>
                <c:pt idx="699">
                  <c:v>70.900000000000006</c:v>
                </c:pt>
                <c:pt idx="700">
                  <c:v>71</c:v>
                </c:pt>
                <c:pt idx="701">
                  <c:v>71.099999999999994</c:v>
                </c:pt>
                <c:pt idx="702">
                  <c:v>71.2</c:v>
                </c:pt>
                <c:pt idx="703">
                  <c:v>71.3</c:v>
                </c:pt>
                <c:pt idx="704">
                  <c:v>71.400000000000006</c:v>
                </c:pt>
                <c:pt idx="705">
                  <c:v>71.5</c:v>
                </c:pt>
                <c:pt idx="706">
                  <c:v>71.599999999999994</c:v>
                </c:pt>
                <c:pt idx="707">
                  <c:v>71.7</c:v>
                </c:pt>
                <c:pt idx="708">
                  <c:v>71.8</c:v>
                </c:pt>
                <c:pt idx="709">
                  <c:v>71.900000000000006</c:v>
                </c:pt>
                <c:pt idx="710">
                  <c:v>72</c:v>
                </c:pt>
                <c:pt idx="711">
                  <c:v>72.099999999999994</c:v>
                </c:pt>
                <c:pt idx="712">
                  <c:v>72.2</c:v>
                </c:pt>
                <c:pt idx="713">
                  <c:v>72.3</c:v>
                </c:pt>
                <c:pt idx="714">
                  <c:v>72.400000000000006</c:v>
                </c:pt>
                <c:pt idx="715">
                  <c:v>72.5</c:v>
                </c:pt>
                <c:pt idx="716">
                  <c:v>72.599999999999994</c:v>
                </c:pt>
                <c:pt idx="717">
                  <c:v>72.7</c:v>
                </c:pt>
                <c:pt idx="718">
                  <c:v>72.8</c:v>
                </c:pt>
                <c:pt idx="719">
                  <c:v>72.900000000000006</c:v>
                </c:pt>
                <c:pt idx="720">
                  <c:v>73</c:v>
                </c:pt>
                <c:pt idx="721">
                  <c:v>73.099999999999994</c:v>
                </c:pt>
                <c:pt idx="722">
                  <c:v>73.2</c:v>
                </c:pt>
                <c:pt idx="723">
                  <c:v>73.3</c:v>
                </c:pt>
                <c:pt idx="724">
                  <c:v>73.400000000000006</c:v>
                </c:pt>
                <c:pt idx="725">
                  <c:v>73.5</c:v>
                </c:pt>
                <c:pt idx="726">
                  <c:v>73.599999999999994</c:v>
                </c:pt>
                <c:pt idx="727">
                  <c:v>73.7</c:v>
                </c:pt>
                <c:pt idx="728">
                  <c:v>73.8</c:v>
                </c:pt>
                <c:pt idx="729">
                  <c:v>73.900000000000006</c:v>
                </c:pt>
                <c:pt idx="730">
                  <c:v>74</c:v>
                </c:pt>
                <c:pt idx="731">
                  <c:v>74.099999999999994</c:v>
                </c:pt>
                <c:pt idx="732">
                  <c:v>74.2</c:v>
                </c:pt>
                <c:pt idx="733">
                  <c:v>74.3</c:v>
                </c:pt>
                <c:pt idx="734">
                  <c:v>74.400000000000006</c:v>
                </c:pt>
                <c:pt idx="735">
                  <c:v>74.5</c:v>
                </c:pt>
                <c:pt idx="736">
                  <c:v>74.599999999999994</c:v>
                </c:pt>
                <c:pt idx="737">
                  <c:v>74.7</c:v>
                </c:pt>
                <c:pt idx="738">
                  <c:v>74.8</c:v>
                </c:pt>
                <c:pt idx="739">
                  <c:v>74.900000000000006</c:v>
                </c:pt>
                <c:pt idx="740">
                  <c:v>75</c:v>
                </c:pt>
                <c:pt idx="741">
                  <c:v>75.099999999999994</c:v>
                </c:pt>
                <c:pt idx="742">
                  <c:v>75.2</c:v>
                </c:pt>
                <c:pt idx="743">
                  <c:v>75.3</c:v>
                </c:pt>
                <c:pt idx="744">
                  <c:v>75.400000000000006</c:v>
                </c:pt>
                <c:pt idx="745">
                  <c:v>75.5</c:v>
                </c:pt>
                <c:pt idx="746">
                  <c:v>75.599999999999994</c:v>
                </c:pt>
                <c:pt idx="747">
                  <c:v>75.7</c:v>
                </c:pt>
                <c:pt idx="748">
                  <c:v>75.8</c:v>
                </c:pt>
                <c:pt idx="749">
                  <c:v>75.900000000000006</c:v>
                </c:pt>
                <c:pt idx="750">
                  <c:v>76</c:v>
                </c:pt>
                <c:pt idx="751">
                  <c:v>76.099999999999994</c:v>
                </c:pt>
                <c:pt idx="752">
                  <c:v>76.2</c:v>
                </c:pt>
                <c:pt idx="753">
                  <c:v>76.3</c:v>
                </c:pt>
                <c:pt idx="754">
                  <c:v>76.400000000000006</c:v>
                </c:pt>
                <c:pt idx="755">
                  <c:v>76.5</c:v>
                </c:pt>
                <c:pt idx="756">
                  <c:v>76.599999999999994</c:v>
                </c:pt>
                <c:pt idx="757">
                  <c:v>76.7</c:v>
                </c:pt>
                <c:pt idx="758">
                  <c:v>76.8</c:v>
                </c:pt>
                <c:pt idx="759">
                  <c:v>76.900000000000006</c:v>
                </c:pt>
                <c:pt idx="760">
                  <c:v>77</c:v>
                </c:pt>
                <c:pt idx="761">
                  <c:v>77.099999999999994</c:v>
                </c:pt>
                <c:pt idx="762">
                  <c:v>77.2</c:v>
                </c:pt>
                <c:pt idx="763">
                  <c:v>77.3</c:v>
                </c:pt>
                <c:pt idx="764">
                  <c:v>77.400000000000006</c:v>
                </c:pt>
                <c:pt idx="765">
                  <c:v>77.5</c:v>
                </c:pt>
                <c:pt idx="766">
                  <c:v>77.599999999999994</c:v>
                </c:pt>
                <c:pt idx="767">
                  <c:v>77.7</c:v>
                </c:pt>
                <c:pt idx="768">
                  <c:v>77.8</c:v>
                </c:pt>
                <c:pt idx="769">
                  <c:v>77.900000000000006</c:v>
                </c:pt>
                <c:pt idx="770">
                  <c:v>78</c:v>
                </c:pt>
                <c:pt idx="771">
                  <c:v>78.099999999999994</c:v>
                </c:pt>
                <c:pt idx="772">
                  <c:v>78.2</c:v>
                </c:pt>
                <c:pt idx="773">
                  <c:v>78.3</c:v>
                </c:pt>
                <c:pt idx="774">
                  <c:v>78.400000000000006</c:v>
                </c:pt>
                <c:pt idx="775">
                  <c:v>78.5</c:v>
                </c:pt>
                <c:pt idx="776">
                  <c:v>78.599999999999994</c:v>
                </c:pt>
                <c:pt idx="777">
                  <c:v>78.7</c:v>
                </c:pt>
                <c:pt idx="778">
                  <c:v>78.8</c:v>
                </c:pt>
                <c:pt idx="779">
                  <c:v>78.900000000000006</c:v>
                </c:pt>
                <c:pt idx="780">
                  <c:v>79</c:v>
                </c:pt>
                <c:pt idx="781">
                  <c:v>79.099999999999994</c:v>
                </c:pt>
                <c:pt idx="782">
                  <c:v>79.2</c:v>
                </c:pt>
                <c:pt idx="783">
                  <c:v>79.3</c:v>
                </c:pt>
                <c:pt idx="784">
                  <c:v>79.400000000000006</c:v>
                </c:pt>
                <c:pt idx="785">
                  <c:v>79.5</c:v>
                </c:pt>
                <c:pt idx="786">
                  <c:v>79.599999999999994</c:v>
                </c:pt>
                <c:pt idx="787">
                  <c:v>79.7</c:v>
                </c:pt>
                <c:pt idx="788">
                  <c:v>79.8</c:v>
                </c:pt>
                <c:pt idx="789">
                  <c:v>79.900000000000006</c:v>
                </c:pt>
                <c:pt idx="790">
                  <c:v>80</c:v>
                </c:pt>
                <c:pt idx="791">
                  <c:v>80.099999999999994</c:v>
                </c:pt>
                <c:pt idx="792">
                  <c:v>80.2</c:v>
                </c:pt>
                <c:pt idx="793">
                  <c:v>80.3</c:v>
                </c:pt>
                <c:pt idx="794">
                  <c:v>80.400000000000006</c:v>
                </c:pt>
                <c:pt idx="795">
                  <c:v>80.5</c:v>
                </c:pt>
                <c:pt idx="796">
                  <c:v>80.599999999999994</c:v>
                </c:pt>
                <c:pt idx="797">
                  <c:v>80.7</c:v>
                </c:pt>
                <c:pt idx="798">
                  <c:v>80.8</c:v>
                </c:pt>
                <c:pt idx="799">
                  <c:v>80.900000000000006</c:v>
                </c:pt>
                <c:pt idx="800">
                  <c:v>81</c:v>
                </c:pt>
                <c:pt idx="801">
                  <c:v>81.099999999999994</c:v>
                </c:pt>
                <c:pt idx="802">
                  <c:v>81.2</c:v>
                </c:pt>
                <c:pt idx="803">
                  <c:v>81.3</c:v>
                </c:pt>
                <c:pt idx="804">
                  <c:v>81.400000000000006</c:v>
                </c:pt>
                <c:pt idx="805">
                  <c:v>81.5</c:v>
                </c:pt>
                <c:pt idx="806">
                  <c:v>81.599999999999994</c:v>
                </c:pt>
                <c:pt idx="807">
                  <c:v>81.7</c:v>
                </c:pt>
                <c:pt idx="808">
                  <c:v>81.8</c:v>
                </c:pt>
                <c:pt idx="809">
                  <c:v>81.900000000000006</c:v>
                </c:pt>
                <c:pt idx="810">
                  <c:v>82</c:v>
                </c:pt>
                <c:pt idx="811">
                  <c:v>82.1</c:v>
                </c:pt>
                <c:pt idx="812">
                  <c:v>82.2</c:v>
                </c:pt>
                <c:pt idx="813">
                  <c:v>82.3</c:v>
                </c:pt>
                <c:pt idx="814">
                  <c:v>82.4</c:v>
                </c:pt>
                <c:pt idx="815">
                  <c:v>82.5</c:v>
                </c:pt>
                <c:pt idx="816">
                  <c:v>82.6</c:v>
                </c:pt>
                <c:pt idx="817">
                  <c:v>82.7</c:v>
                </c:pt>
                <c:pt idx="818">
                  <c:v>82.8</c:v>
                </c:pt>
                <c:pt idx="819">
                  <c:v>82.9</c:v>
                </c:pt>
                <c:pt idx="820">
                  <c:v>83</c:v>
                </c:pt>
                <c:pt idx="821">
                  <c:v>83.1</c:v>
                </c:pt>
                <c:pt idx="822">
                  <c:v>83.2</c:v>
                </c:pt>
                <c:pt idx="823">
                  <c:v>83.3</c:v>
                </c:pt>
                <c:pt idx="824">
                  <c:v>83.4</c:v>
                </c:pt>
                <c:pt idx="825">
                  <c:v>83.5</c:v>
                </c:pt>
                <c:pt idx="826">
                  <c:v>83.6</c:v>
                </c:pt>
                <c:pt idx="827">
                  <c:v>83.7</c:v>
                </c:pt>
                <c:pt idx="828">
                  <c:v>83.8</c:v>
                </c:pt>
                <c:pt idx="829">
                  <c:v>83.9</c:v>
                </c:pt>
                <c:pt idx="830">
                  <c:v>84</c:v>
                </c:pt>
                <c:pt idx="831">
                  <c:v>84.1</c:v>
                </c:pt>
                <c:pt idx="832">
                  <c:v>84.2</c:v>
                </c:pt>
                <c:pt idx="833">
                  <c:v>84.3</c:v>
                </c:pt>
                <c:pt idx="834">
                  <c:v>84.4</c:v>
                </c:pt>
                <c:pt idx="835">
                  <c:v>84.5</c:v>
                </c:pt>
                <c:pt idx="836">
                  <c:v>84.6</c:v>
                </c:pt>
                <c:pt idx="837">
                  <c:v>84.7</c:v>
                </c:pt>
                <c:pt idx="838">
                  <c:v>84.8</c:v>
                </c:pt>
                <c:pt idx="839">
                  <c:v>84.9</c:v>
                </c:pt>
                <c:pt idx="840">
                  <c:v>85</c:v>
                </c:pt>
                <c:pt idx="841">
                  <c:v>85.1</c:v>
                </c:pt>
                <c:pt idx="842">
                  <c:v>85.2</c:v>
                </c:pt>
                <c:pt idx="843">
                  <c:v>85.3</c:v>
                </c:pt>
                <c:pt idx="844">
                  <c:v>85.4</c:v>
                </c:pt>
                <c:pt idx="845">
                  <c:v>85.5</c:v>
                </c:pt>
                <c:pt idx="846">
                  <c:v>85.6</c:v>
                </c:pt>
                <c:pt idx="847">
                  <c:v>85.7</c:v>
                </c:pt>
                <c:pt idx="848">
                  <c:v>85.8</c:v>
                </c:pt>
                <c:pt idx="849">
                  <c:v>85.9</c:v>
                </c:pt>
                <c:pt idx="850">
                  <c:v>86</c:v>
                </c:pt>
                <c:pt idx="851">
                  <c:v>86.1</c:v>
                </c:pt>
                <c:pt idx="852">
                  <c:v>86.2</c:v>
                </c:pt>
                <c:pt idx="853">
                  <c:v>86.3</c:v>
                </c:pt>
                <c:pt idx="854">
                  <c:v>86.4</c:v>
                </c:pt>
                <c:pt idx="855">
                  <c:v>86.5</c:v>
                </c:pt>
                <c:pt idx="856">
                  <c:v>86.6</c:v>
                </c:pt>
                <c:pt idx="857">
                  <c:v>86.7</c:v>
                </c:pt>
                <c:pt idx="858">
                  <c:v>86.8</c:v>
                </c:pt>
                <c:pt idx="859">
                  <c:v>86.9</c:v>
                </c:pt>
                <c:pt idx="860">
                  <c:v>87</c:v>
                </c:pt>
                <c:pt idx="861">
                  <c:v>87.1</c:v>
                </c:pt>
                <c:pt idx="862">
                  <c:v>87.2</c:v>
                </c:pt>
                <c:pt idx="863">
                  <c:v>87.3</c:v>
                </c:pt>
                <c:pt idx="864">
                  <c:v>87.4</c:v>
                </c:pt>
                <c:pt idx="865">
                  <c:v>87.5</c:v>
                </c:pt>
                <c:pt idx="866">
                  <c:v>87.6</c:v>
                </c:pt>
                <c:pt idx="867">
                  <c:v>87.7</c:v>
                </c:pt>
                <c:pt idx="868">
                  <c:v>87.8</c:v>
                </c:pt>
                <c:pt idx="869">
                  <c:v>87.9</c:v>
                </c:pt>
                <c:pt idx="870">
                  <c:v>88</c:v>
                </c:pt>
                <c:pt idx="871">
                  <c:v>88.1</c:v>
                </c:pt>
                <c:pt idx="872">
                  <c:v>88.2</c:v>
                </c:pt>
                <c:pt idx="873">
                  <c:v>88.3</c:v>
                </c:pt>
                <c:pt idx="874">
                  <c:v>88.4</c:v>
                </c:pt>
                <c:pt idx="875">
                  <c:v>88.5</c:v>
                </c:pt>
                <c:pt idx="876">
                  <c:v>88.6</c:v>
                </c:pt>
                <c:pt idx="877">
                  <c:v>88.7</c:v>
                </c:pt>
                <c:pt idx="878">
                  <c:v>88.8</c:v>
                </c:pt>
                <c:pt idx="879">
                  <c:v>88.9</c:v>
                </c:pt>
                <c:pt idx="880">
                  <c:v>89</c:v>
                </c:pt>
                <c:pt idx="881">
                  <c:v>89.1</c:v>
                </c:pt>
                <c:pt idx="882">
                  <c:v>89.2</c:v>
                </c:pt>
                <c:pt idx="883">
                  <c:v>89.3</c:v>
                </c:pt>
                <c:pt idx="884">
                  <c:v>89.4</c:v>
                </c:pt>
                <c:pt idx="885">
                  <c:v>89.5</c:v>
                </c:pt>
                <c:pt idx="886">
                  <c:v>89.6</c:v>
                </c:pt>
                <c:pt idx="887">
                  <c:v>89.7</c:v>
                </c:pt>
                <c:pt idx="888">
                  <c:v>89.8</c:v>
                </c:pt>
                <c:pt idx="889">
                  <c:v>89.9</c:v>
                </c:pt>
                <c:pt idx="890">
                  <c:v>90</c:v>
                </c:pt>
                <c:pt idx="891">
                  <c:v>90.1</c:v>
                </c:pt>
                <c:pt idx="892">
                  <c:v>90.2</c:v>
                </c:pt>
                <c:pt idx="893">
                  <c:v>90.3</c:v>
                </c:pt>
                <c:pt idx="894">
                  <c:v>90.4</c:v>
                </c:pt>
                <c:pt idx="895">
                  <c:v>90.5</c:v>
                </c:pt>
                <c:pt idx="896">
                  <c:v>90.6</c:v>
                </c:pt>
                <c:pt idx="897">
                  <c:v>90.7</c:v>
                </c:pt>
                <c:pt idx="898">
                  <c:v>90.8</c:v>
                </c:pt>
                <c:pt idx="899">
                  <c:v>90.9</c:v>
                </c:pt>
                <c:pt idx="900">
                  <c:v>91</c:v>
                </c:pt>
                <c:pt idx="901">
                  <c:v>91.1</c:v>
                </c:pt>
                <c:pt idx="902">
                  <c:v>91.2</c:v>
                </c:pt>
                <c:pt idx="903">
                  <c:v>91.3</c:v>
                </c:pt>
                <c:pt idx="904">
                  <c:v>91.4</c:v>
                </c:pt>
                <c:pt idx="905">
                  <c:v>91.5</c:v>
                </c:pt>
                <c:pt idx="906">
                  <c:v>91.6</c:v>
                </c:pt>
                <c:pt idx="907">
                  <c:v>91.7</c:v>
                </c:pt>
                <c:pt idx="908">
                  <c:v>91.8</c:v>
                </c:pt>
                <c:pt idx="909">
                  <c:v>91.9</c:v>
                </c:pt>
                <c:pt idx="910">
                  <c:v>92</c:v>
                </c:pt>
                <c:pt idx="911">
                  <c:v>92.1</c:v>
                </c:pt>
                <c:pt idx="912">
                  <c:v>92.2</c:v>
                </c:pt>
                <c:pt idx="913">
                  <c:v>92.3</c:v>
                </c:pt>
                <c:pt idx="914">
                  <c:v>92.4</c:v>
                </c:pt>
                <c:pt idx="915">
                  <c:v>92.5</c:v>
                </c:pt>
                <c:pt idx="916">
                  <c:v>92.6</c:v>
                </c:pt>
                <c:pt idx="917">
                  <c:v>92.7</c:v>
                </c:pt>
                <c:pt idx="918">
                  <c:v>92.8</c:v>
                </c:pt>
                <c:pt idx="919">
                  <c:v>92.9</c:v>
                </c:pt>
                <c:pt idx="920">
                  <c:v>93</c:v>
                </c:pt>
                <c:pt idx="921">
                  <c:v>93.1</c:v>
                </c:pt>
                <c:pt idx="922">
                  <c:v>93.2</c:v>
                </c:pt>
                <c:pt idx="923">
                  <c:v>93.3</c:v>
                </c:pt>
                <c:pt idx="924">
                  <c:v>93.4</c:v>
                </c:pt>
                <c:pt idx="925">
                  <c:v>93.5</c:v>
                </c:pt>
                <c:pt idx="926">
                  <c:v>93.6</c:v>
                </c:pt>
                <c:pt idx="927">
                  <c:v>93.7</c:v>
                </c:pt>
                <c:pt idx="928">
                  <c:v>93.8</c:v>
                </c:pt>
                <c:pt idx="929">
                  <c:v>93.9</c:v>
                </c:pt>
                <c:pt idx="930">
                  <c:v>94</c:v>
                </c:pt>
                <c:pt idx="931">
                  <c:v>94.1</c:v>
                </c:pt>
                <c:pt idx="932">
                  <c:v>94.2</c:v>
                </c:pt>
                <c:pt idx="933">
                  <c:v>94.3</c:v>
                </c:pt>
                <c:pt idx="934">
                  <c:v>94.4</c:v>
                </c:pt>
                <c:pt idx="935">
                  <c:v>94.5</c:v>
                </c:pt>
                <c:pt idx="936">
                  <c:v>94.6</c:v>
                </c:pt>
                <c:pt idx="937">
                  <c:v>94.7</c:v>
                </c:pt>
                <c:pt idx="938">
                  <c:v>94.8</c:v>
                </c:pt>
                <c:pt idx="939">
                  <c:v>94.9</c:v>
                </c:pt>
                <c:pt idx="940">
                  <c:v>95</c:v>
                </c:pt>
                <c:pt idx="941">
                  <c:v>95.1</c:v>
                </c:pt>
                <c:pt idx="942">
                  <c:v>95.2</c:v>
                </c:pt>
                <c:pt idx="943">
                  <c:v>95.3</c:v>
                </c:pt>
                <c:pt idx="944">
                  <c:v>95.4</c:v>
                </c:pt>
                <c:pt idx="945">
                  <c:v>95.5</c:v>
                </c:pt>
                <c:pt idx="946">
                  <c:v>95.6</c:v>
                </c:pt>
                <c:pt idx="947">
                  <c:v>95.7</c:v>
                </c:pt>
                <c:pt idx="948">
                  <c:v>95.8</c:v>
                </c:pt>
                <c:pt idx="949">
                  <c:v>95.9</c:v>
                </c:pt>
                <c:pt idx="950">
                  <c:v>96</c:v>
                </c:pt>
                <c:pt idx="951">
                  <c:v>96.1</c:v>
                </c:pt>
                <c:pt idx="952">
                  <c:v>96.2</c:v>
                </c:pt>
                <c:pt idx="953">
                  <c:v>96.3</c:v>
                </c:pt>
                <c:pt idx="954">
                  <c:v>96.4</c:v>
                </c:pt>
                <c:pt idx="955">
                  <c:v>96.5</c:v>
                </c:pt>
                <c:pt idx="956">
                  <c:v>96.6</c:v>
                </c:pt>
                <c:pt idx="957">
                  <c:v>96.7</c:v>
                </c:pt>
                <c:pt idx="958">
                  <c:v>96.8</c:v>
                </c:pt>
                <c:pt idx="959">
                  <c:v>96.9</c:v>
                </c:pt>
                <c:pt idx="960">
                  <c:v>97</c:v>
                </c:pt>
                <c:pt idx="961">
                  <c:v>97.1</c:v>
                </c:pt>
                <c:pt idx="962">
                  <c:v>97.2</c:v>
                </c:pt>
                <c:pt idx="963">
                  <c:v>97.3</c:v>
                </c:pt>
                <c:pt idx="964">
                  <c:v>97.4</c:v>
                </c:pt>
                <c:pt idx="965">
                  <c:v>97.5</c:v>
                </c:pt>
                <c:pt idx="966">
                  <c:v>97.6</c:v>
                </c:pt>
                <c:pt idx="967">
                  <c:v>97.7</c:v>
                </c:pt>
                <c:pt idx="968">
                  <c:v>97.8</c:v>
                </c:pt>
                <c:pt idx="969">
                  <c:v>97.9</c:v>
                </c:pt>
                <c:pt idx="970">
                  <c:v>98</c:v>
                </c:pt>
                <c:pt idx="971">
                  <c:v>98.1</c:v>
                </c:pt>
                <c:pt idx="972">
                  <c:v>98.2</c:v>
                </c:pt>
                <c:pt idx="973">
                  <c:v>98.3</c:v>
                </c:pt>
                <c:pt idx="974">
                  <c:v>98.4</c:v>
                </c:pt>
                <c:pt idx="975">
                  <c:v>98.5</c:v>
                </c:pt>
                <c:pt idx="976">
                  <c:v>98.6</c:v>
                </c:pt>
                <c:pt idx="977">
                  <c:v>98.7</c:v>
                </c:pt>
                <c:pt idx="978">
                  <c:v>98.8</c:v>
                </c:pt>
                <c:pt idx="979">
                  <c:v>98.9</c:v>
                </c:pt>
                <c:pt idx="980">
                  <c:v>99</c:v>
                </c:pt>
                <c:pt idx="981">
                  <c:v>99.1</c:v>
                </c:pt>
                <c:pt idx="982">
                  <c:v>99.2</c:v>
                </c:pt>
                <c:pt idx="983">
                  <c:v>99.3</c:v>
                </c:pt>
                <c:pt idx="984">
                  <c:v>99.4</c:v>
                </c:pt>
                <c:pt idx="985">
                  <c:v>99.5</c:v>
                </c:pt>
                <c:pt idx="986">
                  <c:v>99.6</c:v>
                </c:pt>
                <c:pt idx="987">
                  <c:v>99.7</c:v>
                </c:pt>
                <c:pt idx="988">
                  <c:v>99.8</c:v>
                </c:pt>
                <c:pt idx="989">
                  <c:v>99.9</c:v>
                </c:pt>
                <c:pt idx="990">
                  <c:v>100</c:v>
                </c:pt>
                <c:pt idx="991">
                  <c:v>100.1</c:v>
                </c:pt>
                <c:pt idx="992">
                  <c:v>100.2</c:v>
                </c:pt>
                <c:pt idx="993">
                  <c:v>100.3</c:v>
                </c:pt>
                <c:pt idx="994">
                  <c:v>100.4</c:v>
                </c:pt>
                <c:pt idx="995">
                  <c:v>100.5</c:v>
                </c:pt>
                <c:pt idx="996">
                  <c:v>100.6</c:v>
                </c:pt>
                <c:pt idx="997">
                  <c:v>100.7</c:v>
                </c:pt>
                <c:pt idx="998">
                  <c:v>100.8</c:v>
                </c:pt>
                <c:pt idx="999">
                  <c:v>100.9</c:v>
                </c:pt>
                <c:pt idx="1000">
                  <c:v>101</c:v>
                </c:pt>
                <c:pt idx="1001">
                  <c:v>101.1</c:v>
                </c:pt>
                <c:pt idx="1002">
                  <c:v>101.2</c:v>
                </c:pt>
                <c:pt idx="1003">
                  <c:v>101.3</c:v>
                </c:pt>
                <c:pt idx="1004">
                  <c:v>101.4</c:v>
                </c:pt>
                <c:pt idx="1005">
                  <c:v>101.5</c:v>
                </c:pt>
                <c:pt idx="1006">
                  <c:v>101.6</c:v>
                </c:pt>
                <c:pt idx="1007">
                  <c:v>101.7</c:v>
                </c:pt>
                <c:pt idx="1008">
                  <c:v>101.8</c:v>
                </c:pt>
                <c:pt idx="1009">
                  <c:v>101.9</c:v>
                </c:pt>
                <c:pt idx="1010">
                  <c:v>102</c:v>
                </c:pt>
                <c:pt idx="1011">
                  <c:v>102.1</c:v>
                </c:pt>
                <c:pt idx="1012">
                  <c:v>102.2</c:v>
                </c:pt>
                <c:pt idx="1013">
                  <c:v>102.3</c:v>
                </c:pt>
                <c:pt idx="1014">
                  <c:v>102.4</c:v>
                </c:pt>
                <c:pt idx="1015">
                  <c:v>102.5</c:v>
                </c:pt>
                <c:pt idx="1016">
                  <c:v>102.6</c:v>
                </c:pt>
                <c:pt idx="1017">
                  <c:v>102.7</c:v>
                </c:pt>
                <c:pt idx="1018">
                  <c:v>102.8</c:v>
                </c:pt>
                <c:pt idx="1019">
                  <c:v>102.9</c:v>
                </c:pt>
                <c:pt idx="1020">
                  <c:v>103</c:v>
                </c:pt>
                <c:pt idx="1021">
                  <c:v>103.1</c:v>
                </c:pt>
                <c:pt idx="1022">
                  <c:v>103.2</c:v>
                </c:pt>
                <c:pt idx="1023">
                  <c:v>103.3</c:v>
                </c:pt>
                <c:pt idx="1024">
                  <c:v>103.4</c:v>
                </c:pt>
                <c:pt idx="1025">
                  <c:v>103.5</c:v>
                </c:pt>
                <c:pt idx="1026">
                  <c:v>103.6</c:v>
                </c:pt>
                <c:pt idx="1027">
                  <c:v>103.7</c:v>
                </c:pt>
                <c:pt idx="1028">
                  <c:v>103.8</c:v>
                </c:pt>
                <c:pt idx="1029">
                  <c:v>103.9</c:v>
                </c:pt>
                <c:pt idx="1030">
                  <c:v>104</c:v>
                </c:pt>
                <c:pt idx="1031">
                  <c:v>104.1</c:v>
                </c:pt>
                <c:pt idx="1032">
                  <c:v>104.2</c:v>
                </c:pt>
                <c:pt idx="1033">
                  <c:v>104.3</c:v>
                </c:pt>
                <c:pt idx="1034">
                  <c:v>104.4</c:v>
                </c:pt>
                <c:pt idx="1035">
                  <c:v>104.5</c:v>
                </c:pt>
                <c:pt idx="1036">
                  <c:v>104.6</c:v>
                </c:pt>
                <c:pt idx="1037">
                  <c:v>104.7</c:v>
                </c:pt>
                <c:pt idx="1038">
                  <c:v>104.8</c:v>
                </c:pt>
                <c:pt idx="1039">
                  <c:v>104.9</c:v>
                </c:pt>
                <c:pt idx="1040">
                  <c:v>105</c:v>
                </c:pt>
                <c:pt idx="1041">
                  <c:v>105.1</c:v>
                </c:pt>
                <c:pt idx="1042">
                  <c:v>105.2</c:v>
                </c:pt>
                <c:pt idx="1043">
                  <c:v>105.3</c:v>
                </c:pt>
                <c:pt idx="1044">
                  <c:v>105.4</c:v>
                </c:pt>
                <c:pt idx="1045">
                  <c:v>105.5</c:v>
                </c:pt>
                <c:pt idx="1046">
                  <c:v>105.6</c:v>
                </c:pt>
                <c:pt idx="1047">
                  <c:v>105.7</c:v>
                </c:pt>
                <c:pt idx="1048">
                  <c:v>105.8</c:v>
                </c:pt>
                <c:pt idx="1049">
                  <c:v>105.9</c:v>
                </c:pt>
                <c:pt idx="1050">
                  <c:v>106</c:v>
                </c:pt>
                <c:pt idx="1051">
                  <c:v>106.1</c:v>
                </c:pt>
                <c:pt idx="1052">
                  <c:v>106.2</c:v>
                </c:pt>
                <c:pt idx="1053">
                  <c:v>106.3</c:v>
                </c:pt>
                <c:pt idx="1054">
                  <c:v>106.4</c:v>
                </c:pt>
                <c:pt idx="1055">
                  <c:v>106.5</c:v>
                </c:pt>
                <c:pt idx="1056">
                  <c:v>106.6</c:v>
                </c:pt>
                <c:pt idx="1057">
                  <c:v>106.7</c:v>
                </c:pt>
                <c:pt idx="1058">
                  <c:v>106.8</c:v>
                </c:pt>
                <c:pt idx="1059">
                  <c:v>106.9</c:v>
                </c:pt>
                <c:pt idx="1060">
                  <c:v>107</c:v>
                </c:pt>
                <c:pt idx="1061">
                  <c:v>107.1</c:v>
                </c:pt>
                <c:pt idx="1062">
                  <c:v>107.2</c:v>
                </c:pt>
                <c:pt idx="1063">
                  <c:v>107.3</c:v>
                </c:pt>
                <c:pt idx="1064">
                  <c:v>107.4</c:v>
                </c:pt>
                <c:pt idx="1065">
                  <c:v>107.5</c:v>
                </c:pt>
                <c:pt idx="1066">
                  <c:v>107.6</c:v>
                </c:pt>
                <c:pt idx="1067">
                  <c:v>107.7</c:v>
                </c:pt>
                <c:pt idx="1068">
                  <c:v>107.8</c:v>
                </c:pt>
                <c:pt idx="1069">
                  <c:v>107.9</c:v>
                </c:pt>
                <c:pt idx="1070">
                  <c:v>108</c:v>
                </c:pt>
                <c:pt idx="1071">
                  <c:v>108.1</c:v>
                </c:pt>
                <c:pt idx="1072">
                  <c:v>108.2</c:v>
                </c:pt>
                <c:pt idx="1073">
                  <c:v>108.3</c:v>
                </c:pt>
                <c:pt idx="1074">
                  <c:v>108.4</c:v>
                </c:pt>
                <c:pt idx="1075">
                  <c:v>108.5</c:v>
                </c:pt>
                <c:pt idx="1076">
                  <c:v>108.6</c:v>
                </c:pt>
                <c:pt idx="1077">
                  <c:v>108.7</c:v>
                </c:pt>
                <c:pt idx="1078">
                  <c:v>108.8</c:v>
                </c:pt>
                <c:pt idx="1079">
                  <c:v>108.9</c:v>
                </c:pt>
                <c:pt idx="1080">
                  <c:v>109</c:v>
                </c:pt>
                <c:pt idx="1081">
                  <c:v>109.1</c:v>
                </c:pt>
                <c:pt idx="1082">
                  <c:v>109.2</c:v>
                </c:pt>
                <c:pt idx="1083">
                  <c:v>109.3</c:v>
                </c:pt>
                <c:pt idx="1084">
                  <c:v>109.4</c:v>
                </c:pt>
                <c:pt idx="1085">
                  <c:v>109.5</c:v>
                </c:pt>
                <c:pt idx="1086">
                  <c:v>109.6</c:v>
                </c:pt>
                <c:pt idx="1087">
                  <c:v>109.7</c:v>
                </c:pt>
                <c:pt idx="1088">
                  <c:v>109.8</c:v>
                </c:pt>
                <c:pt idx="1089">
                  <c:v>109.9</c:v>
                </c:pt>
                <c:pt idx="1090">
                  <c:v>110</c:v>
                </c:pt>
                <c:pt idx="1091">
                  <c:v>110.1</c:v>
                </c:pt>
                <c:pt idx="1092">
                  <c:v>110.2</c:v>
                </c:pt>
                <c:pt idx="1093">
                  <c:v>110.3</c:v>
                </c:pt>
                <c:pt idx="1094">
                  <c:v>110.4</c:v>
                </c:pt>
                <c:pt idx="1095">
                  <c:v>110.5</c:v>
                </c:pt>
                <c:pt idx="1096">
                  <c:v>110.6</c:v>
                </c:pt>
                <c:pt idx="1097">
                  <c:v>110.7</c:v>
                </c:pt>
                <c:pt idx="1098">
                  <c:v>110.8</c:v>
                </c:pt>
                <c:pt idx="1099">
                  <c:v>110.9</c:v>
                </c:pt>
                <c:pt idx="1100">
                  <c:v>111</c:v>
                </c:pt>
                <c:pt idx="1101">
                  <c:v>111.1</c:v>
                </c:pt>
                <c:pt idx="1102">
                  <c:v>111.2</c:v>
                </c:pt>
                <c:pt idx="1103">
                  <c:v>111.3</c:v>
                </c:pt>
                <c:pt idx="1104">
                  <c:v>111.4</c:v>
                </c:pt>
                <c:pt idx="1105">
                  <c:v>111.5</c:v>
                </c:pt>
                <c:pt idx="1106">
                  <c:v>111.6</c:v>
                </c:pt>
                <c:pt idx="1107">
                  <c:v>111.7</c:v>
                </c:pt>
                <c:pt idx="1108">
                  <c:v>111.8</c:v>
                </c:pt>
                <c:pt idx="1109">
                  <c:v>111.9</c:v>
                </c:pt>
                <c:pt idx="1110">
                  <c:v>112</c:v>
                </c:pt>
                <c:pt idx="1111">
                  <c:v>112.1</c:v>
                </c:pt>
                <c:pt idx="1112">
                  <c:v>112.2</c:v>
                </c:pt>
                <c:pt idx="1113">
                  <c:v>112.3</c:v>
                </c:pt>
                <c:pt idx="1114">
                  <c:v>112.4</c:v>
                </c:pt>
                <c:pt idx="1115">
                  <c:v>112.5</c:v>
                </c:pt>
                <c:pt idx="1116">
                  <c:v>112.6</c:v>
                </c:pt>
                <c:pt idx="1117">
                  <c:v>112.7</c:v>
                </c:pt>
                <c:pt idx="1118">
                  <c:v>112.8</c:v>
                </c:pt>
                <c:pt idx="1119">
                  <c:v>112.9</c:v>
                </c:pt>
                <c:pt idx="1120">
                  <c:v>113</c:v>
                </c:pt>
                <c:pt idx="1121">
                  <c:v>113.1</c:v>
                </c:pt>
                <c:pt idx="1122">
                  <c:v>113.2</c:v>
                </c:pt>
                <c:pt idx="1123">
                  <c:v>113.3</c:v>
                </c:pt>
                <c:pt idx="1124">
                  <c:v>113.4</c:v>
                </c:pt>
                <c:pt idx="1125">
                  <c:v>113.5</c:v>
                </c:pt>
                <c:pt idx="1126">
                  <c:v>113.6</c:v>
                </c:pt>
                <c:pt idx="1127">
                  <c:v>113.7</c:v>
                </c:pt>
                <c:pt idx="1128">
                  <c:v>113.8</c:v>
                </c:pt>
                <c:pt idx="1129">
                  <c:v>113.9</c:v>
                </c:pt>
                <c:pt idx="1130">
                  <c:v>114</c:v>
                </c:pt>
                <c:pt idx="1131">
                  <c:v>114.1</c:v>
                </c:pt>
                <c:pt idx="1132">
                  <c:v>114.2</c:v>
                </c:pt>
                <c:pt idx="1133">
                  <c:v>114.3</c:v>
                </c:pt>
                <c:pt idx="1134">
                  <c:v>114.4</c:v>
                </c:pt>
                <c:pt idx="1135">
                  <c:v>114.5</c:v>
                </c:pt>
                <c:pt idx="1136">
                  <c:v>114.6</c:v>
                </c:pt>
                <c:pt idx="1137">
                  <c:v>114.7</c:v>
                </c:pt>
                <c:pt idx="1138">
                  <c:v>114.8</c:v>
                </c:pt>
                <c:pt idx="1139">
                  <c:v>114.9</c:v>
                </c:pt>
                <c:pt idx="1140">
                  <c:v>115</c:v>
                </c:pt>
                <c:pt idx="1141">
                  <c:v>115.1</c:v>
                </c:pt>
                <c:pt idx="1142">
                  <c:v>115.2</c:v>
                </c:pt>
                <c:pt idx="1143">
                  <c:v>115.3</c:v>
                </c:pt>
                <c:pt idx="1144">
                  <c:v>115.4</c:v>
                </c:pt>
                <c:pt idx="1145">
                  <c:v>115.5</c:v>
                </c:pt>
                <c:pt idx="1146">
                  <c:v>115.6</c:v>
                </c:pt>
                <c:pt idx="1147">
                  <c:v>115.7</c:v>
                </c:pt>
                <c:pt idx="1148">
                  <c:v>115.8</c:v>
                </c:pt>
                <c:pt idx="1149">
                  <c:v>115.9</c:v>
                </c:pt>
                <c:pt idx="1150">
                  <c:v>116</c:v>
                </c:pt>
                <c:pt idx="1151">
                  <c:v>116.1</c:v>
                </c:pt>
                <c:pt idx="1152">
                  <c:v>116.2</c:v>
                </c:pt>
                <c:pt idx="1153">
                  <c:v>116.3</c:v>
                </c:pt>
                <c:pt idx="1154">
                  <c:v>116.4</c:v>
                </c:pt>
                <c:pt idx="1155">
                  <c:v>116.5</c:v>
                </c:pt>
                <c:pt idx="1156">
                  <c:v>116.6</c:v>
                </c:pt>
                <c:pt idx="1157">
                  <c:v>116.7</c:v>
                </c:pt>
                <c:pt idx="1158">
                  <c:v>116.8</c:v>
                </c:pt>
                <c:pt idx="1159">
                  <c:v>116.9</c:v>
                </c:pt>
                <c:pt idx="1160">
                  <c:v>117</c:v>
                </c:pt>
                <c:pt idx="1161">
                  <c:v>117.1</c:v>
                </c:pt>
                <c:pt idx="1162">
                  <c:v>117.2</c:v>
                </c:pt>
                <c:pt idx="1163">
                  <c:v>117.3</c:v>
                </c:pt>
                <c:pt idx="1164">
                  <c:v>117.4</c:v>
                </c:pt>
                <c:pt idx="1165">
                  <c:v>117.5</c:v>
                </c:pt>
                <c:pt idx="1166">
                  <c:v>117.6</c:v>
                </c:pt>
                <c:pt idx="1167">
                  <c:v>117.7</c:v>
                </c:pt>
                <c:pt idx="1168">
                  <c:v>117.8</c:v>
                </c:pt>
                <c:pt idx="1169">
                  <c:v>117.9</c:v>
                </c:pt>
                <c:pt idx="1170">
                  <c:v>118</c:v>
                </c:pt>
                <c:pt idx="1171">
                  <c:v>118.1</c:v>
                </c:pt>
                <c:pt idx="1172">
                  <c:v>118.2</c:v>
                </c:pt>
                <c:pt idx="1173">
                  <c:v>118.3</c:v>
                </c:pt>
                <c:pt idx="1174">
                  <c:v>118.4</c:v>
                </c:pt>
                <c:pt idx="1175">
                  <c:v>118.5</c:v>
                </c:pt>
                <c:pt idx="1176">
                  <c:v>118.6</c:v>
                </c:pt>
                <c:pt idx="1177">
                  <c:v>118.7</c:v>
                </c:pt>
                <c:pt idx="1178">
                  <c:v>118.8</c:v>
                </c:pt>
                <c:pt idx="1179">
                  <c:v>118.9</c:v>
                </c:pt>
                <c:pt idx="1180">
                  <c:v>119</c:v>
                </c:pt>
                <c:pt idx="1181">
                  <c:v>119.1</c:v>
                </c:pt>
                <c:pt idx="1182">
                  <c:v>119.2</c:v>
                </c:pt>
                <c:pt idx="1183">
                  <c:v>119.3</c:v>
                </c:pt>
                <c:pt idx="1184">
                  <c:v>119.4</c:v>
                </c:pt>
                <c:pt idx="1185">
                  <c:v>119.5</c:v>
                </c:pt>
                <c:pt idx="1186">
                  <c:v>119.6</c:v>
                </c:pt>
                <c:pt idx="1187">
                  <c:v>119.7</c:v>
                </c:pt>
                <c:pt idx="1188">
                  <c:v>119.8</c:v>
                </c:pt>
                <c:pt idx="1189">
                  <c:v>119.9</c:v>
                </c:pt>
                <c:pt idx="1190">
                  <c:v>120</c:v>
                </c:pt>
              </c:numCache>
            </c:numRef>
          </c:xVal>
          <c:yVal>
            <c:numRef>
              <c:f>Tsky!$B$6:$B$1196</c:f>
              <c:numCache>
                <c:formatCode>0.0</c:formatCode>
                <c:ptCount val="1191"/>
                <c:pt idx="0">
                  <c:v>5.84</c:v>
                </c:pt>
                <c:pt idx="1">
                  <c:v>5.38</c:v>
                </c:pt>
                <c:pt idx="2">
                  <c:v>5.05</c:v>
                </c:pt>
                <c:pt idx="3">
                  <c:v>4.82</c:v>
                </c:pt>
                <c:pt idx="4">
                  <c:v>4.6399999999999997</c:v>
                </c:pt>
                <c:pt idx="5">
                  <c:v>4.51</c:v>
                </c:pt>
                <c:pt idx="6">
                  <c:v>4.4000000000000004</c:v>
                </c:pt>
                <c:pt idx="7">
                  <c:v>4.32</c:v>
                </c:pt>
                <c:pt idx="8">
                  <c:v>4.25</c:v>
                </c:pt>
                <c:pt idx="9">
                  <c:v>4.2</c:v>
                </c:pt>
                <c:pt idx="10">
                  <c:v>4.16</c:v>
                </c:pt>
                <c:pt idx="11">
                  <c:v>4.12</c:v>
                </c:pt>
                <c:pt idx="12">
                  <c:v>4.09</c:v>
                </c:pt>
                <c:pt idx="13">
                  <c:v>4.07</c:v>
                </c:pt>
                <c:pt idx="14">
                  <c:v>4.04</c:v>
                </c:pt>
                <c:pt idx="15">
                  <c:v>4.03</c:v>
                </c:pt>
                <c:pt idx="16">
                  <c:v>4.01</c:v>
                </c:pt>
                <c:pt idx="17">
                  <c:v>4</c:v>
                </c:pt>
                <c:pt idx="18">
                  <c:v>3.99</c:v>
                </c:pt>
                <c:pt idx="19">
                  <c:v>3.98</c:v>
                </c:pt>
                <c:pt idx="20">
                  <c:v>3.97</c:v>
                </c:pt>
                <c:pt idx="21">
                  <c:v>3.96</c:v>
                </c:pt>
                <c:pt idx="22">
                  <c:v>3.96</c:v>
                </c:pt>
                <c:pt idx="23">
                  <c:v>3.95</c:v>
                </c:pt>
                <c:pt idx="24">
                  <c:v>3.95</c:v>
                </c:pt>
                <c:pt idx="25">
                  <c:v>3.95</c:v>
                </c:pt>
                <c:pt idx="26">
                  <c:v>3.95</c:v>
                </c:pt>
                <c:pt idx="27">
                  <c:v>3.95</c:v>
                </c:pt>
                <c:pt idx="28">
                  <c:v>3.94</c:v>
                </c:pt>
                <c:pt idx="29">
                  <c:v>3.94</c:v>
                </c:pt>
                <c:pt idx="30">
                  <c:v>3.95</c:v>
                </c:pt>
                <c:pt idx="31">
                  <c:v>3.95</c:v>
                </c:pt>
                <c:pt idx="32">
                  <c:v>3.95</c:v>
                </c:pt>
                <c:pt idx="33">
                  <c:v>3.95</c:v>
                </c:pt>
                <c:pt idx="34">
                  <c:v>3.95</c:v>
                </c:pt>
                <c:pt idx="35">
                  <c:v>3.95</c:v>
                </c:pt>
                <c:pt idx="36">
                  <c:v>3.95</c:v>
                </c:pt>
                <c:pt idx="37">
                  <c:v>3.96</c:v>
                </c:pt>
                <c:pt idx="38">
                  <c:v>3.96</c:v>
                </c:pt>
                <c:pt idx="39">
                  <c:v>3.96</c:v>
                </c:pt>
                <c:pt idx="40">
                  <c:v>3.96</c:v>
                </c:pt>
                <c:pt idx="41">
                  <c:v>3.96</c:v>
                </c:pt>
                <c:pt idx="42">
                  <c:v>3.97</c:v>
                </c:pt>
                <c:pt idx="43">
                  <c:v>3.97</c:v>
                </c:pt>
                <c:pt idx="44">
                  <c:v>3.97</c:v>
                </c:pt>
                <c:pt idx="45">
                  <c:v>3.97</c:v>
                </c:pt>
                <c:pt idx="46">
                  <c:v>3.97</c:v>
                </c:pt>
                <c:pt idx="47">
                  <c:v>3.98</c:v>
                </c:pt>
                <c:pt idx="48">
                  <c:v>3.98</c:v>
                </c:pt>
                <c:pt idx="49">
                  <c:v>3.98</c:v>
                </c:pt>
                <c:pt idx="50">
                  <c:v>3.98</c:v>
                </c:pt>
                <c:pt idx="51">
                  <c:v>3.98</c:v>
                </c:pt>
                <c:pt idx="52">
                  <c:v>3.99</c:v>
                </c:pt>
                <c:pt idx="53">
                  <c:v>3.99</c:v>
                </c:pt>
                <c:pt idx="54">
                  <c:v>3.99</c:v>
                </c:pt>
                <c:pt idx="55">
                  <c:v>3.99</c:v>
                </c:pt>
                <c:pt idx="56">
                  <c:v>4</c:v>
                </c:pt>
                <c:pt idx="57">
                  <c:v>4</c:v>
                </c:pt>
                <c:pt idx="58">
                  <c:v>4</c:v>
                </c:pt>
                <c:pt idx="59">
                  <c:v>4</c:v>
                </c:pt>
                <c:pt idx="60">
                  <c:v>4.01</c:v>
                </c:pt>
                <c:pt idx="61">
                  <c:v>4.01</c:v>
                </c:pt>
                <c:pt idx="62">
                  <c:v>4.01</c:v>
                </c:pt>
                <c:pt idx="63">
                  <c:v>4.01</c:v>
                </c:pt>
                <c:pt idx="64">
                  <c:v>4.0199999999999996</c:v>
                </c:pt>
                <c:pt idx="65">
                  <c:v>4.0199999999999996</c:v>
                </c:pt>
                <c:pt idx="66">
                  <c:v>4.0199999999999996</c:v>
                </c:pt>
                <c:pt idx="67">
                  <c:v>4.03</c:v>
                </c:pt>
                <c:pt idx="68">
                  <c:v>4.03</c:v>
                </c:pt>
                <c:pt idx="69">
                  <c:v>4.03</c:v>
                </c:pt>
                <c:pt idx="70">
                  <c:v>4.03</c:v>
                </c:pt>
                <c:pt idx="71">
                  <c:v>4.04</c:v>
                </c:pt>
                <c:pt idx="72">
                  <c:v>4.04</c:v>
                </c:pt>
                <c:pt idx="73">
                  <c:v>4.04</c:v>
                </c:pt>
                <c:pt idx="74">
                  <c:v>4.05</c:v>
                </c:pt>
                <c:pt idx="75">
                  <c:v>4.05</c:v>
                </c:pt>
                <c:pt idx="76">
                  <c:v>4.05</c:v>
                </c:pt>
                <c:pt idx="77">
                  <c:v>4.0599999999999996</c:v>
                </c:pt>
                <c:pt idx="78">
                  <c:v>4.0599999999999996</c:v>
                </c:pt>
                <c:pt idx="79">
                  <c:v>4.0599999999999996</c:v>
                </c:pt>
                <c:pt idx="80">
                  <c:v>4.07</c:v>
                </c:pt>
                <c:pt idx="81">
                  <c:v>4.07</c:v>
                </c:pt>
                <c:pt idx="82">
                  <c:v>4.07</c:v>
                </c:pt>
                <c:pt idx="83">
                  <c:v>4.08</c:v>
                </c:pt>
                <c:pt idx="84">
                  <c:v>4.08</c:v>
                </c:pt>
                <c:pt idx="85">
                  <c:v>4.08</c:v>
                </c:pt>
                <c:pt idx="86">
                  <c:v>4.09</c:v>
                </c:pt>
                <c:pt idx="87">
                  <c:v>4.09</c:v>
                </c:pt>
                <c:pt idx="88">
                  <c:v>4.0999999999999996</c:v>
                </c:pt>
                <c:pt idx="89">
                  <c:v>4.0999999999999996</c:v>
                </c:pt>
                <c:pt idx="90">
                  <c:v>4.0999999999999996</c:v>
                </c:pt>
                <c:pt idx="91">
                  <c:v>4.1100000000000003</c:v>
                </c:pt>
                <c:pt idx="92">
                  <c:v>4.1100000000000003</c:v>
                </c:pt>
                <c:pt idx="93">
                  <c:v>4.12</c:v>
                </c:pt>
                <c:pt idx="94">
                  <c:v>4.12</c:v>
                </c:pt>
                <c:pt idx="95">
                  <c:v>4.12</c:v>
                </c:pt>
                <c:pt idx="96">
                  <c:v>4.13</c:v>
                </c:pt>
                <c:pt idx="97">
                  <c:v>4.13</c:v>
                </c:pt>
                <c:pt idx="98">
                  <c:v>4.1399999999999997</c:v>
                </c:pt>
                <c:pt idx="99">
                  <c:v>4.1399999999999997</c:v>
                </c:pt>
                <c:pt idx="100">
                  <c:v>4.1500000000000004</c:v>
                </c:pt>
                <c:pt idx="101">
                  <c:v>4.1500000000000004</c:v>
                </c:pt>
                <c:pt idx="102">
                  <c:v>4.16</c:v>
                </c:pt>
                <c:pt idx="103">
                  <c:v>4.16</c:v>
                </c:pt>
                <c:pt idx="104">
                  <c:v>4.16</c:v>
                </c:pt>
                <c:pt idx="105">
                  <c:v>4.17</c:v>
                </c:pt>
                <c:pt idx="106">
                  <c:v>4.17</c:v>
                </c:pt>
                <c:pt idx="107">
                  <c:v>4.18</c:v>
                </c:pt>
                <c:pt idx="108">
                  <c:v>4.18</c:v>
                </c:pt>
                <c:pt idx="109">
                  <c:v>4.1900000000000004</c:v>
                </c:pt>
                <c:pt idx="110">
                  <c:v>4.1900000000000004</c:v>
                </c:pt>
                <c:pt idx="111">
                  <c:v>4.2</c:v>
                </c:pt>
                <c:pt idx="112">
                  <c:v>4.21</c:v>
                </c:pt>
                <c:pt idx="113">
                  <c:v>4.21</c:v>
                </c:pt>
                <c:pt idx="114">
                  <c:v>4.22</c:v>
                </c:pt>
                <c:pt idx="115">
                  <c:v>4.22</c:v>
                </c:pt>
                <c:pt idx="116">
                  <c:v>4.2300000000000004</c:v>
                </c:pt>
                <c:pt idx="117">
                  <c:v>4.2300000000000004</c:v>
                </c:pt>
                <c:pt idx="118">
                  <c:v>4.24</c:v>
                </c:pt>
                <c:pt idx="119">
                  <c:v>4.24</c:v>
                </c:pt>
                <c:pt idx="120">
                  <c:v>4.25</c:v>
                </c:pt>
                <c:pt idx="121">
                  <c:v>4.26</c:v>
                </c:pt>
                <c:pt idx="122">
                  <c:v>4.26</c:v>
                </c:pt>
                <c:pt idx="123">
                  <c:v>4.2699999999999996</c:v>
                </c:pt>
                <c:pt idx="124">
                  <c:v>4.2699999999999996</c:v>
                </c:pt>
                <c:pt idx="125">
                  <c:v>4.28</c:v>
                </c:pt>
                <c:pt idx="126">
                  <c:v>4.29</c:v>
                </c:pt>
                <c:pt idx="127">
                  <c:v>4.29</c:v>
                </c:pt>
                <c:pt idx="128">
                  <c:v>4.3</c:v>
                </c:pt>
                <c:pt idx="129">
                  <c:v>4.3099999999999996</c:v>
                </c:pt>
                <c:pt idx="130">
                  <c:v>4.3099999999999996</c:v>
                </c:pt>
                <c:pt idx="131">
                  <c:v>4.32</c:v>
                </c:pt>
                <c:pt idx="132">
                  <c:v>4.33</c:v>
                </c:pt>
                <c:pt idx="133">
                  <c:v>4.34</c:v>
                </c:pt>
                <c:pt idx="134">
                  <c:v>4.34</c:v>
                </c:pt>
                <c:pt idx="135">
                  <c:v>4.3499999999999996</c:v>
                </c:pt>
                <c:pt idx="136">
                  <c:v>4.3600000000000003</c:v>
                </c:pt>
                <c:pt idx="137">
                  <c:v>4.37</c:v>
                </c:pt>
                <c:pt idx="138">
                  <c:v>4.37</c:v>
                </c:pt>
                <c:pt idx="139">
                  <c:v>4.38</c:v>
                </c:pt>
                <c:pt idx="140">
                  <c:v>4.3899999999999997</c:v>
                </c:pt>
                <c:pt idx="141">
                  <c:v>4.4000000000000004</c:v>
                </c:pt>
                <c:pt idx="142">
                  <c:v>4.41</c:v>
                </c:pt>
                <c:pt idx="143">
                  <c:v>4.42</c:v>
                </c:pt>
                <c:pt idx="144">
                  <c:v>4.42</c:v>
                </c:pt>
                <c:pt idx="145">
                  <c:v>4.43</c:v>
                </c:pt>
                <c:pt idx="146">
                  <c:v>4.4400000000000004</c:v>
                </c:pt>
                <c:pt idx="147">
                  <c:v>4.45</c:v>
                </c:pt>
                <c:pt idx="148">
                  <c:v>4.46</c:v>
                </c:pt>
                <c:pt idx="149">
                  <c:v>4.47</c:v>
                </c:pt>
                <c:pt idx="150">
                  <c:v>4.4800000000000004</c:v>
                </c:pt>
                <c:pt idx="151">
                  <c:v>4.49</c:v>
                </c:pt>
                <c:pt idx="152">
                  <c:v>4.5</c:v>
                </c:pt>
                <c:pt idx="153">
                  <c:v>4.51</c:v>
                </c:pt>
                <c:pt idx="154">
                  <c:v>4.5199999999999996</c:v>
                </c:pt>
                <c:pt idx="155">
                  <c:v>4.53</c:v>
                </c:pt>
                <c:pt idx="156">
                  <c:v>4.55</c:v>
                </c:pt>
                <c:pt idx="157">
                  <c:v>4.5599999999999996</c:v>
                </c:pt>
                <c:pt idx="158">
                  <c:v>4.57</c:v>
                </c:pt>
                <c:pt idx="159">
                  <c:v>4.58</c:v>
                </c:pt>
                <c:pt idx="160">
                  <c:v>4.5999999999999996</c:v>
                </c:pt>
                <c:pt idx="161">
                  <c:v>4.6100000000000003</c:v>
                </c:pt>
                <c:pt idx="162">
                  <c:v>4.62</c:v>
                </c:pt>
                <c:pt idx="163">
                  <c:v>4.6399999999999997</c:v>
                </c:pt>
                <c:pt idx="164">
                  <c:v>4.6500000000000004</c:v>
                </c:pt>
                <c:pt idx="165">
                  <c:v>4.67</c:v>
                </c:pt>
                <c:pt idx="166">
                  <c:v>4.68</c:v>
                </c:pt>
                <c:pt idx="167">
                  <c:v>4.7</c:v>
                </c:pt>
                <c:pt idx="168">
                  <c:v>4.72</c:v>
                </c:pt>
                <c:pt idx="169">
                  <c:v>4.7300000000000004</c:v>
                </c:pt>
                <c:pt idx="170">
                  <c:v>4.75</c:v>
                </c:pt>
                <c:pt idx="171">
                  <c:v>4.7699999999999996</c:v>
                </c:pt>
                <c:pt idx="172">
                  <c:v>4.79</c:v>
                </c:pt>
                <c:pt idx="173">
                  <c:v>4.8099999999999996</c:v>
                </c:pt>
                <c:pt idx="174">
                  <c:v>4.83</c:v>
                </c:pt>
                <c:pt idx="175">
                  <c:v>4.8499999999999996</c:v>
                </c:pt>
                <c:pt idx="176">
                  <c:v>4.87</c:v>
                </c:pt>
                <c:pt idx="177">
                  <c:v>4.9000000000000004</c:v>
                </c:pt>
                <c:pt idx="178">
                  <c:v>4.92</c:v>
                </c:pt>
                <c:pt idx="179">
                  <c:v>4.95</c:v>
                </c:pt>
                <c:pt idx="180">
                  <c:v>4.9800000000000004</c:v>
                </c:pt>
                <c:pt idx="181">
                  <c:v>5.01</c:v>
                </c:pt>
                <c:pt idx="182">
                  <c:v>5.04</c:v>
                </c:pt>
                <c:pt idx="183">
                  <c:v>5.07</c:v>
                </c:pt>
                <c:pt idx="184">
                  <c:v>5.0999999999999996</c:v>
                </c:pt>
                <c:pt idx="185">
                  <c:v>5.14</c:v>
                </c:pt>
                <c:pt idx="186">
                  <c:v>5.17</c:v>
                </c:pt>
                <c:pt idx="187">
                  <c:v>5.21</c:v>
                </c:pt>
                <c:pt idx="188">
                  <c:v>5.25</c:v>
                </c:pt>
                <c:pt idx="189">
                  <c:v>5.3</c:v>
                </c:pt>
                <c:pt idx="190">
                  <c:v>5.34</c:v>
                </c:pt>
                <c:pt idx="191">
                  <c:v>5.39</c:v>
                </c:pt>
                <c:pt idx="192">
                  <c:v>5.44</c:v>
                </c:pt>
                <c:pt idx="193">
                  <c:v>5.5</c:v>
                </c:pt>
                <c:pt idx="194">
                  <c:v>5.56</c:v>
                </c:pt>
                <c:pt idx="195">
                  <c:v>5.62</c:v>
                </c:pt>
                <c:pt idx="196">
                  <c:v>5.68</c:v>
                </c:pt>
                <c:pt idx="197">
                  <c:v>5.74</c:v>
                </c:pt>
                <c:pt idx="198">
                  <c:v>5.81</c:v>
                </c:pt>
                <c:pt idx="199">
                  <c:v>5.89</c:v>
                </c:pt>
                <c:pt idx="200">
                  <c:v>5.96</c:v>
                </c:pt>
                <c:pt idx="201">
                  <c:v>6.04</c:v>
                </c:pt>
                <c:pt idx="202">
                  <c:v>6.12</c:v>
                </c:pt>
                <c:pt idx="203">
                  <c:v>6.2</c:v>
                </c:pt>
                <c:pt idx="204">
                  <c:v>6.28</c:v>
                </c:pt>
                <c:pt idx="205">
                  <c:v>6.36</c:v>
                </c:pt>
                <c:pt idx="206">
                  <c:v>6.44</c:v>
                </c:pt>
                <c:pt idx="207">
                  <c:v>6.52</c:v>
                </c:pt>
                <c:pt idx="208">
                  <c:v>6.59</c:v>
                </c:pt>
                <c:pt idx="209">
                  <c:v>6.66</c:v>
                </c:pt>
                <c:pt idx="210">
                  <c:v>6.71</c:v>
                </c:pt>
                <c:pt idx="211">
                  <c:v>6.76</c:v>
                </c:pt>
                <c:pt idx="212">
                  <c:v>6.8</c:v>
                </c:pt>
                <c:pt idx="213">
                  <c:v>6.83</c:v>
                </c:pt>
                <c:pt idx="214">
                  <c:v>6.84</c:v>
                </c:pt>
                <c:pt idx="215">
                  <c:v>6.85</c:v>
                </c:pt>
                <c:pt idx="216">
                  <c:v>6.84</c:v>
                </c:pt>
                <c:pt idx="217">
                  <c:v>6.82</c:v>
                </c:pt>
                <c:pt idx="218">
                  <c:v>6.8</c:v>
                </c:pt>
                <c:pt idx="219">
                  <c:v>6.77</c:v>
                </c:pt>
                <c:pt idx="220">
                  <c:v>6.73</c:v>
                </c:pt>
                <c:pt idx="221">
                  <c:v>6.69</c:v>
                </c:pt>
                <c:pt idx="222">
                  <c:v>6.65</c:v>
                </c:pt>
                <c:pt idx="223">
                  <c:v>6.61</c:v>
                </c:pt>
                <c:pt idx="224">
                  <c:v>6.56</c:v>
                </c:pt>
                <c:pt idx="225">
                  <c:v>6.52</c:v>
                </c:pt>
                <c:pt idx="226">
                  <c:v>6.48</c:v>
                </c:pt>
                <c:pt idx="227">
                  <c:v>6.44</c:v>
                </c:pt>
                <c:pt idx="228">
                  <c:v>6.4</c:v>
                </c:pt>
                <c:pt idx="229">
                  <c:v>6.36</c:v>
                </c:pt>
                <c:pt idx="230">
                  <c:v>6.32</c:v>
                </c:pt>
                <c:pt idx="231">
                  <c:v>6.29</c:v>
                </c:pt>
                <c:pt idx="232">
                  <c:v>6.26</c:v>
                </c:pt>
                <c:pt idx="233">
                  <c:v>6.23</c:v>
                </c:pt>
                <c:pt idx="234">
                  <c:v>6.2</c:v>
                </c:pt>
                <c:pt idx="235">
                  <c:v>6.17</c:v>
                </c:pt>
                <c:pt idx="236">
                  <c:v>6.15</c:v>
                </c:pt>
                <c:pt idx="237">
                  <c:v>6.13</c:v>
                </c:pt>
                <c:pt idx="238">
                  <c:v>6.11</c:v>
                </c:pt>
                <c:pt idx="239">
                  <c:v>6.09</c:v>
                </c:pt>
                <c:pt idx="240">
                  <c:v>6.08</c:v>
                </c:pt>
                <c:pt idx="241">
                  <c:v>6.06</c:v>
                </c:pt>
                <c:pt idx="242">
                  <c:v>6.05</c:v>
                </c:pt>
                <c:pt idx="243">
                  <c:v>6.04</c:v>
                </c:pt>
                <c:pt idx="244">
                  <c:v>6.03</c:v>
                </c:pt>
                <c:pt idx="245">
                  <c:v>6.02</c:v>
                </c:pt>
                <c:pt idx="246">
                  <c:v>6.02</c:v>
                </c:pt>
                <c:pt idx="247">
                  <c:v>6.01</c:v>
                </c:pt>
                <c:pt idx="248">
                  <c:v>6.01</c:v>
                </c:pt>
                <c:pt idx="249">
                  <c:v>6.01</c:v>
                </c:pt>
                <c:pt idx="250">
                  <c:v>6.01</c:v>
                </c:pt>
                <c:pt idx="251">
                  <c:v>6.01</c:v>
                </c:pt>
                <c:pt idx="252">
                  <c:v>6.01</c:v>
                </c:pt>
                <c:pt idx="253">
                  <c:v>6.01</c:v>
                </c:pt>
                <c:pt idx="254">
                  <c:v>6.01</c:v>
                </c:pt>
                <c:pt idx="255">
                  <c:v>6.01</c:v>
                </c:pt>
                <c:pt idx="256">
                  <c:v>6.02</c:v>
                </c:pt>
                <c:pt idx="257">
                  <c:v>6.02</c:v>
                </c:pt>
                <c:pt idx="258">
                  <c:v>6.03</c:v>
                </c:pt>
                <c:pt idx="259">
                  <c:v>6.04</c:v>
                </c:pt>
                <c:pt idx="260">
                  <c:v>6.04</c:v>
                </c:pt>
                <c:pt idx="261">
                  <c:v>6.05</c:v>
                </c:pt>
                <c:pt idx="262">
                  <c:v>6.06</c:v>
                </c:pt>
                <c:pt idx="263">
                  <c:v>6.07</c:v>
                </c:pt>
                <c:pt idx="264">
                  <c:v>6.08</c:v>
                </c:pt>
                <c:pt idx="265">
                  <c:v>6.09</c:v>
                </c:pt>
                <c:pt idx="266">
                  <c:v>6.1</c:v>
                </c:pt>
                <c:pt idx="267">
                  <c:v>6.11</c:v>
                </c:pt>
                <c:pt idx="268">
                  <c:v>6.13</c:v>
                </c:pt>
                <c:pt idx="269">
                  <c:v>6.14</c:v>
                </c:pt>
                <c:pt idx="270">
                  <c:v>6.15</c:v>
                </c:pt>
                <c:pt idx="271">
                  <c:v>6.16</c:v>
                </c:pt>
                <c:pt idx="272">
                  <c:v>6.18</c:v>
                </c:pt>
                <c:pt idx="273">
                  <c:v>6.19</c:v>
                </c:pt>
                <c:pt idx="274">
                  <c:v>6.21</c:v>
                </c:pt>
                <c:pt idx="275">
                  <c:v>6.22</c:v>
                </c:pt>
                <c:pt idx="276">
                  <c:v>6.24</c:v>
                </c:pt>
                <c:pt idx="277">
                  <c:v>6.26</c:v>
                </c:pt>
                <c:pt idx="278">
                  <c:v>6.27</c:v>
                </c:pt>
                <c:pt idx="279">
                  <c:v>6.29</c:v>
                </c:pt>
                <c:pt idx="280">
                  <c:v>6.31</c:v>
                </c:pt>
                <c:pt idx="281">
                  <c:v>6.33</c:v>
                </c:pt>
                <c:pt idx="282">
                  <c:v>6.34</c:v>
                </c:pt>
                <c:pt idx="283">
                  <c:v>6.36</c:v>
                </c:pt>
                <c:pt idx="284">
                  <c:v>6.38</c:v>
                </c:pt>
                <c:pt idx="285">
                  <c:v>6.4</c:v>
                </c:pt>
                <c:pt idx="286">
                  <c:v>6.42</c:v>
                </c:pt>
                <c:pt idx="287">
                  <c:v>6.44</c:v>
                </c:pt>
                <c:pt idx="288">
                  <c:v>6.46</c:v>
                </c:pt>
                <c:pt idx="289">
                  <c:v>6.48</c:v>
                </c:pt>
                <c:pt idx="290">
                  <c:v>6.51</c:v>
                </c:pt>
                <c:pt idx="291">
                  <c:v>6.53</c:v>
                </c:pt>
                <c:pt idx="292">
                  <c:v>6.55</c:v>
                </c:pt>
                <c:pt idx="293">
                  <c:v>6.57</c:v>
                </c:pt>
                <c:pt idx="294">
                  <c:v>6.6</c:v>
                </c:pt>
                <c:pt idx="295">
                  <c:v>6.62</c:v>
                </c:pt>
                <c:pt idx="296">
                  <c:v>6.64</c:v>
                </c:pt>
                <c:pt idx="297">
                  <c:v>6.67</c:v>
                </c:pt>
                <c:pt idx="298">
                  <c:v>6.69</c:v>
                </c:pt>
                <c:pt idx="299">
                  <c:v>6.72</c:v>
                </c:pt>
                <c:pt idx="300">
                  <c:v>6.74</c:v>
                </c:pt>
                <c:pt idx="301">
                  <c:v>6.77</c:v>
                </c:pt>
                <c:pt idx="302">
                  <c:v>6.79</c:v>
                </c:pt>
                <c:pt idx="303">
                  <c:v>6.82</c:v>
                </c:pt>
                <c:pt idx="304">
                  <c:v>6.85</c:v>
                </c:pt>
                <c:pt idx="305">
                  <c:v>6.87</c:v>
                </c:pt>
                <c:pt idx="306">
                  <c:v>6.9</c:v>
                </c:pt>
                <c:pt idx="307">
                  <c:v>6.93</c:v>
                </c:pt>
                <c:pt idx="308">
                  <c:v>6.96</c:v>
                </c:pt>
                <c:pt idx="309">
                  <c:v>6.99</c:v>
                </c:pt>
                <c:pt idx="310">
                  <c:v>7.02</c:v>
                </c:pt>
                <c:pt idx="311">
                  <c:v>7.05</c:v>
                </c:pt>
                <c:pt idx="312">
                  <c:v>7.08</c:v>
                </c:pt>
                <c:pt idx="313">
                  <c:v>7.11</c:v>
                </c:pt>
                <c:pt idx="314">
                  <c:v>7.14</c:v>
                </c:pt>
                <c:pt idx="315">
                  <c:v>7.17</c:v>
                </c:pt>
                <c:pt idx="316">
                  <c:v>7.2</c:v>
                </c:pt>
                <c:pt idx="317">
                  <c:v>7.23</c:v>
                </c:pt>
                <c:pt idx="318">
                  <c:v>7.26</c:v>
                </c:pt>
                <c:pt idx="319">
                  <c:v>7.3</c:v>
                </c:pt>
                <c:pt idx="320">
                  <c:v>7.33</c:v>
                </c:pt>
                <c:pt idx="321">
                  <c:v>7.36</c:v>
                </c:pt>
                <c:pt idx="322">
                  <c:v>7.4</c:v>
                </c:pt>
                <c:pt idx="323">
                  <c:v>7.43</c:v>
                </c:pt>
                <c:pt idx="324">
                  <c:v>7.47</c:v>
                </c:pt>
                <c:pt idx="325">
                  <c:v>7.5</c:v>
                </c:pt>
                <c:pt idx="326">
                  <c:v>7.54</c:v>
                </c:pt>
                <c:pt idx="327">
                  <c:v>7.58</c:v>
                </c:pt>
                <c:pt idx="328">
                  <c:v>7.61</c:v>
                </c:pt>
                <c:pt idx="329">
                  <c:v>7.65</c:v>
                </c:pt>
                <c:pt idx="330">
                  <c:v>7.69</c:v>
                </c:pt>
                <c:pt idx="331">
                  <c:v>7.73</c:v>
                </c:pt>
                <c:pt idx="332">
                  <c:v>7.77</c:v>
                </c:pt>
                <c:pt idx="333">
                  <c:v>7.81</c:v>
                </c:pt>
                <c:pt idx="334">
                  <c:v>7.85</c:v>
                </c:pt>
                <c:pt idx="335">
                  <c:v>7.89</c:v>
                </c:pt>
                <c:pt idx="336">
                  <c:v>7.93</c:v>
                </c:pt>
                <c:pt idx="337">
                  <c:v>7.97</c:v>
                </c:pt>
                <c:pt idx="338">
                  <c:v>8.02</c:v>
                </c:pt>
                <c:pt idx="339">
                  <c:v>8.06</c:v>
                </c:pt>
                <c:pt idx="340">
                  <c:v>8.1</c:v>
                </c:pt>
                <c:pt idx="341">
                  <c:v>8.15</c:v>
                </c:pt>
                <c:pt idx="342">
                  <c:v>8.19</c:v>
                </c:pt>
                <c:pt idx="343">
                  <c:v>8.24</c:v>
                </c:pt>
                <c:pt idx="344">
                  <c:v>8.2799999999999994</c:v>
                </c:pt>
                <c:pt idx="345">
                  <c:v>8.33</c:v>
                </c:pt>
                <c:pt idx="346">
                  <c:v>8.3800000000000008</c:v>
                </c:pt>
                <c:pt idx="347">
                  <c:v>8.42</c:v>
                </c:pt>
                <c:pt idx="348">
                  <c:v>8.4700000000000006</c:v>
                </c:pt>
                <c:pt idx="349">
                  <c:v>8.52</c:v>
                </c:pt>
                <c:pt idx="350">
                  <c:v>8.57</c:v>
                </c:pt>
                <c:pt idx="351">
                  <c:v>8.6199999999999992</c:v>
                </c:pt>
                <c:pt idx="352">
                  <c:v>8.67</c:v>
                </c:pt>
                <c:pt idx="353">
                  <c:v>8.73</c:v>
                </c:pt>
                <c:pt idx="354">
                  <c:v>8.7799999999999994</c:v>
                </c:pt>
                <c:pt idx="355">
                  <c:v>8.83</c:v>
                </c:pt>
                <c:pt idx="356">
                  <c:v>8.89</c:v>
                </c:pt>
                <c:pt idx="357">
                  <c:v>8.94</c:v>
                </c:pt>
                <c:pt idx="358">
                  <c:v>9</c:v>
                </c:pt>
                <c:pt idx="359">
                  <c:v>9.06</c:v>
                </c:pt>
                <c:pt idx="360">
                  <c:v>9.11</c:v>
                </c:pt>
                <c:pt idx="361">
                  <c:v>9.17</c:v>
                </c:pt>
                <c:pt idx="362">
                  <c:v>9.23</c:v>
                </c:pt>
                <c:pt idx="363">
                  <c:v>9.2899999999999991</c:v>
                </c:pt>
                <c:pt idx="364">
                  <c:v>9.35</c:v>
                </c:pt>
                <c:pt idx="365">
                  <c:v>9.41</c:v>
                </c:pt>
                <c:pt idx="366">
                  <c:v>9.48</c:v>
                </c:pt>
                <c:pt idx="367">
                  <c:v>9.5399999999999991</c:v>
                </c:pt>
                <c:pt idx="368">
                  <c:v>9.6</c:v>
                </c:pt>
                <c:pt idx="369">
                  <c:v>9.67</c:v>
                </c:pt>
                <c:pt idx="370">
                  <c:v>9.74</c:v>
                </c:pt>
                <c:pt idx="371">
                  <c:v>9.8000000000000007</c:v>
                </c:pt>
                <c:pt idx="372">
                  <c:v>9.8699999999999992</c:v>
                </c:pt>
                <c:pt idx="373">
                  <c:v>9.94</c:v>
                </c:pt>
                <c:pt idx="374">
                  <c:v>10.01</c:v>
                </c:pt>
                <c:pt idx="375">
                  <c:v>10.08</c:v>
                </c:pt>
                <c:pt idx="376">
                  <c:v>10.16</c:v>
                </c:pt>
                <c:pt idx="377">
                  <c:v>10.23</c:v>
                </c:pt>
                <c:pt idx="378">
                  <c:v>10.3</c:v>
                </c:pt>
                <c:pt idx="379">
                  <c:v>10.38</c:v>
                </c:pt>
                <c:pt idx="380">
                  <c:v>10.46</c:v>
                </c:pt>
                <c:pt idx="381">
                  <c:v>10.54</c:v>
                </c:pt>
                <c:pt idx="382">
                  <c:v>10.62</c:v>
                </c:pt>
                <c:pt idx="383">
                  <c:v>10.7</c:v>
                </c:pt>
                <c:pt idx="384">
                  <c:v>10.78</c:v>
                </c:pt>
                <c:pt idx="385">
                  <c:v>10.86</c:v>
                </c:pt>
                <c:pt idx="386">
                  <c:v>10.95</c:v>
                </c:pt>
                <c:pt idx="387">
                  <c:v>11.03</c:v>
                </c:pt>
                <c:pt idx="388">
                  <c:v>11.12</c:v>
                </c:pt>
                <c:pt idx="389">
                  <c:v>11.21</c:v>
                </c:pt>
                <c:pt idx="390">
                  <c:v>11.3</c:v>
                </c:pt>
                <c:pt idx="391">
                  <c:v>11.39</c:v>
                </c:pt>
                <c:pt idx="392">
                  <c:v>11.49</c:v>
                </c:pt>
                <c:pt idx="393">
                  <c:v>11.58</c:v>
                </c:pt>
                <c:pt idx="394">
                  <c:v>11.68</c:v>
                </c:pt>
                <c:pt idx="395">
                  <c:v>11.78</c:v>
                </c:pt>
                <c:pt idx="396">
                  <c:v>11.88</c:v>
                </c:pt>
                <c:pt idx="397">
                  <c:v>11.98</c:v>
                </c:pt>
                <c:pt idx="398">
                  <c:v>12.08</c:v>
                </c:pt>
                <c:pt idx="399">
                  <c:v>12.19</c:v>
                </c:pt>
                <c:pt idx="400">
                  <c:v>12.29</c:v>
                </c:pt>
                <c:pt idx="401">
                  <c:v>12.4</c:v>
                </c:pt>
                <c:pt idx="402">
                  <c:v>12.51</c:v>
                </c:pt>
                <c:pt idx="403">
                  <c:v>12.62</c:v>
                </c:pt>
                <c:pt idx="404">
                  <c:v>12.74</c:v>
                </c:pt>
                <c:pt idx="405">
                  <c:v>12.86</c:v>
                </c:pt>
                <c:pt idx="406">
                  <c:v>12.97</c:v>
                </c:pt>
                <c:pt idx="407">
                  <c:v>13.09</c:v>
                </c:pt>
                <c:pt idx="408">
                  <c:v>13.22</c:v>
                </c:pt>
                <c:pt idx="409">
                  <c:v>13.34</c:v>
                </c:pt>
                <c:pt idx="410">
                  <c:v>13.47</c:v>
                </c:pt>
                <c:pt idx="411">
                  <c:v>13.6</c:v>
                </c:pt>
                <c:pt idx="412">
                  <c:v>13.73</c:v>
                </c:pt>
                <c:pt idx="413">
                  <c:v>13.87</c:v>
                </c:pt>
                <c:pt idx="414">
                  <c:v>14</c:v>
                </c:pt>
                <c:pt idx="415">
                  <c:v>14.14</c:v>
                </c:pt>
                <c:pt idx="416">
                  <c:v>14.29</c:v>
                </c:pt>
                <c:pt idx="417">
                  <c:v>14.43</c:v>
                </c:pt>
                <c:pt idx="418">
                  <c:v>14.58</c:v>
                </c:pt>
                <c:pt idx="419">
                  <c:v>14.73</c:v>
                </c:pt>
                <c:pt idx="420">
                  <c:v>14.88</c:v>
                </c:pt>
                <c:pt idx="421">
                  <c:v>15.04</c:v>
                </c:pt>
                <c:pt idx="422">
                  <c:v>15.2</c:v>
                </c:pt>
                <c:pt idx="423">
                  <c:v>15.36</c:v>
                </c:pt>
                <c:pt idx="424">
                  <c:v>15.53</c:v>
                </c:pt>
                <c:pt idx="425">
                  <c:v>15.7</c:v>
                </c:pt>
                <c:pt idx="426">
                  <c:v>15.87</c:v>
                </c:pt>
                <c:pt idx="427">
                  <c:v>16.05</c:v>
                </c:pt>
                <c:pt idx="428">
                  <c:v>16.23</c:v>
                </c:pt>
                <c:pt idx="429">
                  <c:v>16.41</c:v>
                </c:pt>
                <c:pt idx="430">
                  <c:v>16.600000000000001</c:v>
                </c:pt>
                <c:pt idx="431">
                  <c:v>16.79</c:v>
                </c:pt>
                <c:pt idx="432">
                  <c:v>16.98</c:v>
                </c:pt>
                <c:pt idx="433">
                  <c:v>17.18</c:v>
                </c:pt>
                <c:pt idx="434">
                  <c:v>17.39</c:v>
                </c:pt>
                <c:pt idx="435">
                  <c:v>17.600000000000001</c:v>
                </c:pt>
                <c:pt idx="436">
                  <c:v>17.809999999999999</c:v>
                </c:pt>
                <c:pt idx="437">
                  <c:v>18.03</c:v>
                </c:pt>
                <c:pt idx="438">
                  <c:v>18.25</c:v>
                </c:pt>
                <c:pt idx="439">
                  <c:v>18.48</c:v>
                </c:pt>
                <c:pt idx="440">
                  <c:v>18.71</c:v>
                </c:pt>
                <c:pt idx="441">
                  <c:v>18.95</c:v>
                </c:pt>
                <c:pt idx="442">
                  <c:v>19.190000000000001</c:v>
                </c:pt>
                <c:pt idx="443">
                  <c:v>19.440000000000001</c:v>
                </c:pt>
                <c:pt idx="444">
                  <c:v>19.690000000000001</c:v>
                </c:pt>
                <c:pt idx="445">
                  <c:v>19.95</c:v>
                </c:pt>
                <c:pt idx="446">
                  <c:v>20.22</c:v>
                </c:pt>
                <c:pt idx="447">
                  <c:v>20.49</c:v>
                </c:pt>
                <c:pt idx="448">
                  <c:v>20.77</c:v>
                </c:pt>
                <c:pt idx="449">
                  <c:v>21.06</c:v>
                </c:pt>
                <c:pt idx="450">
                  <c:v>21.35</c:v>
                </c:pt>
                <c:pt idx="451">
                  <c:v>21.65</c:v>
                </c:pt>
                <c:pt idx="452">
                  <c:v>21.96</c:v>
                </c:pt>
                <c:pt idx="453">
                  <c:v>22.27</c:v>
                </c:pt>
                <c:pt idx="454">
                  <c:v>22.6</c:v>
                </c:pt>
                <c:pt idx="455">
                  <c:v>22.93</c:v>
                </c:pt>
                <c:pt idx="456">
                  <c:v>23.27</c:v>
                </c:pt>
                <c:pt idx="457">
                  <c:v>23.62</c:v>
                </c:pt>
                <c:pt idx="458">
                  <c:v>23.98</c:v>
                </c:pt>
                <c:pt idx="459">
                  <c:v>24.35</c:v>
                </c:pt>
                <c:pt idx="460">
                  <c:v>24.73</c:v>
                </c:pt>
                <c:pt idx="461">
                  <c:v>25.11</c:v>
                </c:pt>
                <c:pt idx="462">
                  <c:v>25.51</c:v>
                </c:pt>
                <c:pt idx="463">
                  <c:v>25.92</c:v>
                </c:pt>
                <c:pt idx="464">
                  <c:v>26.34</c:v>
                </c:pt>
                <c:pt idx="465">
                  <c:v>26.78</c:v>
                </c:pt>
                <c:pt idx="466">
                  <c:v>27.22</c:v>
                </c:pt>
                <c:pt idx="467">
                  <c:v>27.68</c:v>
                </c:pt>
                <c:pt idx="468">
                  <c:v>28.15</c:v>
                </c:pt>
                <c:pt idx="469">
                  <c:v>28.64</c:v>
                </c:pt>
                <c:pt idx="470">
                  <c:v>29.14</c:v>
                </c:pt>
                <c:pt idx="471">
                  <c:v>29.66</c:v>
                </c:pt>
                <c:pt idx="472">
                  <c:v>30.19</c:v>
                </c:pt>
                <c:pt idx="473">
                  <c:v>30.74</c:v>
                </c:pt>
                <c:pt idx="474">
                  <c:v>31.3</c:v>
                </c:pt>
                <c:pt idx="475">
                  <c:v>31.89</c:v>
                </c:pt>
                <c:pt idx="476">
                  <c:v>32.49</c:v>
                </c:pt>
                <c:pt idx="477">
                  <c:v>33.119999999999997</c:v>
                </c:pt>
                <c:pt idx="478">
                  <c:v>33.76</c:v>
                </c:pt>
                <c:pt idx="479">
                  <c:v>34.43</c:v>
                </c:pt>
                <c:pt idx="480">
                  <c:v>35.119999999999997</c:v>
                </c:pt>
                <c:pt idx="481">
                  <c:v>35.83</c:v>
                </c:pt>
                <c:pt idx="482">
                  <c:v>36.57</c:v>
                </c:pt>
                <c:pt idx="483">
                  <c:v>37.33</c:v>
                </c:pt>
                <c:pt idx="484">
                  <c:v>38.130000000000003</c:v>
                </c:pt>
                <c:pt idx="485">
                  <c:v>38.96</c:v>
                </c:pt>
                <c:pt idx="486">
                  <c:v>39.81</c:v>
                </c:pt>
                <c:pt idx="487">
                  <c:v>40.71</c:v>
                </c:pt>
                <c:pt idx="488">
                  <c:v>41.64</c:v>
                </c:pt>
                <c:pt idx="489">
                  <c:v>42.6</c:v>
                </c:pt>
                <c:pt idx="490">
                  <c:v>43.62</c:v>
                </c:pt>
                <c:pt idx="491">
                  <c:v>44.68</c:v>
                </c:pt>
                <c:pt idx="492">
                  <c:v>45.79</c:v>
                </c:pt>
                <c:pt idx="493">
                  <c:v>46.95</c:v>
                </c:pt>
                <c:pt idx="494">
                  <c:v>48.18</c:v>
                </c:pt>
                <c:pt idx="495">
                  <c:v>49.46</c:v>
                </c:pt>
                <c:pt idx="496">
                  <c:v>50.8</c:v>
                </c:pt>
                <c:pt idx="497">
                  <c:v>52.22</c:v>
                </c:pt>
                <c:pt idx="498">
                  <c:v>53.72</c:v>
                </c:pt>
                <c:pt idx="499">
                  <c:v>55.32</c:v>
                </c:pt>
                <c:pt idx="500">
                  <c:v>57.03</c:v>
                </c:pt>
                <c:pt idx="501">
                  <c:v>58.77</c:v>
                </c:pt>
                <c:pt idx="502">
                  <c:v>60.65</c:v>
                </c:pt>
                <c:pt idx="503">
                  <c:v>62.67</c:v>
                </c:pt>
                <c:pt idx="504">
                  <c:v>64.86</c:v>
                </c:pt>
                <c:pt idx="505">
                  <c:v>67.290000000000006</c:v>
                </c:pt>
                <c:pt idx="506">
                  <c:v>69.599999999999994</c:v>
                </c:pt>
                <c:pt idx="507">
                  <c:v>72.17</c:v>
                </c:pt>
                <c:pt idx="508">
                  <c:v>74.989999999999995</c:v>
                </c:pt>
                <c:pt idx="509">
                  <c:v>78.099999999999994</c:v>
                </c:pt>
                <c:pt idx="510">
                  <c:v>81.64</c:v>
                </c:pt>
                <c:pt idx="511">
                  <c:v>84.88</c:v>
                </c:pt>
                <c:pt idx="512">
                  <c:v>88.44</c:v>
                </c:pt>
                <c:pt idx="513">
                  <c:v>92.43</c:v>
                </c:pt>
                <c:pt idx="514">
                  <c:v>96.92</c:v>
                </c:pt>
                <c:pt idx="515">
                  <c:v>102.11</c:v>
                </c:pt>
                <c:pt idx="516">
                  <c:v>106.86</c:v>
                </c:pt>
                <c:pt idx="517">
                  <c:v>111.52</c:v>
                </c:pt>
                <c:pt idx="518">
                  <c:v>116.94</c:v>
                </c:pt>
                <c:pt idx="519">
                  <c:v>123.14</c:v>
                </c:pt>
                <c:pt idx="520">
                  <c:v>130.36000000000001</c:v>
                </c:pt>
                <c:pt idx="521">
                  <c:v>137.66999999999999</c:v>
                </c:pt>
                <c:pt idx="522">
                  <c:v>142.74</c:v>
                </c:pt>
                <c:pt idx="523">
                  <c:v>149.28</c:v>
                </c:pt>
                <c:pt idx="524">
                  <c:v>156.87</c:v>
                </c:pt>
                <c:pt idx="525">
                  <c:v>165.66</c:v>
                </c:pt>
                <c:pt idx="526">
                  <c:v>177.78</c:v>
                </c:pt>
                <c:pt idx="527">
                  <c:v>180.27</c:v>
                </c:pt>
                <c:pt idx="528">
                  <c:v>186.5</c:v>
                </c:pt>
                <c:pt idx="529">
                  <c:v>193.92</c:v>
                </c:pt>
                <c:pt idx="530">
                  <c:v>202.33</c:v>
                </c:pt>
                <c:pt idx="531">
                  <c:v>212.57</c:v>
                </c:pt>
                <c:pt idx="532">
                  <c:v>216.6</c:v>
                </c:pt>
                <c:pt idx="533">
                  <c:v>220.43</c:v>
                </c:pt>
                <c:pt idx="534">
                  <c:v>225.44</c:v>
                </c:pt>
                <c:pt idx="535">
                  <c:v>230.98</c:v>
                </c:pt>
                <c:pt idx="536">
                  <c:v>236.78</c:v>
                </c:pt>
                <c:pt idx="537">
                  <c:v>241.27</c:v>
                </c:pt>
                <c:pt idx="538">
                  <c:v>242.27</c:v>
                </c:pt>
                <c:pt idx="539">
                  <c:v>244.4</c:v>
                </c:pt>
                <c:pt idx="540">
                  <c:v>246.74</c:v>
                </c:pt>
                <c:pt idx="541">
                  <c:v>248.95</c:v>
                </c:pt>
                <c:pt idx="542">
                  <c:v>250.91</c:v>
                </c:pt>
                <c:pt idx="543">
                  <c:v>251.57</c:v>
                </c:pt>
                <c:pt idx="544">
                  <c:v>252.26</c:v>
                </c:pt>
                <c:pt idx="545">
                  <c:v>253</c:v>
                </c:pt>
                <c:pt idx="546">
                  <c:v>253.68</c:v>
                </c:pt>
                <c:pt idx="547">
                  <c:v>254.25</c:v>
                </c:pt>
                <c:pt idx="548">
                  <c:v>254.69</c:v>
                </c:pt>
                <c:pt idx="549">
                  <c:v>255.03</c:v>
                </c:pt>
                <c:pt idx="550">
                  <c:v>255.34</c:v>
                </c:pt>
                <c:pt idx="551">
                  <c:v>255.62</c:v>
                </c:pt>
                <c:pt idx="552">
                  <c:v>255.87</c:v>
                </c:pt>
                <c:pt idx="553">
                  <c:v>256.10000000000002</c:v>
                </c:pt>
                <c:pt idx="554">
                  <c:v>256.29000000000002</c:v>
                </c:pt>
                <c:pt idx="555">
                  <c:v>256.47000000000003</c:v>
                </c:pt>
                <c:pt idx="556">
                  <c:v>256.63</c:v>
                </c:pt>
                <c:pt idx="557">
                  <c:v>256.77</c:v>
                </c:pt>
                <c:pt idx="558">
                  <c:v>256.91000000000003</c:v>
                </c:pt>
                <c:pt idx="559">
                  <c:v>257.02999999999997</c:v>
                </c:pt>
                <c:pt idx="560">
                  <c:v>257.14</c:v>
                </c:pt>
                <c:pt idx="561">
                  <c:v>257.24</c:v>
                </c:pt>
                <c:pt idx="562">
                  <c:v>257.33</c:v>
                </c:pt>
                <c:pt idx="563">
                  <c:v>257.42</c:v>
                </c:pt>
                <c:pt idx="564">
                  <c:v>257.49</c:v>
                </c:pt>
                <c:pt idx="565">
                  <c:v>257.57</c:v>
                </c:pt>
                <c:pt idx="566">
                  <c:v>257.64</c:v>
                </c:pt>
                <c:pt idx="567">
                  <c:v>257.7</c:v>
                </c:pt>
                <c:pt idx="568">
                  <c:v>257.76</c:v>
                </c:pt>
                <c:pt idx="569">
                  <c:v>257.82</c:v>
                </c:pt>
                <c:pt idx="570">
                  <c:v>257.87</c:v>
                </c:pt>
                <c:pt idx="571">
                  <c:v>257.92</c:v>
                </c:pt>
                <c:pt idx="572">
                  <c:v>257.97000000000003</c:v>
                </c:pt>
                <c:pt idx="573">
                  <c:v>258.01</c:v>
                </c:pt>
                <c:pt idx="574">
                  <c:v>258.04000000000002</c:v>
                </c:pt>
                <c:pt idx="575">
                  <c:v>258.07</c:v>
                </c:pt>
                <c:pt idx="576">
                  <c:v>258.10000000000002</c:v>
                </c:pt>
                <c:pt idx="577">
                  <c:v>258.12</c:v>
                </c:pt>
                <c:pt idx="578">
                  <c:v>258.14</c:v>
                </c:pt>
                <c:pt idx="579">
                  <c:v>258.16000000000003</c:v>
                </c:pt>
                <c:pt idx="580">
                  <c:v>258.18</c:v>
                </c:pt>
                <c:pt idx="581">
                  <c:v>258.2</c:v>
                </c:pt>
                <c:pt idx="582">
                  <c:v>258.22000000000003</c:v>
                </c:pt>
                <c:pt idx="583">
                  <c:v>258.23</c:v>
                </c:pt>
                <c:pt idx="584">
                  <c:v>258.25</c:v>
                </c:pt>
                <c:pt idx="585">
                  <c:v>258.27</c:v>
                </c:pt>
                <c:pt idx="586">
                  <c:v>258.29000000000002</c:v>
                </c:pt>
                <c:pt idx="587">
                  <c:v>258.3</c:v>
                </c:pt>
                <c:pt idx="588">
                  <c:v>258.32</c:v>
                </c:pt>
                <c:pt idx="589">
                  <c:v>258.33999999999997</c:v>
                </c:pt>
                <c:pt idx="590">
                  <c:v>258.36</c:v>
                </c:pt>
                <c:pt idx="591">
                  <c:v>258.37</c:v>
                </c:pt>
                <c:pt idx="592">
                  <c:v>258.38</c:v>
                </c:pt>
                <c:pt idx="593">
                  <c:v>258.39</c:v>
                </c:pt>
                <c:pt idx="594">
                  <c:v>258.39</c:v>
                </c:pt>
                <c:pt idx="595">
                  <c:v>258.39</c:v>
                </c:pt>
                <c:pt idx="596">
                  <c:v>258.39</c:v>
                </c:pt>
                <c:pt idx="597">
                  <c:v>258.38</c:v>
                </c:pt>
                <c:pt idx="598">
                  <c:v>258.37</c:v>
                </c:pt>
                <c:pt idx="599">
                  <c:v>258.36</c:v>
                </c:pt>
                <c:pt idx="600">
                  <c:v>258.33999999999997</c:v>
                </c:pt>
                <c:pt idx="601">
                  <c:v>258.33</c:v>
                </c:pt>
                <c:pt idx="602">
                  <c:v>258.31</c:v>
                </c:pt>
                <c:pt idx="603">
                  <c:v>258.3</c:v>
                </c:pt>
                <c:pt idx="604">
                  <c:v>258.27999999999997</c:v>
                </c:pt>
                <c:pt idx="605">
                  <c:v>258.26</c:v>
                </c:pt>
                <c:pt idx="606">
                  <c:v>258.24</c:v>
                </c:pt>
                <c:pt idx="607">
                  <c:v>258.22000000000003</c:v>
                </c:pt>
                <c:pt idx="608">
                  <c:v>258.19</c:v>
                </c:pt>
                <c:pt idx="609">
                  <c:v>258.16000000000003</c:v>
                </c:pt>
                <c:pt idx="610">
                  <c:v>258.13</c:v>
                </c:pt>
                <c:pt idx="611">
                  <c:v>258.08999999999997</c:v>
                </c:pt>
                <c:pt idx="612">
                  <c:v>258.04000000000002</c:v>
                </c:pt>
                <c:pt idx="613">
                  <c:v>257.99</c:v>
                </c:pt>
                <c:pt idx="614">
                  <c:v>257.93</c:v>
                </c:pt>
                <c:pt idx="615">
                  <c:v>257.85000000000002</c:v>
                </c:pt>
                <c:pt idx="616">
                  <c:v>257.76</c:v>
                </c:pt>
                <c:pt idx="617">
                  <c:v>257.66000000000003</c:v>
                </c:pt>
                <c:pt idx="618">
                  <c:v>257.55</c:v>
                </c:pt>
                <c:pt idx="619">
                  <c:v>257.42</c:v>
                </c:pt>
                <c:pt idx="620">
                  <c:v>257.27</c:v>
                </c:pt>
                <c:pt idx="621">
                  <c:v>257.11</c:v>
                </c:pt>
                <c:pt idx="622">
                  <c:v>256.93</c:v>
                </c:pt>
                <c:pt idx="623">
                  <c:v>256.73</c:v>
                </c:pt>
                <c:pt idx="624">
                  <c:v>256.51</c:v>
                </c:pt>
                <c:pt idx="625">
                  <c:v>256.27</c:v>
                </c:pt>
                <c:pt idx="626">
                  <c:v>256</c:v>
                </c:pt>
                <c:pt idx="627">
                  <c:v>255.69</c:v>
                </c:pt>
                <c:pt idx="628">
                  <c:v>255.34</c:v>
                </c:pt>
                <c:pt idx="629">
                  <c:v>254.94</c:v>
                </c:pt>
                <c:pt idx="630">
                  <c:v>254.51</c:v>
                </c:pt>
                <c:pt idx="631">
                  <c:v>254.09</c:v>
                </c:pt>
                <c:pt idx="632">
                  <c:v>253.44</c:v>
                </c:pt>
                <c:pt idx="633">
                  <c:v>252.52</c:v>
                </c:pt>
                <c:pt idx="634">
                  <c:v>251.43</c:v>
                </c:pt>
                <c:pt idx="635">
                  <c:v>250.27</c:v>
                </c:pt>
                <c:pt idx="636">
                  <c:v>249.27</c:v>
                </c:pt>
                <c:pt idx="637">
                  <c:v>248.4</c:v>
                </c:pt>
                <c:pt idx="638">
                  <c:v>245.2</c:v>
                </c:pt>
                <c:pt idx="639">
                  <c:v>241.95</c:v>
                </c:pt>
                <c:pt idx="640">
                  <c:v>238.66</c:v>
                </c:pt>
                <c:pt idx="641">
                  <c:v>235.71</c:v>
                </c:pt>
                <c:pt idx="642">
                  <c:v>234.25</c:v>
                </c:pt>
                <c:pt idx="643">
                  <c:v>228.14</c:v>
                </c:pt>
                <c:pt idx="644">
                  <c:v>221.37</c:v>
                </c:pt>
                <c:pt idx="645">
                  <c:v>215.09</c:v>
                </c:pt>
                <c:pt idx="646">
                  <c:v>209.43</c:v>
                </c:pt>
                <c:pt idx="647">
                  <c:v>204.89</c:v>
                </c:pt>
                <c:pt idx="648">
                  <c:v>199.67</c:v>
                </c:pt>
                <c:pt idx="649">
                  <c:v>190.23</c:v>
                </c:pt>
                <c:pt idx="650">
                  <c:v>182.32</c:v>
                </c:pt>
                <c:pt idx="651">
                  <c:v>175.31</c:v>
                </c:pt>
                <c:pt idx="652">
                  <c:v>169.26</c:v>
                </c:pt>
                <c:pt idx="653">
                  <c:v>165.89</c:v>
                </c:pt>
                <c:pt idx="654">
                  <c:v>155.91</c:v>
                </c:pt>
                <c:pt idx="655">
                  <c:v>148.49</c:v>
                </c:pt>
                <c:pt idx="656">
                  <c:v>141.97999999999999</c:v>
                </c:pt>
                <c:pt idx="657">
                  <c:v>136.25</c:v>
                </c:pt>
                <c:pt idx="658">
                  <c:v>131.44999999999999</c:v>
                </c:pt>
                <c:pt idx="659">
                  <c:v>125.61</c:v>
                </c:pt>
                <c:pt idx="660">
                  <c:v>119.78</c:v>
                </c:pt>
                <c:pt idx="661">
                  <c:v>114.65</c:v>
                </c:pt>
                <c:pt idx="662">
                  <c:v>110.08</c:v>
                </c:pt>
                <c:pt idx="663">
                  <c:v>106.02</c:v>
                </c:pt>
                <c:pt idx="664">
                  <c:v>102.16</c:v>
                </c:pt>
                <c:pt idx="665">
                  <c:v>97.96</c:v>
                </c:pt>
                <c:pt idx="666">
                  <c:v>94.26</c:v>
                </c:pt>
                <c:pt idx="667">
                  <c:v>90.89</c:v>
                </c:pt>
                <c:pt idx="668">
                  <c:v>87.83</c:v>
                </c:pt>
                <c:pt idx="669">
                  <c:v>85.13</c:v>
                </c:pt>
                <c:pt idx="670">
                  <c:v>82.14</c:v>
                </c:pt>
                <c:pt idx="671">
                  <c:v>79.489999999999995</c:v>
                </c:pt>
                <c:pt idx="672">
                  <c:v>77.040000000000006</c:v>
                </c:pt>
                <c:pt idx="673">
                  <c:v>74.77</c:v>
                </c:pt>
                <c:pt idx="674">
                  <c:v>72.66</c:v>
                </c:pt>
                <c:pt idx="675">
                  <c:v>70.61</c:v>
                </c:pt>
                <c:pt idx="676">
                  <c:v>68.67</c:v>
                </c:pt>
                <c:pt idx="677">
                  <c:v>66.84</c:v>
                </c:pt>
                <c:pt idx="678">
                  <c:v>65.13</c:v>
                </c:pt>
                <c:pt idx="679">
                  <c:v>63.5</c:v>
                </c:pt>
                <c:pt idx="680">
                  <c:v>61.96</c:v>
                </c:pt>
                <c:pt idx="681">
                  <c:v>60.47</c:v>
                </c:pt>
                <c:pt idx="682">
                  <c:v>59.06</c:v>
                </c:pt>
                <c:pt idx="683">
                  <c:v>57.72</c:v>
                </c:pt>
                <c:pt idx="684">
                  <c:v>56.44</c:v>
                </c:pt>
                <c:pt idx="685">
                  <c:v>55.22</c:v>
                </c:pt>
                <c:pt idx="686">
                  <c:v>54.06</c:v>
                </c:pt>
                <c:pt idx="687">
                  <c:v>52.94</c:v>
                </c:pt>
                <c:pt idx="688">
                  <c:v>51.87</c:v>
                </c:pt>
                <c:pt idx="689">
                  <c:v>50.84</c:v>
                </c:pt>
                <c:pt idx="690">
                  <c:v>49.85</c:v>
                </c:pt>
                <c:pt idx="691">
                  <c:v>48.9</c:v>
                </c:pt>
                <c:pt idx="692">
                  <c:v>47.98</c:v>
                </c:pt>
                <c:pt idx="693">
                  <c:v>47.09</c:v>
                </c:pt>
                <c:pt idx="694">
                  <c:v>46.23</c:v>
                </c:pt>
                <c:pt idx="695">
                  <c:v>45.41</c:v>
                </c:pt>
                <c:pt idx="696">
                  <c:v>44.61</c:v>
                </c:pt>
                <c:pt idx="697">
                  <c:v>43.84</c:v>
                </c:pt>
                <c:pt idx="698">
                  <c:v>43.09</c:v>
                </c:pt>
                <c:pt idx="699">
                  <c:v>42.37</c:v>
                </c:pt>
                <c:pt idx="700">
                  <c:v>41.66</c:v>
                </c:pt>
                <c:pt idx="701">
                  <c:v>40.98</c:v>
                </c:pt>
                <c:pt idx="702">
                  <c:v>40.33</c:v>
                </c:pt>
                <c:pt idx="703">
                  <c:v>39.69</c:v>
                </c:pt>
                <c:pt idx="704">
                  <c:v>39.07</c:v>
                </c:pt>
                <c:pt idx="705">
                  <c:v>38.46</c:v>
                </c:pt>
                <c:pt idx="706">
                  <c:v>37.880000000000003</c:v>
                </c:pt>
                <c:pt idx="707">
                  <c:v>37.31</c:v>
                </c:pt>
                <c:pt idx="708">
                  <c:v>36.76</c:v>
                </c:pt>
                <c:pt idx="709">
                  <c:v>36.22</c:v>
                </c:pt>
                <c:pt idx="710">
                  <c:v>35.700000000000003</c:v>
                </c:pt>
                <c:pt idx="711">
                  <c:v>35.19</c:v>
                </c:pt>
                <c:pt idx="712">
                  <c:v>34.700000000000003</c:v>
                </c:pt>
                <c:pt idx="713">
                  <c:v>34.22</c:v>
                </c:pt>
                <c:pt idx="714">
                  <c:v>33.75</c:v>
                </c:pt>
                <c:pt idx="715">
                  <c:v>33.299999999999997</c:v>
                </c:pt>
                <c:pt idx="716">
                  <c:v>32.85</c:v>
                </c:pt>
                <c:pt idx="717">
                  <c:v>32.42</c:v>
                </c:pt>
                <c:pt idx="718">
                  <c:v>32</c:v>
                </c:pt>
                <c:pt idx="719">
                  <c:v>31.59</c:v>
                </c:pt>
                <c:pt idx="720">
                  <c:v>31.19</c:v>
                </c:pt>
                <c:pt idx="721">
                  <c:v>30.8</c:v>
                </c:pt>
                <c:pt idx="722">
                  <c:v>30.42</c:v>
                </c:pt>
                <c:pt idx="723">
                  <c:v>30.05</c:v>
                </c:pt>
                <c:pt idx="724">
                  <c:v>29.69</c:v>
                </c:pt>
                <c:pt idx="725">
                  <c:v>29.33</c:v>
                </c:pt>
                <c:pt idx="726">
                  <c:v>28.99</c:v>
                </c:pt>
                <c:pt idx="727">
                  <c:v>28.65</c:v>
                </c:pt>
                <c:pt idx="728">
                  <c:v>28.32</c:v>
                </c:pt>
                <c:pt idx="729">
                  <c:v>28</c:v>
                </c:pt>
                <c:pt idx="730">
                  <c:v>27.68</c:v>
                </c:pt>
                <c:pt idx="731">
                  <c:v>27.37</c:v>
                </c:pt>
                <c:pt idx="732">
                  <c:v>27.07</c:v>
                </c:pt>
                <c:pt idx="733">
                  <c:v>26.78</c:v>
                </c:pt>
                <c:pt idx="734">
                  <c:v>26.49</c:v>
                </c:pt>
                <c:pt idx="735">
                  <c:v>26.21</c:v>
                </c:pt>
                <c:pt idx="736">
                  <c:v>25.94</c:v>
                </c:pt>
                <c:pt idx="737">
                  <c:v>25.67</c:v>
                </c:pt>
                <c:pt idx="738">
                  <c:v>25.41</c:v>
                </c:pt>
                <c:pt idx="739">
                  <c:v>25.15</c:v>
                </c:pt>
                <c:pt idx="740">
                  <c:v>24.9</c:v>
                </c:pt>
                <c:pt idx="741">
                  <c:v>24.65</c:v>
                </c:pt>
                <c:pt idx="742">
                  <c:v>24.41</c:v>
                </c:pt>
                <c:pt idx="743">
                  <c:v>24.17</c:v>
                </c:pt>
                <c:pt idx="744">
                  <c:v>23.94</c:v>
                </c:pt>
                <c:pt idx="745">
                  <c:v>23.71</c:v>
                </c:pt>
                <c:pt idx="746">
                  <c:v>23.49</c:v>
                </c:pt>
                <c:pt idx="747">
                  <c:v>23.27</c:v>
                </c:pt>
                <c:pt idx="748">
                  <c:v>23.06</c:v>
                </c:pt>
                <c:pt idx="749">
                  <c:v>22.85</c:v>
                </c:pt>
                <c:pt idx="750">
                  <c:v>22.65</c:v>
                </c:pt>
                <c:pt idx="751">
                  <c:v>22.44</c:v>
                </c:pt>
                <c:pt idx="752">
                  <c:v>22.25</c:v>
                </c:pt>
                <c:pt idx="753">
                  <c:v>22.05</c:v>
                </c:pt>
                <c:pt idx="754">
                  <c:v>21.86</c:v>
                </c:pt>
                <c:pt idx="755">
                  <c:v>21.68</c:v>
                </c:pt>
                <c:pt idx="756">
                  <c:v>21.5</c:v>
                </c:pt>
                <c:pt idx="757">
                  <c:v>21.32</c:v>
                </c:pt>
                <c:pt idx="758">
                  <c:v>21.14</c:v>
                </c:pt>
                <c:pt idx="759">
                  <c:v>20.97</c:v>
                </c:pt>
                <c:pt idx="760">
                  <c:v>20.8</c:v>
                </c:pt>
                <c:pt idx="761">
                  <c:v>20.64</c:v>
                </c:pt>
                <c:pt idx="762">
                  <c:v>20.47</c:v>
                </c:pt>
                <c:pt idx="763">
                  <c:v>20.309999999999999</c:v>
                </c:pt>
                <c:pt idx="764">
                  <c:v>20.16</c:v>
                </c:pt>
                <c:pt idx="765">
                  <c:v>20</c:v>
                </c:pt>
                <c:pt idx="766">
                  <c:v>19.850000000000001</c:v>
                </c:pt>
                <c:pt idx="767">
                  <c:v>19.7</c:v>
                </c:pt>
                <c:pt idx="768">
                  <c:v>19.559999999999999</c:v>
                </c:pt>
                <c:pt idx="769">
                  <c:v>19.41</c:v>
                </c:pt>
                <c:pt idx="770">
                  <c:v>19.27</c:v>
                </c:pt>
                <c:pt idx="771">
                  <c:v>19.13</c:v>
                </c:pt>
                <c:pt idx="772">
                  <c:v>19</c:v>
                </c:pt>
                <c:pt idx="773">
                  <c:v>18.87</c:v>
                </c:pt>
                <c:pt idx="774">
                  <c:v>18.73</c:v>
                </c:pt>
                <c:pt idx="775">
                  <c:v>18.61</c:v>
                </c:pt>
                <c:pt idx="776">
                  <c:v>18.48</c:v>
                </c:pt>
                <c:pt idx="777">
                  <c:v>18.350000000000001</c:v>
                </c:pt>
                <c:pt idx="778">
                  <c:v>18.23</c:v>
                </c:pt>
                <c:pt idx="779">
                  <c:v>18.11</c:v>
                </c:pt>
                <c:pt idx="780">
                  <c:v>17.989999999999998</c:v>
                </c:pt>
                <c:pt idx="781">
                  <c:v>17.88</c:v>
                </c:pt>
                <c:pt idx="782">
                  <c:v>17.760000000000002</c:v>
                </c:pt>
                <c:pt idx="783">
                  <c:v>17.649999999999999</c:v>
                </c:pt>
                <c:pt idx="784">
                  <c:v>17.54</c:v>
                </c:pt>
                <c:pt idx="785">
                  <c:v>17.43</c:v>
                </c:pt>
                <c:pt idx="786">
                  <c:v>17.32</c:v>
                </c:pt>
                <c:pt idx="787">
                  <c:v>17.22</c:v>
                </c:pt>
                <c:pt idx="788">
                  <c:v>17.11</c:v>
                </c:pt>
                <c:pt idx="789">
                  <c:v>17.010000000000002</c:v>
                </c:pt>
                <c:pt idx="790">
                  <c:v>16.91</c:v>
                </c:pt>
                <c:pt idx="791">
                  <c:v>16.809999999999999</c:v>
                </c:pt>
                <c:pt idx="792">
                  <c:v>16.72</c:v>
                </c:pt>
                <c:pt idx="793">
                  <c:v>16.62</c:v>
                </c:pt>
                <c:pt idx="794">
                  <c:v>16.53</c:v>
                </c:pt>
                <c:pt idx="795">
                  <c:v>16.440000000000001</c:v>
                </c:pt>
                <c:pt idx="796">
                  <c:v>16.34</c:v>
                </c:pt>
                <c:pt idx="797">
                  <c:v>16.260000000000002</c:v>
                </c:pt>
                <c:pt idx="798">
                  <c:v>16.170000000000002</c:v>
                </c:pt>
                <c:pt idx="799">
                  <c:v>16.079999999999998</c:v>
                </c:pt>
                <c:pt idx="800">
                  <c:v>15.99</c:v>
                </c:pt>
                <c:pt idx="801">
                  <c:v>15.91</c:v>
                </c:pt>
                <c:pt idx="802">
                  <c:v>15.83</c:v>
                </c:pt>
                <c:pt idx="803">
                  <c:v>15.75</c:v>
                </c:pt>
                <c:pt idx="804">
                  <c:v>15.67</c:v>
                </c:pt>
                <c:pt idx="805">
                  <c:v>15.59</c:v>
                </c:pt>
                <c:pt idx="806">
                  <c:v>15.51</c:v>
                </c:pt>
                <c:pt idx="807">
                  <c:v>15.43</c:v>
                </c:pt>
                <c:pt idx="808">
                  <c:v>15.36</c:v>
                </c:pt>
                <c:pt idx="809">
                  <c:v>15.28</c:v>
                </c:pt>
                <c:pt idx="810">
                  <c:v>15.21</c:v>
                </c:pt>
                <c:pt idx="811">
                  <c:v>15.14</c:v>
                </c:pt>
                <c:pt idx="812">
                  <c:v>15.07</c:v>
                </c:pt>
                <c:pt idx="813">
                  <c:v>15</c:v>
                </c:pt>
                <c:pt idx="814">
                  <c:v>14.93</c:v>
                </c:pt>
                <c:pt idx="815">
                  <c:v>14.86</c:v>
                </c:pt>
                <c:pt idx="816">
                  <c:v>14.79</c:v>
                </c:pt>
                <c:pt idx="817">
                  <c:v>14.73</c:v>
                </c:pt>
                <c:pt idx="818">
                  <c:v>14.66</c:v>
                </c:pt>
                <c:pt idx="819">
                  <c:v>14.6</c:v>
                </c:pt>
                <c:pt idx="820">
                  <c:v>14.54</c:v>
                </c:pt>
                <c:pt idx="821">
                  <c:v>14.48</c:v>
                </c:pt>
                <c:pt idx="822">
                  <c:v>14.41</c:v>
                </c:pt>
                <c:pt idx="823">
                  <c:v>14.35</c:v>
                </c:pt>
                <c:pt idx="824">
                  <c:v>14.3</c:v>
                </c:pt>
                <c:pt idx="825">
                  <c:v>14.24</c:v>
                </c:pt>
                <c:pt idx="826">
                  <c:v>14.18</c:v>
                </c:pt>
                <c:pt idx="827">
                  <c:v>14.12</c:v>
                </c:pt>
                <c:pt idx="828">
                  <c:v>14.07</c:v>
                </c:pt>
                <c:pt idx="829">
                  <c:v>14.01</c:v>
                </c:pt>
                <c:pt idx="830">
                  <c:v>13.96</c:v>
                </c:pt>
                <c:pt idx="831">
                  <c:v>13.9</c:v>
                </c:pt>
                <c:pt idx="832">
                  <c:v>13.85</c:v>
                </c:pt>
                <c:pt idx="833">
                  <c:v>13.8</c:v>
                </c:pt>
                <c:pt idx="834">
                  <c:v>13.75</c:v>
                </c:pt>
                <c:pt idx="835">
                  <c:v>13.7</c:v>
                </c:pt>
                <c:pt idx="836">
                  <c:v>13.65</c:v>
                </c:pt>
                <c:pt idx="837">
                  <c:v>13.6</c:v>
                </c:pt>
                <c:pt idx="838">
                  <c:v>13.55</c:v>
                </c:pt>
                <c:pt idx="839">
                  <c:v>13.51</c:v>
                </c:pt>
                <c:pt idx="840">
                  <c:v>13.46</c:v>
                </c:pt>
                <c:pt idx="841">
                  <c:v>13.41</c:v>
                </c:pt>
                <c:pt idx="842">
                  <c:v>13.37</c:v>
                </c:pt>
                <c:pt idx="843">
                  <c:v>13.32</c:v>
                </c:pt>
                <c:pt idx="844">
                  <c:v>13.28</c:v>
                </c:pt>
                <c:pt idx="845">
                  <c:v>13.24</c:v>
                </c:pt>
                <c:pt idx="846">
                  <c:v>13.19</c:v>
                </c:pt>
                <c:pt idx="847">
                  <c:v>13.15</c:v>
                </c:pt>
                <c:pt idx="848">
                  <c:v>13.11</c:v>
                </c:pt>
                <c:pt idx="849">
                  <c:v>13.07</c:v>
                </c:pt>
                <c:pt idx="850">
                  <c:v>13.03</c:v>
                </c:pt>
                <c:pt idx="851">
                  <c:v>12.99</c:v>
                </c:pt>
                <c:pt idx="852">
                  <c:v>12.95</c:v>
                </c:pt>
                <c:pt idx="853">
                  <c:v>12.91</c:v>
                </c:pt>
                <c:pt idx="854">
                  <c:v>12.87</c:v>
                </c:pt>
                <c:pt idx="855">
                  <c:v>12.84</c:v>
                </c:pt>
                <c:pt idx="856">
                  <c:v>12.8</c:v>
                </c:pt>
                <c:pt idx="857">
                  <c:v>12.76</c:v>
                </c:pt>
                <c:pt idx="858">
                  <c:v>12.73</c:v>
                </c:pt>
                <c:pt idx="859">
                  <c:v>12.69</c:v>
                </c:pt>
                <c:pt idx="860">
                  <c:v>12.66</c:v>
                </c:pt>
                <c:pt idx="861">
                  <c:v>12.62</c:v>
                </c:pt>
                <c:pt idx="862">
                  <c:v>12.59</c:v>
                </c:pt>
                <c:pt idx="863">
                  <c:v>12.56</c:v>
                </c:pt>
                <c:pt idx="864">
                  <c:v>12.52</c:v>
                </c:pt>
                <c:pt idx="865">
                  <c:v>12.49</c:v>
                </c:pt>
                <c:pt idx="866">
                  <c:v>12.46</c:v>
                </c:pt>
                <c:pt idx="867">
                  <c:v>12.43</c:v>
                </c:pt>
                <c:pt idx="868">
                  <c:v>12.4</c:v>
                </c:pt>
                <c:pt idx="869">
                  <c:v>12.37</c:v>
                </c:pt>
                <c:pt idx="870">
                  <c:v>12.34</c:v>
                </c:pt>
                <c:pt idx="871">
                  <c:v>12.31</c:v>
                </c:pt>
                <c:pt idx="872">
                  <c:v>12.28</c:v>
                </c:pt>
                <c:pt idx="873">
                  <c:v>12.25</c:v>
                </c:pt>
                <c:pt idx="874">
                  <c:v>12.22</c:v>
                </c:pt>
                <c:pt idx="875">
                  <c:v>12.2</c:v>
                </c:pt>
                <c:pt idx="876">
                  <c:v>12.17</c:v>
                </c:pt>
                <c:pt idx="877">
                  <c:v>12.14</c:v>
                </c:pt>
                <c:pt idx="878">
                  <c:v>12.12</c:v>
                </c:pt>
                <c:pt idx="879">
                  <c:v>12.09</c:v>
                </c:pt>
                <c:pt idx="880">
                  <c:v>12.07</c:v>
                </c:pt>
                <c:pt idx="881">
                  <c:v>12.04</c:v>
                </c:pt>
                <c:pt idx="882">
                  <c:v>12.02</c:v>
                </c:pt>
                <c:pt idx="883">
                  <c:v>11.99</c:v>
                </c:pt>
                <c:pt idx="884">
                  <c:v>11.97</c:v>
                </c:pt>
                <c:pt idx="885">
                  <c:v>11.95</c:v>
                </c:pt>
                <c:pt idx="886">
                  <c:v>11.92</c:v>
                </c:pt>
                <c:pt idx="887">
                  <c:v>11.9</c:v>
                </c:pt>
                <c:pt idx="888">
                  <c:v>11.88</c:v>
                </c:pt>
                <c:pt idx="889">
                  <c:v>11.86</c:v>
                </c:pt>
                <c:pt idx="890">
                  <c:v>11.84</c:v>
                </c:pt>
                <c:pt idx="891">
                  <c:v>11.82</c:v>
                </c:pt>
                <c:pt idx="892">
                  <c:v>11.8</c:v>
                </c:pt>
                <c:pt idx="893">
                  <c:v>11.78</c:v>
                </c:pt>
                <c:pt idx="894">
                  <c:v>11.76</c:v>
                </c:pt>
                <c:pt idx="895">
                  <c:v>11.74</c:v>
                </c:pt>
                <c:pt idx="896">
                  <c:v>11.72</c:v>
                </c:pt>
                <c:pt idx="897">
                  <c:v>11.7</c:v>
                </c:pt>
                <c:pt idx="898">
                  <c:v>11.68</c:v>
                </c:pt>
                <c:pt idx="899">
                  <c:v>11.66</c:v>
                </c:pt>
                <c:pt idx="900">
                  <c:v>11.65</c:v>
                </c:pt>
                <c:pt idx="901">
                  <c:v>11.63</c:v>
                </c:pt>
                <c:pt idx="902">
                  <c:v>11.61</c:v>
                </c:pt>
                <c:pt idx="903">
                  <c:v>11.6</c:v>
                </c:pt>
                <c:pt idx="904">
                  <c:v>11.58</c:v>
                </c:pt>
                <c:pt idx="905">
                  <c:v>11.56</c:v>
                </c:pt>
                <c:pt idx="906">
                  <c:v>11.55</c:v>
                </c:pt>
                <c:pt idx="907">
                  <c:v>11.53</c:v>
                </c:pt>
                <c:pt idx="908">
                  <c:v>11.52</c:v>
                </c:pt>
                <c:pt idx="909">
                  <c:v>11.51</c:v>
                </c:pt>
                <c:pt idx="910">
                  <c:v>11.49</c:v>
                </c:pt>
                <c:pt idx="911">
                  <c:v>11.48</c:v>
                </c:pt>
                <c:pt idx="912">
                  <c:v>11.46</c:v>
                </c:pt>
                <c:pt idx="913">
                  <c:v>11.45</c:v>
                </c:pt>
                <c:pt idx="914">
                  <c:v>11.44</c:v>
                </c:pt>
                <c:pt idx="915">
                  <c:v>11.43</c:v>
                </c:pt>
                <c:pt idx="916">
                  <c:v>11.42</c:v>
                </c:pt>
                <c:pt idx="917">
                  <c:v>11.4</c:v>
                </c:pt>
                <c:pt idx="918">
                  <c:v>11.39</c:v>
                </c:pt>
                <c:pt idx="919">
                  <c:v>11.38</c:v>
                </c:pt>
                <c:pt idx="920">
                  <c:v>11.37</c:v>
                </c:pt>
                <c:pt idx="921">
                  <c:v>11.36</c:v>
                </c:pt>
                <c:pt idx="922">
                  <c:v>11.35</c:v>
                </c:pt>
                <c:pt idx="923">
                  <c:v>11.34</c:v>
                </c:pt>
                <c:pt idx="924">
                  <c:v>11.33</c:v>
                </c:pt>
                <c:pt idx="925">
                  <c:v>11.32</c:v>
                </c:pt>
                <c:pt idx="926">
                  <c:v>11.31</c:v>
                </c:pt>
                <c:pt idx="927">
                  <c:v>11.31</c:v>
                </c:pt>
                <c:pt idx="928">
                  <c:v>11.3</c:v>
                </c:pt>
                <c:pt idx="929">
                  <c:v>11.29</c:v>
                </c:pt>
                <c:pt idx="930">
                  <c:v>11.28</c:v>
                </c:pt>
                <c:pt idx="931">
                  <c:v>11.27</c:v>
                </c:pt>
                <c:pt idx="932">
                  <c:v>11.27</c:v>
                </c:pt>
                <c:pt idx="933">
                  <c:v>11.26</c:v>
                </c:pt>
                <c:pt idx="934">
                  <c:v>11.26</c:v>
                </c:pt>
                <c:pt idx="935">
                  <c:v>11.25</c:v>
                </c:pt>
                <c:pt idx="936">
                  <c:v>11.24</c:v>
                </c:pt>
                <c:pt idx="937">
                  <c:v>11.24</c:v>
                </c:pt>
                <c:pt idx="938">
                  <c:v>11.23</c:v>
                </c:pt>
                <c:pt idx="939">
                  <c:v>11.23</c:v>
                </c:pt>
                <c:pt idx="940">
                  <c:v>11.23</c:v>
                </c:pt>
                <c:pt idx="941">
                  <c:v>11.22</c:v>
                </c:pt>
                <c:pt idx="942">
                  <c:v>11.22</c:v>
                </c:pt>
                <c:pt idx="943">
                  <c:v>11.21</c:v>
                </c:pt>
                <c:pt idx="944">
                  <c:v>11.21</c:v>
                </c:pt>
                <c:pt idx="945">
                  <c:v>11.21</c:v>
                </c:pt>
                <c:pt idx="946">
                  <c:v>11.21</c:v>
                </c:pt>
                <c:pt idx="947">
                  <c:v>11.2</c:v>
                </c:pt>
                <c:pt idx="948">
                  <c:v>11.2</c:v>
                </c:pt>
                <c:pt idx="949">
                  <c:v>11.2</c:v>
                </c:pt>
                <c:pt idx="950">
                  <c:v>11.2</c:v>
                </c:pt>
                <c:pt idx="951">
                  <c:v>11.2</c:v>
                </c:pt>
                <c:pt idx="952">
                  <c:v>11.2</c:v>
                </c:pt>
                <c:pt idx="953">
                  <c:v>11.2</c:v>
                </c:pt>
                <c:pt idx="954">
                  <c:v>11.2</c:v>
                </c:pt>
                <c:pt idx="955">
                  <c:v>11.2</c:v>
                </c:pt>
                <c:pt idx="956">
                  <c:v>11.2</c:v>
                </c:pt>
                <c:pt idx="957">
                  <c:v>11.2</c:v>
                </c:pt>
                <c:pt idx="958">
                  <c:v>11.2</c:v>
                </c:pt>
                <c:pt idx="959">
                  <c:v>11.21</c:v>
                </c:pt>
                <c:pt idx="960">
                  <c:v>11.21</c:v>
                </c:pt>
                <c:pt idx="961">
                  <c:v>11.21</c:v>
                </c:pt>
                <c:pt idx="962">
                  <c:v>11.22</c:v>
                </c:pt>
                <c:pt idx="963">
                  <c:v>11.22</c:v>
                </c:pt>
                <c:pt idx="964">
                  <c:v>11.22</c:v>
                </c:pt>
                <c:pt idx="965">
                  <c:v>11.23</c:v>
                </c:pt>
                <c:pt idx="966">
                  <c:v>11.23</c:v>
                </c:pt>
                <c:pt idx="967">
                  <c:v>11.24</c:v>
                </c:pt>
                <c:pt idx="968">
                  <c:v>11.24</c:v>
                </c:pt>
                <c:pt idx="969">
                  <c:v>11.25</c:v>
                </c:pt>
                <c:pt idx="970">
                  <c:v>11.25</c:v>
                </c:pt>
                <c:pt idx="971">
                  <c:v>11.26</c:v>
                </c:pt>
                <c:pt idx="972">
                  <c:v>11.27</c:v>
                </c:pt>
                <c:pt idx="973">
                  <c:v>11.27</c:v>
                </c:pt>
                <c:pt idx="974">
                  <c:v>11.28</c:v>
                </c:pt>
                <c:pt idx="975">
                  <c:v>11.29</c:v>
                </c:pt>
                <c:pt idx="976">
                  <c:v>11.3</c:v>
                </c:pt>
                <c:pt idx="977">
                  <c:v>11.31</c:v>
                </c:pt>
                <c:pt idx="978">
                  <c:v>11.31</c:v>
                </c:pt>
                <c:pt idx="979">
                  <c:v>11.32</c:v>
                </c:pt>
                <c:pt idx="980">
                  <c:v>11.33</c:v>
                </c:pt>
                <c:pt idx="981">
                  <c:v>11.34</c:v>
                </c:pt>
                <c:pt idx="982">
                  <c:v>11.35</c:v>
                </c:pt>
                <c:pt idx="983">
                  <c:v>11.37</c:v>
                </c:pt>
                <c:pt idx="984">
                  <c:v>11.38</c:v>
                </c:pt>
                <c:pt idx="985">
                  <c:v>11.39</c:v>
                </c:pt>
                <c:pt idx="986">
                  <c:v>11.4</c:v>
                </c:pt>
                <c:pt idx="987">
                  <c:v>11.41</c:v>
                </c:pt>
                <c:pt idx="988">
                  <c:v>11.43</c:v>
                </c:pt>
                <c:pt idx="989">
                  <c:v>11.44</c:v>
                </c:pt>
                <c:pt idx="990">
                  <c:v>11.46</c:v>
                </c:pt>
                <c:pt idx="991">
                  <c:v>11.47</c:v>
                </c:pt>
                <c:pt idx="992">
                  <c:v>11.49</c:v>
                </c:pt>
                <c:pt idx="993">
                  <c:v>11.5</c:v>
                </c:pt>
                <c:pt idx="994">
                  <c:v>11.52</c:v>
                </c:pt>
                <c:pt idx="995">
                  <c:v>11.53</c:v>
                </c:pt>
                <c:pt idx="996">
                  <c:v>11.55</c:v>
                </c:pt>
                <c:pt idx="997">
                  <c:v>11.57</c:v>
                </c:pt>
                <c:pt idx="998">
                  <c:v>11.59</c:v>
                </c:pt>
                <c:pt idx="999">
                  <c:v>11.61</c:v>
                </c:pt>
                <c:pt idx="1000">
                  <c:v>11.63</c:v>
                </c:pt>
                <c:pt idx="1001">
                  <c:v>11.65</c:v>
                </c:pt>
                <c:pt idx="1002">
                  <c:v>11.67</c:v>
                </c:pt>
                <c:pt idx="1003">
                  <c:v>11.69</c:v>
                </c:pt>
                <c:pt idx="1004">
                  <c:v>11.71</c:v>
                </c:pt>
                <c:pt idx="1005">
                  <c:v>11.73</c:v>
                </c:pt>
                <c:pt idx="1006">
                  <c:v>11.75</c:v>
                </c:pt>
                <c:pt idx="1007">
                  <c:v>11.78</c:v>
                </c:pt>
                <c:pt idx="1008">
                  <c:v>11.8</c:v>
                </c:pt>
                <c:pt idx="1009">
                  <c:v>11.83</c:v>
                </c:pt>
                <c:pt idx="1010">
                  <c:v>11.85</c:v>
                </c:pt>
                <c:pt idx="1011">
                  <c:v>11.88</c:v>
                </c:pt>
                <c:pt idx="1012">
                  <c:v>11.9</c:v>
                </c:pt>
                <c:pt idx="1013">
                  <c:v>11.93</c:v>
                </c:pt>
                <c:pt idx="1014">
                  <c:v>11.96</c:v>
                </c:pt>
                <c:pt idx="1015">
                  <c:v>11.99</c:v>
                </c:pt>
                <c:pt idx="1016">
                  <c:v>12.02</c:v>
                </c:pt>
                <c:pt idx="1017">
                  <c:v>12.05</c:v>
                </c:pt>
                <c:pt idx="1018">
                  <c:v>12.08</c:v>
                </c:pt>
                <c:pt idx="1019">
                  <c:v>12.11</c:v>
                </c:pt>
                <c:pt idx="1020">
                  <c:v>12.14</c:v>
                </c:pt>
                <c:pt idx="1021">
                  <c:v>12.18</c:v>
                </c:pt>
                <c:pt idx="1022">
                  <c:v>12.21</c:v>
                </c:pt>
                <c:pt idx="1023">
                  <c:v>12.25</c:v>
                </c:pt>
                <c:pt idx="1024">
                  <c:v>12.28</c:v>
                </c:pt>
                <c:pt idx="1025">
                  <c:v>12.32</c:v>
                </c:pt>
                <c:pt idx="1026">
                  <c:v>12.36</c:v>
                </c:pt>
                <c:pt idx="1027">
                  <c:v>12.4</c:v>
                </c:pt>
                <c:pt idx="1028">
                  <c:v>12.43</c:v>
                </c:pt>
                <c:pt idx="1029">
                  <c:v>12.48</c:v>
                </c:pt>
                <c:pt idx="1030">
                  <c:v>12.52</c:v>
                </c:pt>
                <c:pt idx="1031">
                  <c:v>12.56</c:v>
                </c:pt>
                <c:pt idx="1032">
                  <c:v>12.6</c:v>
                </c:pt>
                <c:pt idx="1033">
                  <c:v>12.65</c:v>
                </c:pt>
                <c:pt idx="1034">
                  <c:v>12.69</c:v>
                </c:pt>
                <c:pt idx="1035">
                  <c:v>12.74</c:v>
                </c:pt>
                <c:pt idx="1036">
                  <c:v>12.79</c:v>
                </c:pt>
                <c:pt idx="1037">
                  <c:v>12.84</c:v>
                </c:pt>
                <c:pt idx="1038">
                  <c:v>12.89</c:v>
                </c:pt>
                <c:pt idx="1039">
                  <c:v>12.94</c:v>
                </c:pt>
                <c:pt idx="1040">
                  <c:v>12.99</c:v>
                </c:pt>
                <c:pt idx="1041">
                  <c:v>13.05</c:v>
                </c:pt>
                <c:pt idx="1042">
                  <c:v>13.1</c:v>
                </c:pt>
                <c:pt idx="1043">
                  <c:v>13.16</c:v>
                </c:pt>
                <c:pt idx="1044">
                  <c:v>13.22</c:v>
                </c:pt>
                <c:pt idx="1045">
                  <c:v>13.28</c:v>
                </c:pt>
                <c:pt idx="1046">
                  <c:v>13.34</c:v>
                </c:pt>
                <c:pt idx="1047">
                  <c:v>13.4</c:v>
                </c:pt>
                <c:pt idx="1048">
                  <c:v>13.47</c:v>
                </c:pt>
                <c:pt idx="1049">
                  <c:v>13.53</c:v>
                </c:pt>
                <c:pt idx="1050">
                  <c:v>13.6</c:v>
                </c:pt>
                <c:pt idx="1051">
                  <c:v>13.67</c:v>
                </c:pt>
                <c:pt idx="1052">
                  <c:v>13.74</c:v>
                </c:pt>
                <c:pt idx="1053">
                  <c:v>13.81</c:v>
                </c:pt>
                <c:pt idx="1054">
                  <c:v>13.89</c:v>
                </c:pt>
                <c:pt idx="1055">
                  <c:v>13.96</c:v>
                </c:pt>
                <c:pt idx="1056">
                  <c:v>14.04</c:v>
                </c:pt>
                <c:pt idx="1057">
                  <c:v>14.12</c:v>
                </c:pt>
                <c:pt idx="1058">
                  <c:v>14.21</c:v>
                </c:pt>
                <c:pt idx="1059">
                  <c:v>14.29</c:v>
                </c:pt>
                <c:pt idx="1060">
                  <c:v>14.38</c:v>
                </c:pt>
                <c:pt idx="1061">
                  <c:v>14.47</c:v>
                </c:pt>
                <c:pt idx="1062">
                  <c:v>14.56</c:v>
                </c:pt>
                <c:pt idx="1063">
                  <c:v>14.66</c:v>
                </c:pt>
                <c:pt idx="1064">
                  <c:v>14.75</c:v>
                </c:pt>
                <c:pt idx="1065">
                  <c:v>14.85</c:v>
                </c:pt>
                <c:pt idx="1066">
                  <c:v>14.96</c:v>
                </c:pt>
                <c:pt idx="1067">
                  <c:v>15.06</c:v>
                </c:pt>
                <c:pt idx="1068">
                  <c:v>15.17</c:v>
                </c:pt>
                <c:pt idx="1069">
                  <c:v>15.28</c:v>
                </c:pt>
                <c:pt idx="1070">
                  <c:v>15.4</c:v>
                </c:pt>
                <c:pt idx="1071">
                  <c:v>15.51</c:v>
                </c:pt>
                <c:pt idx="1072">
                  <c:v>15.63</c:v>
                </c:pt>
                <c:pt idx="1073">
                  <c:v>15.76</c:v>
                </c:pt>
                <c:pt idx="1074">
                  <c:v>15.89</c:v>
                </c:pt>
                <c:pt idx="1075">
                  <c:v>16.02</c:v>
                </c:pt>
                <c:pt idx="1076">
                  <c:v>16.16</c:v>
                </c:pt>
                <c:pt idx="1077">
                  <c:v>16.3</c:v>
                </c:pt>
                <c:pt idx="1078">
                  <c:v>16.440000000000001</c:v>
                </c:pt>
                <c:pt idx="1079">
                  <c:v>16.59</c:v>
                </c:pt>
                <c:pt idx="1080">
                  <c:v>16.739999999999998</c:v>
                </c:pt>
                <c:pt idx="1081">
                  <c:v>16.899999999999999</c:v>
                </c:pt>
                <c:pt idx="1082">
                  <c:v>17.059999999999999</c:v>
                </c:pt>
                <c:pt idx="1083">
                  <c:v>17.23</c:v>
                </c:pt>
                <c:pt idx="1084">
                  <c:v>17.399999999999999</c:v>
                </c:pt>
                <c:pt idx="1085">
                  <c:v>17.579999999999998</c:v>
                </c:pt>
                <c:pt idx="1086">
                  <c:v>17.77</c:v>
                </c:pt>
                <c:pt idx="1087">
                  <c:v>17.96</c:v>
                </c:pt>
                <c:pt idx="1088">
                  <c:v>18.149999999999999</c:v>
                </c:pt>
                <c:pt idx="1089">
                  <c:v>18.350000000000001</c:v>
                </c:pt>
                <c:pt idx="1090">
                  <c:v>18.559999999999999</c:v>
                </c:pt>
                <c:pt idx="1091">
                  <c:v>18.78</c:v>
                </c:pt>
                <c:pt idx="1092">
                  <c:v>19.010000000000002</c:v>
                </c:pt>
                <c:pt idx="1093">
                  <c:v>19.239999999999998</c:v>
                </c:pt>
                <c:pt idx="1094">
                  <c:v>19.48</c:v>
                </c:pt>
                <c:pt idx="1095">
                  <c:v>19.73</c:v>
                </c:pt>
                <c:pt idx="1096">
                  <c:v>19.98</c:v>
                </c:pt>
                <c:pt idx="1097">
                  <c:v>20.25</c:v>
                </c:pt>
                <c:pt idx="1098">
                  <c:v>20.53</c:v>
                </c:pt>
                <c:pt idx="1099">
                  <c:v>20.81</c:v>
                </c:pt>
                <c:pt idx="1100">
                  <c:v>21.11</c:v>
                </c:pt>
                <c:pt idx="1101">
                  <c:v>21.42</c:v>
                </c:pt>
                <c:pt idx="1102">
                  <c:v>21.74</c:v>
                </c:pt>
                <c:pt idx="1103">
                  <c:v>22.07</c:v>
                </c:pt>
                <c:pt idx="1104">
                  <c:v>22.41</c:v>
                </c:pt>
                <c:pt idx="1105">
                  <c:v>22.77</c:v>
                </c:pt>
                <c:pt idx="1106">
                  <c:v>23.14</c:v>
                </c:pt>
                <c:pt idx="1107">
                  <c:v>23.53</c:v>
                </c:pt>
                <c:pt idx="1108">
                  <c:v>23.93</c:v>
                </c:pt>
                <c:pt idx="1109">
                  <c:v>24.35</c:v>
                </c:pt>
                <c:pt idx="1110">
                  <c:v>24.79</c:v>
                </c:pt>
                <c:pt idx="1111">
                  <c:v>25.25</c:v>
                </c:pt>
                <c:pt idx="1112">
                  <c:v>25.72</c:v>
                </c:pt>
                <c:pt idx="1113">
                  <c:v>26.22</c:v>
                </c:pt>
                <c:pt idx="1114">
                  <c:v>26.74</c:v>
                </c:pt>
                <c:pt idx="1115">
                  <c:v>27.28</c:v>
                </c:pt>
                <c:pt idx="1116">
                  <c:v>27.84</c:v>
                </c:pt>
                <c:pt idx="1117">
                  <c:v>28.43</c:v>
                </c:pt>
                <c:pt idx="1118">
                  <c:v>29.05</c:v>
                </c:pt>
                <c:pt idx="1119">
                  <c:v>29.7</c:v>
                </c:pt>
                <c:pt idx="1120">
                  <c:v>30.38</c:v>
                </c:pt>
                <c:pt idx="1121">
                  <c:v>31.09</c:v>
                </c:pt>
                <c:pt idx="1122">
                  <c:v>31.83</c:v>
                </c:pt>
                <c:pt idx="1123">
                  <c:v>32.619999999999997</c:v>
                </c:pt>
                <c:pt idx="1124">
                  <c:v>33.44</c:v>
                </c:pt>
                <c:pt idx="1125">
                  <c:v>34.299999999999997</c:v>
                </c:pt>
                <c:pt idx="1126">
                  <c:v>35.21</c:v>
                </c:pt>
                <c:pt idx="1127">
                  <c:v>36.17</c:v>
                </c:pt>
                <c:pt idx="1128">
                  <c:v>37.18</c:v>
                </c:pt>
                <c:pt idx="1129">
                  <c:v>38.24</c:v>
                </c:pt>
                <c:pt idx="1130">
                  <c:v>39.369999999999997</c:v>
                </c:pt>
                <c:pt idx="1131">
                  <c:v>40.549999999999997</c:v>
                </c:pt>
                <c:pt idx="1132">
                  <c:v>41.8</c:v>
                </c:pt>
                <c:pt idx="1133">
                  <c:v>43.13</c:v>
                </c:pt>
                <c:pt idx="1134">
                  <c:v>44.53</c:v>
                </c:pt>
                <c:pt idx="1135">
                  <c:v>46.02</c:v>
                </c:pt>
                <c:pt idx="1136">
                  <c:v>47.59</c:v>
                </c:pt>
                <c:pt idx="1137">
                  <c:v>49.27</c:v>
                </c:pt>
                <c:pt idx="1138">
                  <c:v>51.04</c:v>
                </c:pt>
                <c:pt idx="1139">
                  <c:v>52.93</c:v>
                </c:pt>
                <c:pt idx="1140">
                  <c:v>54.95</c:v>
                </c:pt>
                <c:pt idx="1141">
                  <c:v>57.09</c:v>
                </c:pt>
                <c:pt idx="1142">
                  <c:v>59.37</c:v>
                </c:pt>
                <c:pt idx="1143">
                  <c:v>61.81</c:v>
                </c:pt>
                <c:pt idx="1144">
                  <c:v>64.42</c:v>
                </c:pt>
                <c:pt idx="1145">
                  <c:v>67.2</c:v>
                </c:pt>
                <c:pt idx="1146">
                  <c:v>70.180000000000007</c:v>
                </c:pt>
                <c:pt idx="1147">
                  <c:v>73.36</c:v>
                </c:pt>
                <c:pt idx="1148">
                  <c:v>76.78</c:v>
                </c:pt>
                <c:pt idx="1149">
                  <c:v>80.44</c:v>
                </c:pt>
                <c:pt idx="1150">
                  <c:v>84.37</c:v>
                </c:pt>
                <c:pt idx="1151">
                  <c:v>88.58</c:v>
                </c:pt>
                <c:pt idx="1152">
                  <c:v>93.1</c:v>
                </c:pt>
                <c:pt idx="1153">
                  <c:v>97.94</c:v>
                </c:pt>
                <c:pt idx="1154">
                  <c:v>103.14</c:v>
                </c:pt>
                <c:pt idx="1155">
                  <c:v>108.72</c:v>
                </c:pt>
                <c:pt idx="1156">
                  <c:v>114.68</c:v>
                </c:pt>
                <c:pt idx="1157">
                  <c:v>121.06</c:v>
                </c:pt>
                <c:pt idx="1158">
                  <c:v>127.87</c:v>
                </c:pt>
                <c:pt idx="1159">
                  <c:v>135.1</c:v>
                </c:pt>
                <c:pt idx="1160">
                  <c:v>142.77000000000001</c:v>
                </c:pt>
                <c:pt idx="1161">
                  <c:v>150.86000000000001</c:v>
                </c:pt>
                <c:pt idx="1162">
                  <c:v>159.34</c:v>
                </c:pt>
                <c:pt idx="1163">
                  <c:v>168.14</c:v>
                </c:pt>
                <c:pt idx="1164">
                  <c:v>177.2</c:v>
                </c:pt>
                <c:pt idx="1165">
                  <c:v>186.39</c:v>
                </c:pt>
                <c:pt idx="1166">
                  <c:v>195.57</c:v>
                </c:pt>
                <c:pt idx="1167">
                  <c:v>204.56</c:v>
                </c:pt>
                <c:pt idx="1168">
                  <c:v>213.13</c:v>
                </c:pt>
                <c:pt idx="1169">
                  <c:v>221.03</c:v>
                </c:pt>
                <c:pt idx="1170">
                  <c:v>228.04</c:v>
                </c:pt>
                <c:pt idx="1171">
                  <c:v>233.94</c:v>
                </c:pt>
                <c:pt idx="1172">
                  <c:v>238.6</c:v>
                </c:pt>
                <c:pt idx="1173">
                  <c:v>242</c:v>
                </c:pt>
                <c:pt idx="1174">
                  <c:v>244.24</c:v>
                </c:pt>
                <c:pt idx="1175">
                  <c:v>245.56</c:v>
                </c:pt>
                <c:pt idx="1176">
                  <c:v>246.24</c:v>
                </c:pt>
                <c:pt idx="1177">
                  <c:v>246.51</c:v>
                </c:pt>
                <c:pt idx="1178">
                  <c:v>246.52</c:v>
                </c:pt>
                <c:pt idx="1179">
                  <c:v>246.24</c:v>
                </c:pt>
                <c:pt idx="1180">
                  <c:v>245.58</c:v>
                </c:pt>
                <c:pt idx="1181">
                  <c:v>244.27</c:v>
                </c:pt>
                <c:pt idx="1182">
                  <c:v>242.05</c:v>
                </c:pt>
                <c:pt idx="1183">
                  <c:v>238.69</c:v>
                </c:pt>
                <c:pt idx="1184">
                  <c:v>234.07</c:v>
                </c:pt>
                <c:pt idx="1185">
                  <c:v>228.21</c:v>
                </c:pt>
                <c:pt idx="1186">
                  <c:v>221.25</c:v>
                </c:pt>
                <c:pt idx="1187">
                  <c:v>213.39</c:v>
                </c:pt>
                <c:pt idx="1188">
                  <c:v>204.88</c:v>
                </c:pt>
                <c:pt idx="1189">
                  <c:v>195.94</c:v>
                </c:pt>
                <c:pt idx="1190">
                  <c:v>186.8</c:v>
                </c:pt>
              </c:numCache>
            </c:numRef>
          </c:yVal>
          <c:smooth val="1"/>
          <c:extLst>
            <c:ext xmlns:c16="http://schemas.microsoft.com/office/drawing/2014/chart" uri="{C3380CC4-5D6E-409C-BE32-E72D297353CC}">
              <c16:uniqueId val="{00000000-890F-454E-AC32-BA600AE94D3A}"/>
            </c:ext>
          </c:extLst>
        </c:ser>
        <c:ser>
          <c:idx val="1"/>
          <c:order val="1"/>
          <c:tx>
            <c:strRef>
              <c:f>Tsky!$C$5</c:f>
              <c:strCache>
                <c:ptCount val="1"/>
                <c:pt idx="0">
                  <c:v>6</c:v>
                </c:pt>
              </c:strCache>
            </c:strRef>
          </c:tx>
          <c:spPr>
            <a:ln>
              <a:solidFill>
                <a:srgbClr val="3D96AE"/>
              </a:solidFill>
            </a:ln>
          </c:spPr>
          <c:marker>
            <c:symbol val="none"/>
          </c:marker>
          <c:xVal>
            <c:numRef>
              <c:f>Tsky!$A$6:$A$1196</c:f>
              <c:numCache>
                <c:formatCode>0.0</c:formatCode>
                <c:ptCount val="1191"/>
                <c:pt idx="0">
                  <c:v>1</c:v>
                </c:pt>
                <c:pt idx="1">
                  <c:v>1.1000000000000001</c:v>
                </c:pt>
                <c:pt idx="2">
                  <c:v>1.2</c:v>
                </c:pt>
                <c:pt idx="3">
                  <c:v>1.3</c:v>
                </c:pt>
                <c:pt idx="4">
                  <c:v>1.4</c:v>
                </c:pt>
                <c:pt idx="5">
                  <c:v>1.5</c:v>
                </c:pt>
                <c:pt idx="6">
                  <c:v>1.6</c:v>
                </c:pt>
                <c:pt idx="7">
                  <c:v>1.7</c:v>
                </c:pt>
                <c:pt idx="8">
                  <c:v>1.8</c:v>
                </c:pt>
                <c:pt idx="9">
                  <c:v>1.9</c:v>
                </c:pt>
                <c:pt idx="10">
                  <c:v>2</c:v>
                </c:pt>
                <c:pt idx="11">
                  <c:v>2.1</c:v>
                </c:pt>
                <c:pt idx="12">
                  <c:v>2.2000000000000002</c:v>
                </c:pt>
                <c:pt idx="13">
                  <c:v>2.2999999999999998</c:v>
                </c:pt>
                <c:pt idx="14">
                  <c:v>2.4</c:v>
                </c:pt>
                <c:pt idx="15">
                  <c:v>2.5</c:v>
                </c:pt>
                <c:pt idx="16">
                  <c:v>2.6</c:v>
                </c:pt>
                <c:pt idx="17">
                  <c:v>2.7</c:v>
                </c:pt>
                <c:pt idx="18">
                  <c:v>2.8</c:v>
                </c:pt>
                <c:pt idx="19">
                  <c:v>2.9</c:v>
                </c:pt>
                <c:pt idx="20">
                  <c:v>3</c:v>
                </c:pt>
                <c:pt idx="21">
                  <c:v>3.1</c:v>
                </c:pt>
                <c:pt idx="22">
                  <c:v>3.2</c:v>
                </c:pt>
                <c:pt idx="23">
                  <c:v>3.3</c:v>
                </c:pt>
                <c:pt idx="24">
                  <c:v>3.4</c:v>
                </c:pt>
                <c:pt idx="25">
                  <c:v>3.5</c:v>
                </c:pt>
                <c:pt idx="26">
                  <c:v>3.6</c:v>
                </c:pt>
                <c:pt idx="27">
                  <c:v>3.7</c:v>
                </c:pt>
                <c:pt idx="28">
                  <c:v>3.8</c:v>
                </c:pt>
                <c:pt idx="29">
                  <c:v>3.9</c:v>
                </c:pt>
                <c:pt idx="30">
                  <c:v>4</c:v>
                </c:pt>
                <c:pt idx="31">
                  <c:v>4.0999999999999996</c:v>
                </c:pt>
                <c:pt idx="32">
                  <c:v>4.2</c:v>
                </c:pt>
                <c:pt idx="33">
                  <c:v>4.3</c:v>
                </c:pt>
                <c:pt idx="34">
                  <c:v>4.4000000000000004</c:v>
                </c:pt>
                <c:pt idx="35">
                  <c:v>4.5</c:v>
                </c:pt>
                <c:pt idx="36">
                  <c:v>4.5999999999999996</c:v>
                </c:pt>
                <c:pt idx="37">
                  <c:v>4.7</c:v>
                </c:pt>
                <c:pt idx="38">
                  <c:v>4.8</c:v>
                </c:pt>
                <c:pt idx="39">
                  <c:v>4.9000000000000004</c:v>
                </c:pt>
                <c:pt idx="40">
                  <c:v>5</c:v>
                </c:pt>
                <c:pt idx="41">
                  <c:v>5.0999999999999996</c:v>
                </c:pt>
                <c:pt idx="42">
                  <c:v>5.2</c:v>
                </c:pt>
                <c:pt idx="43">
                  <c:v>5.3</c:v>
                </c:pt>
                <c:pt idx="44">
                  <c:v>5.4</c:v>
                </c:pt>
                <c:pt idx="45">
                  <c:v>5.5</c:v>
                </c:pt>
                <c:pt idx="46">
                  <c:v>5.6</c:v>
                </c:pt>
                <c:pt idx="47">
                  <c:v>5.7</c:v>
                </c:pt>
                <c:pt idx="48">
                  <c:v>5.8</c:v>
                </c:pt>
                <c:pt idx="49">
                  <c:v>5.9</c:v>
                </c:pt>
                <c:pt idx="50">
                  <c:v>6</c:v>
                </c:pt>
                <c:pt idx="51">
                  <c:v>6.1</c:v>
                </c:pt>
                <c:pt idx="52">
                  <c:v>6.2</c:v>
                </c:pt>
                <c:pt idx="53">
                  <c:v>6.3</c:v>
                </c:pt>
                <c:pt idx="54">
                  <c:v>6.4</c:v>
                </c:pt>
                <c:pt idx="55">
                  <c:v>6.5</c:v>
                </c:pt>
                <c:pt idx="56">
                  <c:v>6.6</c:v>
                </c:pt>
                <c:pt idx="57">
                  <c:v>6.7</c:v>
                </c:pt>
                <c:pt idx="58">
                  <c:v>6.8</c:v>
                </c:pt>
                <c:pt idx="59">
                  <c:v>6.9</c:v>
                </c:pt>
                <c:pt idx="60">
                  <c:v>7</c:v>
                </c:pt>
                <c:pt idx="61">
                  <c:v>7.1</c:v>
                </c:pt>
                <c:pt idx="62">
                  <c:v>7.2</c:v>
                </c:pt>
                <c:pt idx="63">
                  <c:v>7.3</c:v>
                </c:pt>
                <c:pt idx="64">
                  <c:v>7.4</c:v>
                </c:pt>
                <c:pt idx="65">
                  <c:v>7.5</c:v>
                </c:pt>
                <c:pt idx="66">
                  <c:v>7.6</c:v>
                </c:pt>
                <c:pt idx="67">
                  <c:v>7.7</c:v>
                </c:pt>
                <c:pt idx="68">
                  <c:v>7.8</c:v>
                </c:pt>
                <c:pt idx="69">
                  <c:v>7.9</c:v>
                </c:pt>
                <c:pt idx="70">
                  <c:v>8</c:v>
                </c:pt>
                <c:pt idx="71">
                  <c:v>8.1</c:v>
                </c:pt>
                <c:pt idx="72">
                  <c:v>8.1999999999999993</c:v>
                </c:pt>
                <c:pt idx="73">
                  <c:v>8.3000000000000007</c:v>
                </c:pt>
                <c:pt idx="74">
                  <c:v>8.4</c:v>
                </c:pt>
                <c:pt idx="75">
                  <c:v>8.5</c:v>
                </c:pt>
                <c:pt idx="76">
                  <c:v>8.6</c:v>
                </c:pt>
                <c:pt idx="77">
                  <c:v>8.6999999999999993</c:v>
                </c:pt>
                <c:pt idx="78">
                  <c:v>8.8000000000000007</c:v>
                </c:pt>
                <c:pt idx="79">
                  <c:v>8.9</c:v>
                </c:pt>
                <c:pt idx="80">
                  <c:v>9</c:v>
                </c:pt>
                <c:pt idx="81">
                  <c:v>9.1</c:v>
                </c:pt>
                <c:pt idx="82">
                  <c:v>9.1999999999999993</c:v>
                </c:pt>
                <c:pt idx="83">
                  <c:v>9.3000000000000007</c:v>
                </c:pt>
                <c:pt idx="84">
                  <c:v>9.4</c:v>
                </c:pt>
                <c:pt idx="85">
                  <c:v>9.5</c:v>
                </c:pt>
                <c:pt idx="86">
                  <c:v>9.6</c:v>
                </c:pt>
                <c:pt idx="87">
                  <c:v>9.6999999999999993</c:v>
                </c:pt>
                <c:pt idx="88">
                  <c:v>9.8000000000000007</c:v>
                </c:pt>
                <c:pt idx="89">
                  <c:v>9.9</c:v>
                </c:pt>
                <c:pt idx="90">
                  <c:v>10</c:v>
                </c:pt>
                <c:pt idx="91">
                  <c:v>10.1</c:v>
                </c:pt>
                <c:pt idx="92">
                  <c:v>10.199999999999999</c:v>
                </c:pt>
                <c:pt idx="93">
                  <c:v>10.3</c:v>
                </c:pt>
                <c:pt idx="94">
                  <c:v>10.4</c:v>
                </c:pt>
                <c:pt idx="95">
                  <c:v>10.5</c:v>
                </c:pt>
                <c:pt idx="96">
                  <c:v>10.6</c:v>
                </c:pt>
                <c:pt idx="97">
                  <c:v>10.7</c:v>
                </c:pt>
                <c:pt idx="98">
                  <c:v>10.8</c:v>
                </c:pt>
                <c:pt idx="99">
                  <c:v>10.9</c:v>
                </c:pt>
                <c:pt idx="100">
                  <c:v>11</c:v>
                </c:pt>
                <c:pt idx="101">
                  <c:v>11.1</c:v>
                </c:pt>
                <c:pt idx="102">
                  <c:v>11.2</c:v>
                </c:pt>
                <c:pt idx="103">
                  <c:v>11.3</c:v>
                </c:pt>
                <c:pt idx="104">
                  <c:v>11.4</c:v>
                </c:pt>
                <c:pt idx="105">
                  <c:v>11.5</c:v>
                </c:pt>
                <c:pt idx="106">
                  <c:v>11.6</c:v>
                </c:pt>
                <c:pt idx="107">
                  <c:v>11.7</c:v>
                </c:pt>
                <c:pt idx="108">
                  <c:v>11.8</c:v>
                </c:pt>
                <c:pt idx="109">
                  <c:v>11.9</c:v>
                </c:pt>
                <c:pt idx="110">
                  <c:v>12</c:v>
                </c:pt>
                <c:pt idx="111">
                  <c:v>12.1</c:v>
                </c:pt>
                <c:pt idx="112">
                  <c:v>12.2</c:v>
                </c:pt>
                <c:pt idx="113">
                  <c:v>12.3</c:v>
                </c:pt>
                <c:pt idx="114">
                  <c:v>12.4</c:v>
                </c:pt>
                <c:pt idx="115">
                  <c:v>12.5</c:v>
                </c:pt>
                <c:pt idx="116">
                  <c:v>12.6</c:v>
                </c:pt>
                <c:pt idx="117">
                  <c:v>12.7</c:v>
                </c:pt>
                <c:pt idx="118">
                  <c:v>12.8</c:v>
                </c:pt>
                <c:pt idx="119">
                  <c:v>12.9</c:v>
                </c:pt>
                <c:pt idx="120">
                  <c:v>13</c:v>
                </c:pt>
                <c:pt idx="121">
                  <c:v>13.1</c:v>
                </c:pt>
                <c:pt idx="122">
                  <c:v>13.2</c:v>
                </c:pt>
                <c:pt idx="123">
                  <c:v>13.3</c:v>
                </c:pt>
                <c:pt idx="124">
                  <c:v>13.4</c:v>
                </c:pt>
                <c:pt idx="125">
                  <c:v>13.5</c:v>
                </c:pt>
                <c:pt idx="126">
                  <c:v>13.6</c:v>
                </c:pt>
                <c:pt idx="127">
                  <c:v>13.7</c:v>
                </c:pt>
                <c:pt idx="128">
                  <c:v>13.8</c:v>
                </c:pt>
                <c:pt idx="129">
                  <c:v>13.9</c:v>
                </c:pt>
                <c:pt idx="130">
                  <c:v>14</c:v>
                </c:pt>
                <c:pt idx="131">
                  <c:v>14.1</c:v>
                </c:pt>
                <c:pt idx="132">
                  <c:v>14.2</c:v>
                </c:pt>
                <c:pt idx="133">
                  <c:v>14.3</c:v>
                </c:pt>
                <c:pt idx="134">
                  <c:v>14.4</c:v>
                </c:pt>
                <c:pt idx="135">
                  <c:v>14.5</c:v>
                </c:pt>
                <c:pt idx="136">
                  <c:v>14.6</c:v>
                </c:pt>
                <c:pt idx="137">
                  <c:v>14.7</c:v>
                </c:pt>
                <c:pt idx="138">
                  <c:v>14.8</c:v>
                </c:pt>
                <c:pt idx="139">
                  <c:v>14.9</c:v>
                </c:pt>
                <c:pt idx="140">
                  <c:v>15</c:v>
                </c:pt>
                <c:pt idx="141">
                  <c:v>15.1</c:v>
                </c:pt>
                <c:pt idx="142">
                  <c:v>15.2</c:v>
                </c:pt>
                <c:pt idx="143">
                  <c:v>15.3</c:v>
                </c:pt>
                <c:pt idx="144">
                  <c:v>15.4</c:v>
                </c:pt>
                <c:pt idx="145">
                  <c:v>15.5</c:v>
                </c:pt>
                <c:pt idx="146">
                  <c:v>15.6</c:v>
                </c:pt>
                <c:pt idx="147">
                  <c:v>15.7</c:v>
                </c:pt>
                <c:pt idx="148">
                  <c:v>15.8</c:v>
                </c:pt>
                <c:pt idx="149">
                  <c:v>15.9</c:v>
                </c:pt>
                <c:pt idx="150">
                  <c:v>16</c:v>
                </c:pt>
                <c:pt idx="151">
                  <c:v>16.100000000000001</c:v>
                </c:pt>
                <c:pt idx="152">
                  <c:v>16.2</c:v>
                </c:pt>
                <c:pt idx="153">
                  <c:v>16.3</c:v>
                </c:pt>
                <c:pt idx="154">
                  <c:v>16.399999999999999</c:v>
                </c:pt>
                <c:pt idx="155">
                  <c:v>16.5</c:v>
                </c:pt>
                <c:pt idx="156">
                  <c:v>16.600000000000001</c:v>
                </c:pt>
                <c:pt idx="157">
                  <c:v>16.7</c:v>
                </c:pt>
                <c:pt idx="158">
                  <c:v>16.8</c:v>
                </c:pt>
                <c:pt idx="159">
                  <c:v>16.899999999999999</c:v>
                </c:pt>
                <c:pt idx="160">
                  <c:v>17</c:v>
                </c:pt>
                <c:pt idx="161">
                  <c:v>17.100000000000001</c:v>
                </c:pt>
                <c:pt idx="162">
                  <c:v>17.2</c:v>
                </c:pt>
                <c:pt idx="163">
                  <c:v>17.3</c:v>
                </c:pt>
                <c:pt idx="164">
                  <c:v>17.399999999999999</c:v>
                </c:pt>
                <c:pt idx="165">
                  <c:v>17.5</c:v>
                </c:pt>
                <c:pt idx="166">
                  <c:v>17.600000000000001</c:v>
                </c:pt>
                <c:pt idx="167">
                  <c:v>17.7</c:v>
                </c:pt>
                <c:pt idx="168">
                  <c:v>17.8</c:v>
                </c:pt>
                <c:pt idx="169">
                  <c:v>17.899999999999999</c:v>
                </c:pt>
                <c:pt idx="170">
                  <c:v>18</c:v>
                </c:pt>
                <c:pt idx="171">
                  <c:v>18.100000000000001</c:v>
                </c:pt>
                <c:pt idx="172">
                  <c:v>18.2</c:v>
                </c:pt>
                <c:pt idx="173">
                  <c:v>18.3</c:v>
                </c:pt>
                <c:pt idx="174">
                  <c:v>18.399999999999999</c:v>
                </c:pt>
                <c:pt idx="175">
                  <c:v>18.5</c:v>
                </c:pt>
                <c:pt idx="176">
                  <c:v>18.600000000000001</c:v>
                </c:pt>
                <c:pt idx="177">
                  <c:v>18.7</c:v>
                </c:pt>
                <c:pt idx="178">
                  <c:v>18.8</c:v>
                </c:pt>
                <c:pt idx="179">
                  <c:v>18.899999999999999</c:v>
                </c:pt>
                <c:pt idx="180">
                  <c:v>19</c:v>
                </c:pt>
                <c:pt idx="181">
                  <c:v>19.100000000000001</c:v>
                </c:pt>
                <c:pt idx="182">
                  <c:v>19.2</c:v>
                </c:pt>
                <c:pt idx="183">
                  <c:v>19.3</c:v>
                </c:pt>
                <c:pt idx="184">
                  <c:v>19.399999999999999</c:v>
                </c:pt>
                <c:pt idx="185">
                  <c:v>19.5</c:v>
                </c:pt>
                <c:pt idx="186">
                  <c:v>19.600000000000001</c:v>
                </c:pt>
                <c:pt idx="187">
                  <c:v>19.7</c:v>
                </c:pt>
                <c:pt idx="188">
                  <c:v>19.8</c:v>
                </c:pt>
                <c:pt idx="189">
                  <c:v>19.899999999999999</c:v>
                </c:pt>
                <c:pt idx="190">
                  <c:v>20</c:v>
                </c:pt>
                <c:pt idx="191">
                  <c:v>20.100000000000001</c:v>
                </c:pt>
                <c:pt idx="192">
                  <c:v>20.2</c:v>
                </c:pt>
                <c:pt idx="193">
                  <c:v>20.3</c:v>
                </c:pt>
                <c:pt idx="194">
                  <c:v>20.399999999999999</c:v>
                </c:pt>
                <c:pt idx="195">
                  <c:v>20.5</c:v>
                </c:pt>
                <c:pt idx="196">
                  <c:v>20.6</c:v>
                </c:pt>
                <c:pt idx="197">
                  <c:v>20.7</c:v>
                </c:pt>
                <c:pt idx="198">
                  <c:v>20.8</c:v>
                </c:pt>
                <c:pt idx="199">
                  <c:v>20.9</c:v>
                </c:pt>
                <c:pt idx="200">
                  <c:v>21</c:v>
                </c:pt>
                <c:pt idx="201">
                  <c:v>21.1</c:v>
                </c:pt>
                <c:pt idx="202">
                  <c:v>21.2</c:v>
                </c:pt>
                <c:pt idx="203">
                  <c:v>21.3</c:v>
                </c:pt>
                <c:pt idx="204">
                  <c:v>21.4</c:v>
                </c:pt>
                <c:pt idx="205">
                  <c:v>21.5</c:v>
                </c:pt>
                <c:pt idx="206">
                  <c:v>21.6</c:v>
                </c:pt>
                <c:pt idx="207">
                  <c:v>21.7</c:v>
                </c:pt>
                <c:pt idx="208">
                  <c:v>21.8</c:v>
                </c:pt>
                <c:pt idx="209">
                  <c:v>21.9</c:v>
                </c:pt>
                <c:pt idx="210">
                  <c:v>22</c:v>
                </c:pt>
                <c:pt idx="211">
                  <c:v>22.1</c:v>
                </c:pt>
                <c:pt idx="212">
                  <c:v>22.2</c:v>
                </c:pt>
                <c:pt idx="213">
                  <c:v>22.3</c:v>
                </c:pt>
                <c:pt idx="214">
                  <c:v>22.4</c:v>
                </c:pt>
                <c:pt idx="215">
                  <c:v>22.5</c:v>
                </c:pt>
                <c:pt idx="216">
                  <c:v>22.6</c:v>
                </c:pt>
                <c:pt idx="217">
                  <c:v>22.7</c:v>
                </c:pt>
                <c:pt idx="218">
                  <c:v>22.8</c:v>
                </c:pt>
                <c:pt idx="219">
                  <c:v>22.9</c:v>
                </c:pt>
                <c:pt idx="220">
                  <c:v>23</c:v>
                </c:pt>
                <c:pt idx="221">
                  <c:v>23.1</c:v>
                </c:pt>
                <c:pt idx="222">
                  <c:v>23.2</c:v>
                </c:pt>
                <c:pt idx="223">
                  <c:v>23.3</c:v>
                </c:pt>
                <c:pt idx="224">
                  <c:v>23.4</c:v>
                </c:pt>
                <c:pt idx="225">
                  <c:v>23.5</c:v>
                </c:pt>
                <c:pt idx="226">
                  <c:v>23.6</c:v>
                </c:pt>
                <c:pt idx="227">
                  <c:v>23.7</c:v>
                </c:pt>
                <c:pt idx="228">
                  <c:v>23.8</c:v>
                </c:pt>
                <c:pt idx="229">
                  <c:v>23.9</c:v>
                </c:pt>
                <c:pt idx="230">
                  <c:v>24</c:v>
                </c:pt>
                <c:pt idx="231">
                  <c:v>24.1</c:v>
                </c:pt>
                <c:pt idx="232">
                  <c:v>24.2</c:v>
                </c:pt>
                <c:pt idx="233">
                  <c:v>24.3</c:v>
                </c:pt>
                <c:pt idx="234">
                  <c:v>24.4</c:v>
                </c:pt>
                <c:pt idx="235">
                  <c:v>24.5</c:v>
                </c:pt>
                <c:pt idx="236">
                  <c:v>24.6</c:v>
                </c:pt>
                <c:pt idx="237">
                  <c:v>24.7</c:v>
                </c:pt>
                <c:pt idx="238">
                  <c:v>24.8</c:v>
                </c:pt>
                <c:pt idx="239">
                  <c:v>24.9</c:v>
                </c:pt>
                <c:pt idx="240">
                  <c:v>25</c:v>
                </c:pt>
                <c:pt idx="241">
                  <c:v>25.1</c:v>
                </c:pt>
                <c:pt idx="242">
                  <c:v>25.2</c:v>
                </c:pt>
                <c:pt idx="243">
                  <c:v>25.3</c:v>
                </c:pt>
                <c:pt idx="244">
                  <c:v>25.4</c:v>
                </c:pt>
                <c:pt idx="245">
                  <c:v>25.5</c:v>
                </c:pt>
                <c:pt idx="246">
                  <c:v>25.6</c:v>
                </c:pt>
                <c:pt idx="247">
                  <c:v>25.7</c:v>
                </c:pt>
                <c:pt idx="248">
                  <c:v>25.8</c:v>
                </c:pt>
                <c:pt idx="249">
                  <c:v>25.9</c:v>
                </c:pt>
                <c:pt idx="250">
                  <c:v>26</c:v>
                </c:pt>
                <c:pt idx="251">
                  <c:v>26.1</c:v>
                </c:pt>
                <c:pt idx="252">
                  <c:v>26.2</c:v>
                </c:pt>
                <c:pt idx="253">
                  <c:v>26.3</c:v>
                </c:pt>
                <c:pt idx="254">
                  <c:v>26.4</c:v>
                </c:pt>
                <c:pt idx="255">
                  <c:v>26.5</c:v>
                </c:pt>
                <c:pt idx="256">
                  <c:v>26.6</c:v>
                </c:pt>
                <c:pt idx="257">
                  <c:v>26.7</c:v>
                </c:pt>
                <c:pt idx="258">
                  <c:v>26.8</c:v>
                </c:pt>
                <c:pt idx="259">
                  <c:v>26.9</c:v>
                </c:pt>
                <c:pt idx="260">
                  <c:v>27</c:v>
                </c:pt>
                <c:pt idx="261">
                  <c:v>27.1</c:v>
                </c:pt>
                <c:pt idx="262">
                  <c:v>27.2</c:v>
                </c:pt>
                <c:pt idx="263">
                  <c:v>27.3</c:v>
                </c:pt>
                <c:pt idx="264">
                  <c:v>27.4</c:v>
                </c:pt>
                <c:pt idx="265">
                  <c:v>27.5</c:v>
                </c:pt>
                <c:pt idx="266">
                  <c:v>27.6</c:v>
                </c:pt>
                <c:pt idx="267">
                  <c:v>27.7</c:v>
                </c:pt>
                <c:pt idx="268">
                  <c:v>27.8</c:v>
                </c:pt>
                <c:pt idx="269">
                  <c:v>27.9</c:v>
                </c:pt>
                <c:pt idx="270">
                  <c:v>28</c:v>
                </c:pt>
                <c:pt idx="271">
                  <c:v>28.1</c:v>
                </c:pt>
                <c:pt idx="272">
                  <c:v>28.2</c:v>
                </c:pt>
                <c:pt idx="273">
                  <c:v>28.3</c:v>
                </c:pt>
                <c:pt idx="274">
                  <c:v>28.4</c:v>
                </c:pt>
                <c:pt idx="275">
                  <c:v>28.5</c:v>
                </c:pt>
                <c:pt idx="276">
                  <c:v>28.6</c:v>
                </c:pt>
                <c:pt idx="277">
                  <c:v>28.7</c:v>
                </c:pt>
                <c:pt idx="278">
                  <c:v>28.8</c:v>
                </c:pt>
                <c:pt idx="279">
                  <c:v>28.9</c:v>
                </c:pt>
                <c:pt idx="280">
                  <c:v>29</c:v>
                </c:pt>
                <c:pt idx="281">
                  <c:v>29.1</c:v>
                </c:pt>
                <c:pt idx="282">
                  <c:v>29.2</c:v>
                </c:pt>
                <c:pt idx="283">
                  <c:v>29.3</c:v>
                </c:pt>
                <c:pt idx="284">
                  <c:v>29.4</c:v>
                </c:pt>
                <c:pt idx="285">
                  <c:v>29.5</c:v>
                </c:pt>
                <c:pt idx="286">
                  <c:v>29.6</c:v>
                </c:pt>
                <c:pt idx="287">
                  <c:v>29.7</c:v>
                </c:pt>
                <c:pt idx="288">
                  <c:v>29.8</c:v>
                </c:pt>
                <c:pt idx="289">
                  <c:v>29.9</c:v>
                </c:pt>
                <c:pt idx="290">
                  <c:v>30</c:v>
                </c:pt>
                <c:pt idx="291">
                  <c:v>30.1</c:v>
                </c:pt>
                <c:pt idx="292">
                  <c:v>30.2</c:v>
                </c:pt>
                <c:pt idx="293">
                  <c:v>30.3</c:v>
                </c:pt>
                <c:pt idx="294">
                  <c:v>30.4</c:v>
                </c:pt>
                <c:pt idx="295">
                  <c:v>30.5</c:v>
                </c:pt>
                <c:pt idx="296">
                  <c:v>30.6</c:v>
                </c:pt>
                <c:pt idx="297">
                  <c:v>30.7</c:v>
                </c:pt>
                <c:pt idx="298">
                  <c:v>30.8</c:v>
                </c:pt>
                <c:pt idx="299">
                  <c:v>30.9</c:v>
                </c:pt>
                <c:pt idx="300">
                  <c:v>31</c:v>
                </c:pt>
                <c:pt idx="301">
                  <c:v>31.1</c:v>
                </c:pt>
                <c:pt idx="302">
                  <c:v>31.2</c:v>
                </c:pt>
                <c:pt idx="303">
                  <c:v>31.3</c:v>
                </c:pt>
                <c:pt idx="304">
                  <c:v>31.4</c:v>
                </c:pt>
                <c:pt idx="305">
                  <c:v>31.5</c:v>
                </c:pt>
                <c:pt idx="306">
                  <c:v>31.6</c:v>
                </c:pt>
                <c:pt idx="307">
                  <c:v>31.7</c:v>
                </c:pt>
                <c:pt idx="308">
                  <c:v>31.8</c:v>
                </c:pt>
                <c:pt idx="309">
                  <c:v>31.9</c:v>
                </c:pt>
                <c:pt idx="310">
                  <c:v>32</c:v>
                </c:pt>
                <c:pt idx="311">
                  <c:v>32.1</c:v>
                </c:pt>
                <c:pt idx="312">
                  <c:v>32.200000000000003</c:v>
                </c:pt>
                <c:pt idx="313">
                  <c:v>32.299999999999997</c:v>
                </c:pt>
                <c:pt idx="314">
                  <c:v>32.4</c:v>
                </c:pt>
                <c:pt idx="315">
                  <c:v>32.5</c:v>
                </c:pt>
                <c:pt idx="316">
                  <c:v>32.6</c:v>
                </c:pt>
                <c:pt idx="317">
                  <c:v>32.700000000000003</c:v>
                </c:pt>
                <c:pt idx="318">
                  <c:v>32.799999999999997</c:v>
                </c:pt>
                <c:pt idx="319">
                  <c:v>32.9</c:v>
                </c:pt>
                <c:pt idx="320">
                  <c:v>33</c:v>
                </c:pt>
                <c:pt idx="321">
                  <c:v>33.1</c:v>
                </c:pt>
                <c:pt idx="322">
                  <c:v>33.200000000000003</c:v>
                </c:pt>
                <c:pt idx="323">
                  <c:v>33.299999999999997</c:v>
                </c:pt>
                <c:pt idx="324">
                  <c:v>33.4</c:v>
                </c:pt>
                <c:pt idx="325">
                  <c:v>33.5</c:v>
                </c:pt>
                <c:pt idx="326">
                  <c:v>33.6</c:v>
                </c:pt>
                <c:pt idx="327">
                  <c:v>33.700000000000003</c:v>
                </c:pt>
                <c:pt idx="328">
                  <c:v>33.799999999999997</c:v>
                </c:pt>
                <c:pt idx="329">
                  <c:v>33.9</c:v>
                </c:pt>
                <c:pt idx="330">
                  <c:v>34</c:v>
                </c:pt>
                <c:pt idx="331">
                  <c:v>34.1</c:v>
                </c:pt>
                <c:pt idx="332">
                  <c:v>34.200000000000003</c:v>
                </c:pt>
                <c:pt idx="333">
                  <c:v>34.299999999999997</c:v>
                </c:pt>
                <c:pt idx="334">
                  <c:v>34.4</c:v>
                </c:pt>
                <c:pt idx="335">
                  <c:v>34.5</c:v>
                </c:pt>
                <c:pt idx="336">
                  <c:v>34.6</c:v>
                </c:pt>
                <c:pt idx="337">
                  <c:v>34.700000000000003</c:v>
                </c:pt>
                <c:pt idx="338">
                  <c:v>34.799999999999997</c:v>
                </c:pt>
                <c:pt idx="339">
                  <c:v>34.9</c:v>
                </c:pt>
                <c:pt idx="340">
                  <c:v>35</c:v>
                </c:pt>
                <c:pt idx="341">
                  <c:v>35.1</c:v>
                </c:pt>
                <c:pt idx="342">
                  <c:v>35.200000000000003</c:v>
                </c:pt>
                <c:pt idx="343">
                  <c:v>35.299999999999997</c:v>
                </c:pt>
                <c:pt idx="344">
                  <c:v>35.4</c:v>
                </c:pt>
                <c:pt idx="345">
                  <c:v>35.5</c:v>
                </c:pt>
                <c:pt idx="346">
                  <c:v>35.6</c:v>
                </c:pt>
                <c:pt idx="347">
                  <c:v>35.700000000000003</c:v>
                </c:pt>
                <c:pt idx="348">
                  <c:v>35.799999999999997</c:v>
                </c:pt>
                <c:pt idx="349">
                  <c:v>35.9</c:v>
                </c:pt>
                <c:pt idx="350">
                  <c:v>36</c:v>
                </c:pt>
                <c:pt idx="351">
                  <c:v>36.1</c:v>
                </c:pt>
                <c:pt idx="352">
                  <c:v>36.200000000000003</c:v>
                </c:pt>
                <c:pt idx="353">
                  <c:v>36.299999999999997</c:v>
                </c:pt>
                <c:pt idx="354">
                  <c:v>36.4</c:v>
                </c:pt>
                <c:pt idx="355">
                  <c:v>36.5</c:v>
                </c:pt>
                <c:pt idx="356">
                  <c:v>36.6</c:v>
                </c:pt>
                <c:pt idx="357">
                  <c:v>36.700000000000003</c:v>
                </c:pt>
                <c:pt idx="358">
                  <c:v>36.799999999999997</c:v>
                </c:pt>
                <c:pt idx="359">
                  <c:v>36.9</c:v>
                </c:pt>
                <c:pt idx="360">
                  <c:v>37</c:v>
                </c:pt>
                <c:pt idx="361">
                  <c:v>37.1</c:v>
                </c:pt>
                <c:pt idx="362">
                  <c:v>37.200000000000003</c:v>
                </c:pt>
                <c:pt idx="363">
                  <c:v>37.299999999999997</c:v>
                </c:pt>
                <c:pt idx="364">
                  <c:v>37.4</c:v>
                </c:pt>
                <c:pt idx="365">
                  <c:v>37.5</c:v>
                </c:pt>
                <c:pt idx="366">
                  <c:v>37.6</c:v>
                </c:pt>
                <c:pt idx="367">
                  <c:v>37.700000000000003</c:v>
                </c:pt>
                <c:pt idx="368">
                  <c:v>37.799999999999997</c:v>
                </c:pt>
                <c:pt idx="369">
                  <c:v>37.9</c:v>
                </c:pt>
                <c:pt idx="370">
                  <c:v>38</c:v>
                </c:pt>
                <c:pt idx="371">
                  <c:v>38.1</c:v>
                </c:pt>
                <c:pt idx="372">
                  <c:v>38.200000000000003</c:v>
                </c:pt>
                <c:pt idx="373">
                  <c:v>38.299999999999997</c:v>
                </c:pt>
                <c:pt idx="374">
                  <c:v>38.4</c:v>
                </c:pt>
                <c:pt idx="375">
                  <c:v>38.5</c:v>
                </c:pt>
                <c:pt idx="376">
                  <c:v>38.6</c:v>
                </c:pt>
                <c:pt idx="377">
                  <c:v>38.700000000000003</c:v>
                </c:pt>
                <c:pt idx="378">
                  <c:v>38.799999999999997</c:v>
                </c:pt>
                <c:pt idx="379">
                  <c:v>38.9</c:v>
                </c:pt>
                <c:pt idx="380">
                  <c:v>39</c:v>
                </c:pt>
                <c:pt idx="381">
                  <c:v>39.1</c:v>
                </c:pt>
                <c:pt idx="382">
                  <c:v>39.200000000000003</c:v>
                </c:pt>
                <c:pt idx="383">
                  <c:v>39.299999999999997</c:v>
                </c:pt>
                <c:pt idx="384">
                  <c:v>39.4</c:v>
                </c:pt>
                <c:pt idx="385">
                  <c:v>39.5</c:v>
                </c:pt>
                <c:pt idx="386">
                  <c:v>39.6</c:v>
                </c:pt>
                <c:pt idx="387">
                  <c:v>39.700000000000003</c:v>
                </c:pt>
                <c:pt idx="388">
                  <c:v>39.799999999999997</c:v>
                </c:pt>
                <c:pt idx="389">
                  <c:v>39.9</c:v>
                </c:pt>
                <c:pt idx="390">
                  <c:v>40</c:v>
                </c:pt>
                <c:pt idx="391">
                  <c:v>40.1</c:v>
                </c:pt>
                <c:pt idx="392">
                  <c:v>40.200000000000003</c:v>
                </c:pt>
                <c:pt idx="393">
                  <c:v>40.299999999999997</c:v>
                </c:pt>
                <c:pt idx="394">
                  <c:v>40.4</c:v>
                </c:pt>
                <c:pt idx="395">
                  <c:v>40.5</c:v>
                </c:pt>
                <c:pt idx="396">
                  <c:v>40.6</c:v>
                </c:pt>
                <c:pt idx="397">
                  <c:v>40.700000000000003</c:v>
                </c:pt>
                <c:pt idx="398">
                  <c:v>40.799999999999997</c:v>
                </c:pt>
                <c:pt idx="399">
                  <c:v>40.9</c:v>
                </c:pt>
                <c:pt idx="400">
                  <c:v>41</c:v>
                </c:pt>
                <c:pt idx="401">
                  <c:v>41.1</c:v>
                </c:pt>
                <c:pt idx="402">
                  <c:v>41.2</c:v>
                </c:pt>
                <c:pt idx="403">
                  <c:v>41.3</c:v>
                </c:pt>
                <c:pt idx="404">
                  <c:v>41.4</c:v>
                </c:pt>
                <c:pt idx="405">
                  <c:v>41.5</c:v>
                </c:pt>
                <c:pt idx="406">
                  <c:v>41.6</c:v>
                </c:pt>
                <c:pt idx="407">
                  <c:v>41.7</c:v>
                </c:pt>
                <c:pt idx="408">
                  <c:v>41.8</c:v>
                </c:pt>
                <c:pt idx="409">
                  <c:v>41.9</c:v>
                </c:pt>
                <c:pt idx="410">
                  <c:v>42</c:v>
                </c:pt>
                <c:pt idx="411">
                  <c:v>42.1</c:v>
                </c:pt>
                <c:pt idx="412">
                  <c:v>42.2</c:v>
                </c:pt>
                <c:pt idx="413">
                  <c:v>42.3</c:v>
                </c:pt>
                <c:pt idx="414">
                  <c:v>42.4</c:v>
                </c:pt>
                <c:pt idx="415">
                  <c:v>42.5</c:v>
                </c:pt>
                <c:pt idx="416">
                  <c:v>42.6</c:v>
                </c:pt>
                <c:pt idx="417">
                  <c:v>42.7</c:v>
                </c:pt>
                <c:pt idx="418">
                  <c:v>42.8</c:v>
                </c:pt>
                <c:pt idx="419">
                  <c:v>42.9</c:v>
                </c:pt>
                <c:pt idx="420">
                  <c:v>43</c:v>
                </c:pt>
                <c:pt idx="421">
                  <c:v>43.1</c:v>
                </c:pt>
                <c:pt idx="422">
                  <c:v>43.2</c:v>
                </c:pt>
                <c:pt idx="423">
                  <c:v>43.3</c:v>
                </c:pt>
                <c:pt idx="424">
                  <c:v>43.4</c:v>
                </c:pt>
                <c:pt idx="425">
                  <c:v>43.5</c:v>
                </c:pt>
                <c:pt idx="426">
                  <c:v>43.6</c:v>
                </c:pt>
                <c:pt idx="427">
                  <c:v>43.7</c:v>
                </c:pt>
                <c:pt idx="428">
                  <c:v>43.8</c:v>
                </c:pt>
                <c:pt idx="429">
                  <c:v>43.9</c:v>
                </c:pt>
                <c:pt idx="430">
                  <c:v>44</c:v>
                </c:pt>
                <c:pt idx="431">
                  <c:v>44.1</c:v>
                </c:pt>
                <c:pt idx="432">
                  <c:v>44.2</c:v>
                </c:pt>
                <c:pt idx="433">
                  <c:v>44.3</c:v>
                </c:pt>
                <c:pt idx="434">
                  <c:v>44.4</c:v>
                </c:pt>
                <c:pt idx="435">
                  <c:v>44.5</c:v>
                </c:pt>
                <c:pt idx="436">
                  <c:v>44.6</c:v>
                </c:pt>
                <c:pt idx="437">
                  <c:v>44.7</c:v>
                </c:pt>
                <c:pt idx="438">
                  <c:v>44.8</c:v>
                </c:pt>
                <c:pt idx="439">
                  <c:v>44.9</c:v>
                </c:pt>
                <c:pt idx="440">
                  <c:v>45</c:v>
                </c:pt>
                <c:pt idx="441">
                  <c:v>45.1</c:v>
                </c:pt>
                <c:pt idx="442">
                  <c:v>45.2</c:v>
                </c:pt>
                <c:pt idx="443">
                  <c:v>45.3</c:v>
                </c:pt>
                <c:pt idx="444">
                  <c:v>45.4</c:v>
                </c:pt>
                <c:pt idx="445">
                  <c:v>45.5</c:v>
                </c:pt>
                <c:pt idx="446">
                  <c:v>45.6</c:v>
                </c:pt>
                <c:pt idx="447">
                  <c:v>45.7</c:v>
                </c:pt>
                <c:pt idx="448">
                  <c:v>45.8</c:v>
                </c:pt>
                <c:pt idx="449">
                  <c:v>45.9</c:v>
                </c:pt>
                <c:pt idx="450">
                  <c:v>46</c:v>
                </c:pt>
                <c:pt idx="451">
                  <c:v>46.1</c:v>
                </c:pt>
                <c:pt idx="452">
                  <c:v>46.2</c:v>
                </c:pt>
                <c:pt idx="453">
                  <c:v>46.3</c:v>
                </c:pt>
                <c:pt idx="454">
                  <c:v>46.4</c:v>
                </c:pt>
                <c:pt idx="455">
                  <c:v>46.5</c:v>
                </c:pt>
                <c:pt idx="456">
                  <c:v>46.6</c:v>
                </c:pt>
                <c:pt idx="457">
                  <c:v>46.7</c:v>
                </c:pt>
                <c:pt idx="458">
                  <c:v>46.8</c:v>
                </c:pt>
                <c:pt idx="459">
                  <c:v>46.9</c:v>
                </c:pt>
                <c:pt idx="460">
                  <c:v>47</c:v>
                </c:pt>
                <c:pt idx="461">
                  <c:v>47.1</c:v>
                </c:pt>
                <c:pt idx="462">
                  <c:v>47.2</c:v>
                </c:pt>
                <c:pt idx="463">
                  <c:v>47.3</c:v>
                </c:pt>
                <c:pt idx="464">
                  <c:v>47.4</c:v>
                </c:pt>
                <c:pt idx="465">
                  <c:v>47.5</c:v>
                </c:pt>
                <c:pt idx="466">
                  <c:v>47.6</c:v>
                </c:pt>
                <c:pt idx="467">
                  <c:v>47.7</c:v>
                </c:pt>
                <c:pt idx="468">
                  <c:v>47.8</c:v>
                </c:pt>
                <c:pt idx="469">
                  <c:v>47.9</c:v>
                </c:pt>
                <c:pt idx="470">
                  <c:v>48</c:v>
                </c:pt>
                <c:pt idx="471">
                  <c:v>48.1</c:v>
                </c:pt>
                <c:pt idx="472">
                  <c:v>48.2</c:v>
                </c:pt>
                <c:pt idx="473">
                  <c:v>48.3</c:v>
                </c:pt>
                <c:pt idx="474">
                  <c:v>48.4</c:v>
                </c:pt>
                <c:pt idx="475">
                  <c:v>48.5</c:v>
                </c:pt>
                <c:pt idx="476">
                  <c:v>48.6</c:v>
                </c:pt>
                <c:pt idx="477">
                  <c:v>48.7</c:v>
                </c:pt>
                <c:pt idx="478">
                  <c:v>48.8</c:v>
                </c:pt>
                <c:pt idx="479">
                  <c:v>48.9</c:v>
                </c:pt>
                <c:pt idx="480">
                  <c:v>49</c:v>
                </c:pt>
                <c:pt idx="481">
                  <c:v>49.1</c:v>
                </c:pt>
                <c:pt idx="482">
                  <c:v>49.2</c:v>
                </c:pt>
                <c:pt idx="483">
                  <c:v>49.3</c:v>
                </c:pt>
                <c:pt idx="484">
                  <c:v>49.4</c:v>
                </c:pt>
                <c:pt idx="485">
                  <c:v>49.5</c:v>
                </c:pt>
                <c:pt idx="486">
                  <c:v>49.6</c:v>
                </c:pt>
                <c:pt idx="487">
                  <c:v>49.7</c:v>
                </c:pt>
                <c:pt idx="488">
                  <c:v>49.8</c:v>
                </c:pt>
                <c:pt idx="489">
                  <c:v>49.9</c:v>
                </c:pt>
                <c:pt idx="490">
                  <c:v>50</c:v>
                </c:pt>
                <c:pt idx="491">
                  <c:v>50.1</c:v>
                </c:pt>
                <c:pt idx="492">
                  <c:v>50.2</c:v>
                </c:pt>
                <c:pt idx="493">
                  <c:v>50.3</c:v>
                </c:pt>
                <c:pt idx="494">
                  <c:v>50.4</c:v>
                </c:pt>
                <c:pt idx="495">
                  <c:v>50.5</c:v>
                </c:pt>
                <c:pt idx="496">
                  <c:v>50.6</c:v>
                </c:pt>
                <c:pt idx="497">
                  <c:v>50.7</c:v>
                </c:pt>
                <c:pt idx="498">
                  <c:v>50.8</c:v>
                </c:pt>
                <c:pt idx="499">
                  <c:v>50.9</c:v>
                </c:pt>
                <c:pt idx="500">
                  <c:v>51</c:v>
                </c:pt>
                <c:pt idx="501">
                  <c:v>51.1</c:v>
                </c:pt>
                <c:pt idx="502">
                  <c:v>51.2</c:v>
                </c:pt>
                <c:pt idx="503">
                  <c:v>51.3</c:v>
                </c:pt>
                <c:pt idx="504">
                  <c:v>51.4</c:v>
                </c:pt>
                <c:pt idx="505">
                  <c:v>51.5</c:v>
                </c:pt>
                <c:pt idx="506">
                  <c:v>51.6</c:v>
                </c:pt>
                <c:pt idx="507">
                  <c:v>51.7</c:v>
                </c:pt>
                <c:pt idx="508">
                  <c:v>51.8</c:v>
                </c:pt>
                <c:pt idx="509">
                  <c:v>51.9</c:v>
                </c:pt>
                <c:pt idx="510">
                  <c:v>52</c:v>
                </c:pt>
                <c:pt idx="511">
                  <c:v>52.1</c:v>
                </c:pt>
                <c:pt idx="512">
                  <c:v>52.2</c:v>
                </c:pt>
                <c:pt idx="513">
                  <c:v>52.3</c:v>
                </c:pt>
                <c:pt idx="514">
                  <c:v>52.4</c:v>
                </c:pt>
                <c:pt idx="515">
                  <c:v>52.5</c:v>
                </c:pt>
                <c:pt idx="516">
                  <c:v>52.6</c:v>
                </c:pt>
                <c:pt idx="517">
                  <c:v>52.7</c:v>
                </c:pt>
                <c:pt idx="518">
                  <c:v>52.8</c:v>
                </c:pt>
                <c:pt idx="519">
                  <c:v>52.9</c:v>
                </c:pt>
                <c:pt idx="520">
                  <c:v>53</c:v>
                </c:pt>
                <c:pt idx="521">
                  <c:v>53.1</c:v>
                </c:pt>
                <c:pt idx="522">
                  <c:v>53.2</c:v>
                </c:pt>
                <c:pt idx="523">
                  <c:v>53.3</c:v>
                </c:pt>
                <c:pt idx="524">
                  <c:v>53.4</c:v>
                </c:pt>
                <c:pt idx="525">
                  <c:v>53.5</c:v>
                </c:pt>
                <c:pt idx="526">
                  <c:v>53.6</c:v>
                </c:pt>
                <c:pt idx="527">
                  <c:v>53.7</c:v>
                </c:pt>
                <c:pt idx="528">
                  <c:v>53.8</c:v>
                </c:pt>
                <c:pt idx="529">
                  <c:v>53.9</c:v>
                </c:pt>
                <c:pt idx="530">
                  <c:v>54</c:v>
                </c:pt>
                <c:pt idx="531">
                  <c:v>54.1</c:v>
                </c:pt>
                <c:pt idx="532">
                  <c:v>54.2</c:v>
                </c:pt>
                <c:pt idx="533">
                  <c:v>54.3</c:v>
                </c:pt>
                <c:pt idx="534">
                  <c:v>54.4</c:v>
                </c:pt>
                <c:pt idx="535">
                  <c:v>54.5</c:v>
                </c:pt>
                <c:pt idx="536">
                  <c:v>54.6</c:v>
                </c:pt>
                <c:pt idx="537">
                  <c:v>54.7</c:v>
                </c:pt>
                <c:pt idx="538">
                  <c:v>54.8</c:v>
                </c:pt>
                <c:pt idx="539">
                  <c:v>54.9</c:v>
                </c:pt>
                <c:pt idx="540">
                  <c:v>55</c:v>
                </c:pt>
                <c:pt idx="541">
                  <c:v>55.1</c:v>
                </c:pt>
                <c:pt idx="542">
                  <c:v>55.2</c:v>
                </c:pt>
                <c:pt idx="543">
                  <c:v>55.3</c:v>
                </c:pt>
                <c:pt idx="544">
                  <c:v>55.4</c:v>
                </c:pt>
                <c:pt idx="545">
                  <c:v>55.5</c:v>
                </c:pt>
                <c:pt idx="546">
                  <c:v>55.6</c:v>
                </c:pt>
                <c:pt idx="547">
                  <c:v>55.7</c:v>
                </c:pt>
                <c:pt idx="548">
                  <c:v>55.8</c:v>
                </c:pt>
                <c:pt idx="549">
                  <c:v>55.9</c:v>
                </c:pt>
                <c:pt idx="550">
                  <c:v>56</c:v>
                </c:pt>
                <c:pt idx="551">
                  <c:v>56.1</c:v>
                </c:pt>
                <c:pt idx="552">
                  <c:v>56.2</c:v>
                </c:pt>
                <c:pt idx="553">
                  <c:v>56.3</c:v>
                </c:pt>
                <c:pt idx="554">
                  <c:v>56.4</c:v>
                </c:pt>
                <c:pt idx="555">
                  <c:v>56.5</c:v>
                </c:pt>
                <c:pt idx="556">
                  <c:v>56.6</c:v>
                </c:pt>
                <c:pt idx="557">
                  <c:v>56.7</c:v>
                </c:pt>
                <c:pt idx="558">
                  <c:v>56.8</c:v>
                </c:pt>
                <c:pt idx="559">
                  <c:v>56.9</c:v>
                </c:pt>
                <c:pt idx="560">
                  <c:v>57</c:v>
                </c:pt>
                <c:pt idx="561">
                  <c:v>57.1</c:v>
                </c:pt>
                <c:pt idx="562">
                  <c:v>57.2</c:v>
                </c:pt>
                <c:pt idx="563">
                  <c:v>57.3</c:v>
                </c:pt>
                <c:pt idx="564">
                  <c:v>57.4</c:v>
                </c:pt>
                <c:pt idx="565">
                  <c:v>57.5</c:v>
                </c:pt>
                <c:pt idx="566">
                  <c:v>57.6</c:v>
                </c:pt>
                <c:pt idx="567">
                  <c:v>57.7</c:v>
                </c:pt>
                <c:pt idx="568">
                  <c:v>57.8</c:v>
                </c:pt>
                <c:pt idx="569">
                  <c:v>57.9</c:v>
                </c:pt>
                <c:pt idx="570">
                  <c:v>58</c:v>
                </c:pt>
                <c:pt idx="571">
                  <c:v>58.1</c:v>
                </c:pt>
                <c:pt idx="572">
                  <c:v>58.2</c:v>
                </c:pt>
                <c:pt idx="573">
                  <c:v>58.3</c:v>
                </c:pt>
                <c:pt idx="574">
                  <c:v>58.4</c:v>
                </c:pt>
                <c:pt idx="575">
                  <c:v>58.5</c:v>
                </c:pt>
                <c:pt idx="576">
                  <c:v>58.6</c:v>
                </c:pt>
                <c:pt idx="577">
                  <c:v>58.7</c:v>
                </c:pt>
                <c:pt idx="578">
                  <c:v>58.8</c:v>
                </c:pt>
                <c:pt idx="579">
                  <c:v>58.9</c:v>
                </c:pt>
                <c:pt idx="580">
                  <c:v>59</c:v>
                </c:pt>
                <c:pt idx="581">
                  <c:v>59.1</c:v>
                </c:pt>
                <c:pt idx="582">
                  <c:v>59.2</c:v>
                </c:pt>
                <c:pt idx="583">
                  <c:v>59.3</c:v>
                </c:pt>
                <c:pt idx="584">
                  <c:v>59.4</c:v>
                </c:pt>
                <c:pt idx="585">
                  <c:v>59.5</c:v>
                </c:pt>
                <c:pt idx="586">
                  <c:v>59.6</c:v>
                </c:pt>
                <c:pt idx="587">
                  <c:v>59.7</c:v>
                </c:pt>
                <c:pt idx="588">
                  <c:v>59.8</c:v>
                </c:pt>
                <c:pt idx="589">
                  <c:v>59.9</c:v>
                </c:pt>
                <c:pt idx="590">
                  <c:v>60</c:v>
                </c:pt>
                <c:pt idx="591">
                  <c:v>60.1</c:v>
                </c:pt>
                <c:pt idx="592">
                  <c:v>60.2</c:v>
                </c:pt>
                <c:pt idx="593">
                  <c:v>60.3</c:v>
                </c:pt>
                <c:pt idx="594">
                  <c:v>60.4</c:v>
                </c:pt>
                <c:pt idx="595">
                  <c:v>60.5</c:v>
                </c:pt>
                <c:pt idx="596">
                  <c:v>60.6</c:v>
                </c:pt>
                <c:pt idx="597">
                  <c:v>60.7</c:v>
                </c:pt>
                <c:pt idx="598">
                  <c:v>60.8</c:v>
                </c:pt>
                <c:pt idx="599">
                  <c:v>60.9</c:v>
                </c:pt>
                <c:pt idx="600">
                  <c:v>61</c:v>
                </c:pt>
                <c:pt idx="601">
                  <c:v>61.1</c:v>
                </c:pt>
                <c:pt idx="602">
                  <c:v>61.2</c:v>
                </c:pt>
                <c:pt idx="603">
                  <c:v>61.3</c:v>
                </c:pt>
                <c:pt idx="604">
                  <c:v>61.4</c:v>
                </c:pt>
                <c:pt idx="605">
                  <c:v>61.5</c:v>
                </c:pt>
                <c:pt idx="606">
                  <c:v>61.6</c:v>
                </c:pt>
                <c:pt idx="607">
                  <c:v>61.7</c:v>
                </c:pt>
                <c:pt idx="608">
                  <c:v>61.8</c:v>
                </c:pt>
                <c:pt idx="609">
                  <c:v>61.9</c:v>
                </c:pt>
                <c:pt idx="610">
                  <c:v>62</c:v>
                </c:pt>
                <c:pt idx="611">
                  <c:v>62.1</c:v>
                </c:pt>
                <c:pt idx="612">
                  <c:v>62.2</c:v>
                </c:pt>
                <c:pt idx="613">
                  <c:v>62.3</c:v>
                </c:pt>
                <c:pt idx="614">
                  <c:v>62.4</c:v>
                </c:pt>
                <c:pt idx="615">
                  <c:v>62.5</c:v>
                </c:pt>
                <c:pt idx="616">
                  <c:v>62.6</c:v>
                </c:pt>
                <c:pt idx="617">
                  <c:v>62.7</c:v>
                </c:pt>
                <c:pt idx="618">
                  <c:v>62.8</c:v>
                </c:pt>
                <c:pt idx="619">
                  <c:v>62.9</c:v>
                </c:pt>
                <c:pt idx="620">
                  <c:v>63</c:v>
                </c:pt>
                <c:pt idx="621">
                  <c:v>63.1</c:v>
                </c:pt>
                <c:pt idx="622">
                  <c:v>63.2</c:v>
                </c:pt>
                <c:pt idx="623">
                  <c:v>63.3</c:v>
                </c:pt>
                <c:pt idx="624">
                  <c:v>63.4</c:v>
                </c:pt>
                <c:pt idx="625">
                  <c:v>63.5</c:v>
                </c:pt>
                <c:pt idx="626">
                  <c:v>63.6</c:v>
                </c:pt>
                <c:pt idx="627">
                  <c:v>63.7</c:v>
                </c:pt>
                <c:pt idx="628">
                  <c:v>63.8</c:v>
                </c:pt>
                <c:pt idx="629">
                  <c:v>63.9</c:v>
                </c:pt>
                <c:pt idx="630">
                  <c:v>64</c:v>
                </c:pt>
                <c:pt idx="631">
                  <c:v>64.099999999999994</c:v>
                </c:pt>
                <c:pt idx="632">
                  <c:v>64.2</c:v>
                </c:pt>
                <c:pt idx="633">
                  <c:v>64.3</c:v>
                </c:pt>
                <c:pt idx="634">
                  <c:v>64.400000000000006</c:v>
                </c:pt>
                <c:pt idx="635">
                  <c:v>64.5</c:v>
                </c:pt>
                <c:pt idx="636">
                  <c:v>64.599999999999994</c:v>
                </c:pt>
                <c:pt idx="637">
                  <c:v>64.7</c:v>
                </c:pt>
                <c:pt idx="638">
                  <c:v>64.8</c:v>
                </c:pt>
                <c:pt idx="639">
                  <c:v>64.900000000000006</c:v>
                </c:pt>
                <c:pt idx="640">
                  <c:v>65</c:v>
                </c:pt>
                <c:pt idx="641">
                  <c:v>65.099999999999994</c:v>
                </c:pt>
                <c:pt idx="642">
                  <c:v>65.2</c:v>
                </c:pt>
                <c:pt idx="643">
                  <c:v>65.3</c:v>
                </c:pt>
                <c:pt idx="644">
                  <c:v>65.400000000000006</c:v>
                </c:pt>
                <c:pt idx="645">
                  <c:v>65.5</c:v>
                </c:pt>
                <c:pt idx="646">
                  <c:v>65.599999999999994</c:v>
                </c:pt>
                <c:pt idx="647">
                  <c:v>65.7</c:v>
                </c:pt>
                <c:pt idx="648">
                  <c:v>65.8</c:v>
                </c:pt>
                <c:pt idx="649">
                  <c:v>65.900000000000006</c:v>
                </c:pt>
                <c:pt idx="650">
                  <c:v>66</c:v>
                </c:pt>
                <c:pt idx="651">
                  <c:v>66.099999999999994</c:v>
                </c:pt>
                <c:pt idx="652">
                  <c:v>66.2</c:v>
                </c:pt>
                <c:pt idx="653">
                  <c:v>66.3</c:v>
                </c:pt>
                <c:pt idx="654">
                  <c:v>66.400000000000006</c:v>
                </c:pt>
                <c:pt idx="655">
                  <c:v>66.5</c:v>
                </c:pt>
                <c:pt idx="656">
                  <c:v>66.599999999999994</c:v>
                </c:pt>
                <c:pt idx="657">
                  <c:v>66.7</c:v>
                </c:pt>
                <c:pt idx="658">
                  <c:v>66.8</c:v>
                </c:pt>
                <c:pt idx="659">
                  <c:v>66.900000000000006</c:v>
                </c:pt>
                <c:pt idx="660">
                  <c:v>67</c:v>
                </c:pt>
                <c:pt idx="661">
                  <c:v>67.099999999999994</c:v>
                </c:pt>
                <c:pt idx="662">
                  <c:v>67.2</c:v>
                </c:pt>
                <c:pt idx="663">
                  <c:v>67.3</c:v>
                </c:pt>
                <c:pt idx="664">
                  <c:v>67.400000000000006</c:v>
                </c:pt>
                <c:pt idx="665">
                  <c:v>67.5</c:v>
                </c:pt>
                <c:pt idx="666">
                  <c:v>67.599999999999994</c:v>
                </c:pt>
                <c:pt idx="667">
                  <c:v>67.7</c:v>
                </c:pt>
                <c:pt idx="668">
                  <c:v>67.8</c:v>
                </c:pt>
                <c:pt idx="669">
                  <c:v>67.900000000000006</c:v>
                </c:pt>
                <c:pt idx="670">
                  <c:v>68</c:v>
                </c:pt>
                <c:pt idx="671">
                  <c:v>68.099999999999994</c:v>
                </c:pt>
                <c:pt idx="672">
                  <c:v>68.2</c:v>
                </c:pt>
                <c:pt idx="673">
                  <c:v>68.3</c:v>
                </c:pt>
                <c:pt idx="674">
                  <c:v>68.400000000000006</c:v>
                </c:pt>
                <c:pt idx="675">
                  <c:v>68.5</c:v>
                </c:pt>
                <c:pt idx="676">
                  <c:v>68.599999999999994</c:v>
                </c:pt>
                <c:pt idx="677">
                  <c:v>68.7</c:v>
                </c:pt>
                <c:pt idx="678">
                  <c:v>68.8</c:v>
                </c:pt>
                <c:pt idx="679">
                  <c:v>68.900000000000006</c:v>
                </c:pt>
                <c:pt idx="680">
                  <c:v>69</c:v>
                </c:pt>
                <c:pt idx="681">
                  <c:v>69.099999999999994</c:v>
                </c:pt>
                <c:pt idx="682">
                  <c:v>69.2</c:v>
                </c:pt>
                <c:pt idx="683">
                  <c:v>69.3</c:v>
                </c:pt>
                <c:pt idx="684">
                  <c:v>69.400000000000006</c:v>
                </c:pt>
                <c:pt idx="685">
                  <c:v>69.5</c:v>
                </c:pt>
                <c:pt idx="686">
                  <c:v>69.599999999999994</c:v>
                </c:pt>
                <c:pt idx="687">
                  <c:v>69.7</c:v>
                </c:pt>
                <c:pt idx="688">
                  <c:v>69.8</c:v>
                </c:pt>
                <c:pt idx="689">
                  <c:v>69.900000000000006</c:v>
                </c:pt>
                <c:pt idx="690">
                  <c:v>70</c:v>
                </c:pt>
                <c:pt idx="691">
                  <c:v>70.099999999999994</c:v>
                </c:pt>
                <c:pt idx="692">
                  <c:v>70.2</c:v>
                </c:pt>
                <c:pt idx="693">
                  <c:v>70.3</c:v>
                </c:pt>
                <c:pt idx="694">
                  <c:v>70.400000000000006</c:v>
                </c:pt>
                <c:pt idx="695">
                  <c:v>70.5</c:v>
                </c:pt>
                <c:pt idx="696">
                  <c:v>70.599999999999994</c:v>
                </c:pt>
                <c:pt idx="697">
                  <c:v>70.7</c:v>
                </c:pt>
                <c:pt idx="698">
                  <c:v>70.8</c:v>
                </c:pt>
                <c:pt idx="699">
                  <c:v>70.900000000000006</c:v>
                </c:pt>
                <c:pt idx="700">
                  <c:v>71</c:v>
                </c:pt>
                <c:pt idx="701">
                  <c:v>71.099999999999994</c:v>
                </c:pt>
                <c:pt idx="702">
                  <c:v>71.2</c:v>
                </c:pt>
                <c:pt idx="703">
                  <c:v>71.3</c:v>
                </c:pt>
                <c:pt idx="704">
                  <c:v>71.400000000000006</c:v>
                </c:pt>
                <c:pt idx="705">
                  <c:v>71.5</c:v>
                </c:pt>
                <c:pt idx="706">
                  <c:v>71.599999999999994</c:v>
                </c:pt>
                <c:pt idx="707">
                  <c:v>71.7</c:v>
                </c:pt>
                <c:pt idx="708">
                  <c:v>71.8</c:v>
                </c:pt>
                <c:pt idx="709">
                  <c:v>71.900000000000006</c:v>
                </c:pt>
                <c:pt idx="710">
                  <c:v>72</c:v>
                </c:pt>
                <c:pt idx="711">
                  <c:v>72.099999999999994</c:v>
                </c:pt>
                <c:pt idx="712">
                  <c:v>72.2</c:v>
                </c:pt>
                <c:pt idx="713">
                  <c:v>72.3</c:v>
                </c:pt>
                <c:pt idx="714">
                  <c:v>72.400000000000006</c:v>
                </c:pt>
                <c:pt idx="715">
                  <c:v>72.5</c:v>
                </c:pt>
                <c:pt idx="716">
                  <c:v>72.599999999999994</c:v>
                </c:pt>
                <c:pt idx="717">
                  <c:v>72.7</c:v>
                </c:pt>
                <c:pt idx="718">
                  <c:v>72.8</c:v>
                </c:pt>
                <c:pt idx="719">
                  <c:v>72.900000000000006</c:v>
                </c:pt>
                <c:pt idx="720">
                  <c:v>73</c:v>
                </c:pt>
                <c:pt idx="721">
                  <c:v>73.099999999999994</c:v>
                </c:pt>
                <c:pt idx="722">
                  <c:v>73.2</c:v>
                </c:pt>
                <c:pt idx="723">
                  <c:v>73.3</c:v>
                </c:pt>
                <c:pt idx="724">
                  <c:v>73.400000000000006</c:v>
                </c:pt>
                <c:pt idx="725">
                  <c:v>73.5</c:v>
                </c:pt>
                <c:pt idx="726">
                  <c:v>73.599999999999994</c:v>
                </c:pt>
                <c:pt idx="727">
                  <c:v>73.7</c:v>
                </c:pt>
                <c:pt idx="728">
                  <c:v>73.8</c:v>
                </c:pt>
                <c:pt idx="729">
                  <c:v>73.900000000000006</c:v>
                </c:pt>
                <c:pt idx="730">
                  <c:v>74</c:v>
                </c:pt>
                <c:pt idx="731">
                  <c:v>74.099999999999994</c:v>
                </c:pt>
                <c:pt idx="732">
                  <c:v>74.2</c:v>
                </c:pt>
                <c:pt idx="733">
                  <c:v>74.3</c:v>
                </c:pt>
                <c:pt idx="734">
                  <c:v>74.400000000000006</c:v>
                </c:pt>
                <c:pt idx="735">
                  <c:v>74.5</c:v>
                </c:pt>
                <c:pt idx="736">
                  <c:v>74.599999999999994</c:v>
                </c:pt>
                <c:pt idx="737">
                  <c:v>74.7</c:v>
                </c:pt>
                <c:pt idx="738">
                  <c:v>74.8</c:v>
                </c:pt>
                <c:pt idx="739">
                  <c:v>74.900000000000006</c:v>
                </c:pt>
                <c:pt idx="740">
                  <c:v>75</c:v>
                </c:pt>
                <c:pt idx="741">
                  <c:v>75.099999999999994</c:v>
                </c:pt>
                <c:pt idx="742">
                  <c:v>75.2</c:v>
                </c:pt>
                <c:pt idx="743">
                  <c:v>75.3</c:v>
                </c:pt>
                <c:pt idx="744">
                  <c:v>75.400000000000006</c:v>
                </c:pt>
                <c:pt idx="745">
                  <c:v>75.5</c:v>
                </c:pt>
                <c:pt idx="746">
                  <c:v>75.599999999999994</c:v>
                </c:pt>
                <c:pt idx="747">
                  <c:v>75.7</c:v>
                </c:pt>
                <c:pt idx="748">
                  <c:v>75.8</c:v>
                </c:pt>
                <c:pt idx="749">
                  <c:v>75.900000000000006</c:v>
                </c:pt>
                <c:pt idx="750">
                  <c:v>76</c:v>
                </c:pt>
                <c:pt idx="751">
                  <c:v>76.099999999999994</c:v>
                </c:pt>
                <c:pt idx="752">
                  <c:v>76.2</c:v>
                </c:pt>
                <c:pt idx="753">
                  <c:v>76.3</c:v>
                </c:pt>
                <c:pt idx="754">
                  <c:v>76.400000000000006</c:v>
                </c:pt>
                <c:pt idx="755">
                  <c:v>76.5</c:v>
                </c:pt>
                <c:pt idx="756">
                  <c:v>76.599999999999994</c:v>
                </c:pt>
                <c:pt idx="757">
                  <c:v>76.7</c:v>
                </c:pt>
                <c:pt idx="758">
                  <c:v>76.8</c:v>
                </c:pt>
                <c:pt idx="759">
                  <c:v>76.900000000000006</c:v>
                </c:pt>
                <c:pt idx="760">
                  <c:v>77</c:v>
                </c:pt>
                <c:pt idx="761">
                  <c:v>77.099999999999994</c:v>
                </c:pt>
                <c:pt idx="762">
                  <c:v>77.2</c:v>
                </c:pt>
                <c:pt idx="763">
                  <c:v>77.3</c:v>
                </c:pt>
                <c:pt idx="764">
                  <c:v>77.400000000000006</c:v>
                </c:pt>
                <c:pt idx="765">
                  <c:v>77.5</c:v>
                </c:pt>
                <c:pt idx="766">
                  <c:v>77.599999999999994</c:v>
                </c:pt>
                <c:pt idx="767">
                  <c:v>77.7</c:v>
                </c:pt>
                <c:pt idx="768">
                  <c:v>77.8</c:v>
                </c:pt>
                <c:pt idx="769">
                  <c:v>77.900000000000006</c:v>
                </c:pt>
                <c:pt idx="770">
                  <c:v>78</c:v>
                </c:pt>
                <c:pt idx="771">
                  <c:v>78.099999999999994</c:v>
                </c:pt>
                <c:pt idx="772">
                  <c:v>78.2</c:v>
                </c:pt>
                <c:pt idx="773">
                  <c:v>78.3</c:v>
                </c:pt>
                <c:pt idx="774">
                  <c:v>78.400000000000006</c:v>
                </c:pt>
                <c:pt idx="775">
                  <c:v>78.5</c:v>
                </c:pt>
                <c:pt idx="776">
                  <c:v>78.599999999999994</c:v>
                </c:pt>
                <c:pt idx="777">
                  <c:v>78.7</c:v>
                </c:pt>
                <c:pt idx="778">
                  <c:v>78.8</c:v>
                </c:pt>
                <c:pt idx="779">
                  <c:v>78.900000000000006</c:v>
                </c:pt>
                <c:pt idx="780">
                  <c:v>79</c:v>
                </c:pt>
                <c:pt idx="781">
                  <c:v>79.099999999999994</c:v>
                </c:pt>
                <c:pt idx="782">
                  <c:v>79.2</c:v>
                </c:pt>
                <c:pt idx="783">
                  <c:v>79.3</c:v>
                </c:pt>
                <c:pt idx="784">
                  <c:v>79.400000000000006</c:v>
                </c:pt>
                <c:pt idx="785">
                  <c:v>79.5</c:v>
                </c:pt>
                <c:pt idx="786">
                  <c:v>79.599999999999994</c:v>
                </c:pt>
                <c:pt idx="787">
                  <c:v>79.7</c:v>
                </c:pt>
                <c:pt idx="788">
                  <c:v>79.8</c:v>
                </c:pt>
                <c:pt idx="789">
                  <c:v>79.900000000000006</c:v>
                </c:pt>
                <c:pt idx="790">
                  <c:v>80</c:v>
                </c:pt>
                <c:pt idx="791">
                  <c:v>80.099999999999994</c:v>
                </c:pt>
                <c:pt idx="792">
                  <c:v>80.2</c:v>
                </c:pt>
                <c:pt idx="793">
                  <c:v>80.3</c:v>
                </c:pt>
                <c:pt idx="794">
                  <c:v>80.400000000000006</c:v>
                </c:pt>
                <c:pt idx="795">
                  <c:v>80.5</c:v>
                </c:pt>
                <c:pt idx="796">
                  <c:v>80.599999999999994</c:v>
                </c:pt>
                <c:pt idx="797">
                  <c:v>80.7</c:v>
                </c:pt>
                <c:pt idx="798">
                  <c:v>80.8</c:v>
                </c:pt>
                <c:pt idx="799">
                  <c:v>80.900000000000006</c:v>
                </c:pt>
                <c:pt idx="800">
                  <c:v>81</c:v>
                </c:pt>
                <c:pt idx="801">
                  <c:v>81.099999999999994</c:v>
                </c:pt>
                <c:pt idx="802">
                  <c:v>81.2</c:v>
                </c:pt>
                <c:pt idx="803">
                  <c:v>81.3</c:v>
                </c:pt>
                <c:pt idx="804">
                  <c:v>81.400000000000006</c:v>
                </c:pt>
                <c:pt idx="805">
                  <c:v>81.5</c:v>
                </c:pt>
                <c:pt idx="806">
                  <c:v>81.599999999999994</c:v>
                </c:pt>
                <c:pt idx="807">
                  <c:v>81.7</c:v>
                </c:pt>
                <c:pt idx="808">
                  <c:v>81.8</c:v>
                </c:pt>
                <c:pt idx="809">
                  <c:v>81.900000000000006</c:v>
                </c:pt>
                <c:pt idx="810">
                  <c:v>82</c:v>
                </c:pt>
                <c:pt idx="811">
                  <c:v>82.1</c:v>
                </c:pt>
                <c:pt idx="812">
                  <c:v>82.2</c:v>
                </c:pt>
                <c:pt idx="813">
                  <c:v>82.3</c:v>
                </c:pt>
                <c:pt idx="814">
                  <c:v>82.4</c:v>
                </c:pt>
                <c:pt idx="815">
                  <c:v>82.5</c:v>
                </c:pt>
                <c:pt idx="816">
                  <c:v>82.6</c:v>
                </c:pt>
                <c:pt idx="817">
                  <c:v>82.7</c:v>
                </c:pt>
                <c:pt idx="818">
                  <c:v>82.8</c:v>
                </c:pt>
                <c:pt idx="819">
                  <c:v>82.9</c:v>
                </c:pt>
                <c:pt idx="820">
                  <c:v>83</c:v>
                </c:pt>
                <c:pt idx="821">
                  <c:v>83.1</c:v>
                </c:pt>
                <c:pt idx="822">
                  <c:v>83.2</c:v>
                </c:pt>
                <c:pt idx="823">
                  <c:v>83.3</c:v>
                </c:pt>
                <c:pt idx="824">
                  <c:v>83.4</c:v>
                </c:pt>
                <c:pt idx="825">
                  <c:v>83.5</c:v>
                </c:pt>
                <c:pt idx="826">
                  <c:v>83.6</c:v>
                </c:pt>
                <c:pt idx="827">
                  <c:v>83.7</c:v>
                </c:pt>
                <c:pt idx="828">
                  <c:v>83.8</c:v>
                </c:pt>
                <c:pt idx="829">
                  <c:v>83.9</c:v>
                </c:pt>
                <c:pt idx="830">
                  <c:v>84</c:v>
                </c:pt>
                <c:pt idx="831">
                  <c:v>84.1</c:v>
                </c:pt>
                <c:pt idx="832">
                  <c:v>84.2</c:v>
                </c:pt>
                <c:pt idx="833">
                  <c:v>84.3</c:v>
                </c:pt>
                <c:pt idx="834">
                  <c:v>84.4</c:v>
                </c:pt>
                <c:pt idx="835">
                  <c:v>84.5</c:v>
                </c:pt>
                <c:pt idx="836">
                  <c:v>84.6</c:v>
                </c:pt>
                <c:pt idx="837">
                  <c:v>84.7</c:v>
                </c:pt>
                <c:pt idx="838">
                  <c:v>84.8</c:v>
                </c:pt>
                <c:pt idx="839">
                  <c:v>84.9</c:v>
                </c:pt>
                <c:pt idx="840">
                  <c:v>85</c:v>
                </c:pt>
                <c:pt idx="841">
                  <c:v>85.1</c:v>
                </c:pt>
                <c:pt idx="842">
                  <c:v>85.2</c:v>
                </c:pt>
                <c:pt idx="843">
                  <c:v>85.3</c:v>
                </c:pt>
                <c:pt idx="844">
                  <c:v>85.4</c:v>
                </c:pt>
                <c:pt idx="845">
                  <c:v>85.5</c:v>
                </c:pt>
                <c:pt idx="846">
                  <c:v>85.6</c:v>
                </c:pt>
                <c:pt idx="847">
                  <c:v>85.7</c:v>
                </c:pt>
                <c:pt idx="848">
                  <c:v>85.8</c:v>
                </c:pt>
                <c:pt idx="849">
                  <c:v>85.9</c:v>
                </c:pt>
                <c:pt idx="850">
                  <c:v>86</c:v>
                </c:pt>
                <c:pt idx="851">
                  <c:v>86.1</c:v>
                </c:pt>
                <c:pt idx="852">
                  <c:v>86.2</c:v>
                </c:pt>
                <c:pt idx="853">
                  <c:v>86.3</c:v>
                </c:pt>
                <c:pt idx="854">
                  <c:v>86.4</c:v>
                </c:pt>
                <c:pt idx="855">
                  <c:v>86.5</c:v>
                </c:pt>
                <c:pt idx="856">
                  <c:v>86.6</c:v>
                </c:pt>
                <c:pt idx="857">
                  <c:v>86.7</c:v>
                </c:pt>
                <c:pt idx="858">
                  <c:v>86.8</c:v>
                </c:pt>
                <c:pt idx="859">
                  <c:v>86.9</c:v>
                </c:pt>
                <c:pt idx="860">
                  <c:v>87</c:v>
                </c:pt>
                <c:pt idx="861">
                  <c:v>87.1</c:v>
                </c:pt>
                <c:pt idx="862">
                  <c:v>87.2</c:v>
                </c:pt>
                <c:pt idx="863">
                  <c:v>87.3</c:v>
                </c:pt>
                <c:pt idx="864">
                  <c:v>87.4</c:v>
                </c:pt>
                <c:pt idx="865">
                  <c:v>87.5</c:v>
                </c:pt>
                <c:pt idx="866">
                  <c:v>87.6</c:v>
                </c:pt>
                <c:pt idx="867">
                  <c:v>87.7</c:v>
                </c:pt>
                <c:pt idx="868">
                  <c:v>87.8</c:v>
                </c:pt>
                <c:pt idx="869">
                  <c:v>87.9</c:v>
                </c:pt>
                <c:pt idx="870">
                  <c:v>88</c:v>
                </c:pt>
                <c:pt idx="871">
                  <c:v>88.1</c:v>
                </c:pt>
                <c:pt idx="872">
                  <c:v>88.2</c:v>
                </c:pt>
                <c:pt idx="873">
                  <c:v>88.3</c:v>
                </c:pt>
                <c:pt idx="874">
                  <c:v>88.4</c:v>
                </c:pt>
                <c:pt idx="875">
                  <c:v>88.5</c:v>
                </c:pt>
                <c:pt idx="876">
                  <c:v>88.6</c:v>
                </c:pt>
                <c:pt idx="877">
                  <c:v>88.7</c:v>
                </c:pt>
                <c:pt idx="878">
                  <c:v>88.8</c:v>
                </c:pt>
                <c:pt idx="879">
                  <c:v>88.9</c:v>
                </c:pt>
                <c:pt idx="880">
                  <c:v>89</c:v>
                </c:pt>
                <c:pt idx="881">
                  <c:v>89.1</c:v>
                </c:pt>
                <c:pt idx="882">
                  <c:v>89.2</c:v>
                </c:pt>
                <c:pt idx="883">
                  <c:v>89.3</c:v>
                </c:pt>
                <c:pt idx="884">
                  <c:v>89.4</c:v>
                </c:pt>
                <c:pt idx="885">
                  <c:v>89.5</c:v>
                </c:pt>
                <c:pt idx="886">
                  <c:v>89.6</c:v>
                </c:pt>
                <c:pt idx="887">
                  <c:v>89.7</c:v>
                </c:pt>
                <c:pt idx="888">
                  <c:v>89.8</c:v>
                </c:pt>
                <c:pt idx="889">
                  <c:v>89.9</c:v>
                </c:pt>
                <c:pt idx="890">
                  <c:v>90</c:v>
                </c:pt>
                <c:pt idx="891">
                  <c:v>90.1</c:v>
                </c:pt>
                <c:pt idx="892">
                  <c:v>90.2</c:v>
                </c:pt>
                <c:pt idx="893">
                  <c:v>90.3</c:v>
                </c:pt>
                <c:pt idx="894">
                  <c:v>90.4</c:v>
                </c:pt>
                <c:pt idx="895">
                  <c:v>90.5</c:v>
                </c:pt>
                <c:pt idx="896">
                  <c:v>90.6</c:v>
                </c:pt>
                <c:pt idx="897">
                  <c:v>90.7</c:v>
                </c:pt>
                <c:pt idx="898">
                  <c:v>90.8</c:v>
                </c:pt>
                <c:pt idx="899">
                  <c:v>90.9</c:v>
                </c:pt>
                <c:pt idx="900">
                  <c:v>91</c:v>
                </c:pt>
                <c:pt idx="901">
                  <c:v>91.1</c:v>
                </c:pt>
                <c:pt idx="902">
                  <c:v>91.2</c:v>
                </c:pt>
                <c:pt idx="903">
                  <c:v>91.3</c:v>
                </c:pt>
                <c:pt idx="904">
                  <c:v>91.4</c:v>
                </c:pt>
                <c:pt idx="905">
                  <c:v>91.5</c:v>
                </c:pt>
                <c:pt idx="906">
                  <c:v>91.6</c:v>
                </c:pt>
                <c:pt idx="907">
                  <c:v>91.7</c:v>
                </c:pt>
                <c:pt idx="908">
                  <c:v>91.8</c:v>
                </c:pt>
                <c:pt idx="909">
                  <c:v>91.9</c:v>
                </c:pt>
                <c:pt idx="910">
                  <c:v>92</c:v>
                </c:pt>
                <c:pt idx="911">
                  <c:v>92.1</c:v>
                </c:pt>
                <c:pt idx="912">
                  <c:v>92.2</c:v>
                </c:pt>
                <c:pt idx="913">
                  <c:v>92.3</c:v>
                </c:pt>
                <c:pt idx="914">
                  <c:v>92.4</c:v>
                </c:pt>
                <c:pt idx="915">
                  <c:v>92.5</c:v>
                </c:pt>
                <c:pt idx="916">
                  <c:v>92.6</c:v>
                </c:pt>
                <c:pt idx="917">
                  <c:v>92.7</c:v>
                </c:pt>
                <c:pt idx="918">
                  <c:v>92.8</c:v>
                </c:pt>
                <c:pt idx="919">
                  <c:v>92.9</c:v>
                </c:pt>
                <c:pt idx="920">
                  <c:v>93</c:v>
                </c:pt>
                <c:pt idx="921">
                  <c:v>93.1</c:v>
                </c:pt>
                <c:pt idx="922">
                  <c:v>93.2</c:v>
                </c:pt>
                <c:pt idx="923">
                  <c:v>93.3</c:v>
                </c:pt>
                <c:pt idx="924">
                  <c:v>93.4</c:v>
                </c:pt>
                <c:pt idx="925">
                  <c:v>93.5</c:v>
                </c:pt>
                <c:pt idx="926">
                  <c:v>93.6</c:v>
                </c:pt>
                <c:pt idx="927">
                  <c:v>93.7</c:v>
                </c:pt>
                <c:pt idx="928">
                  <c:v>93.8</c:v>
                </c:pt>
                <c:pt idx="929">
                  <c:v>93.9</c:v>
                </c:pt>
                <c:pt idx="930">
                  <c:v>94</c:v>
                </c:pt>
                <c:pt idx="931">
                  <c:v>94.1</c:v>
                </c:pt>
                <c:pt idx="932">
                  <c:v>94.2</c:v>
                </c:pt>
                <c:pt idx="933">
                  <c:v>94.3</c:v>
                </c:pt>
                <c:pt idx="934">
                  <c:v>94.4</c:v>
                </c:pt>
                <c:pt idx="935">
                  <c:v>94.5</c:v>
                </c:pt>
                <c:pt idx="936">
                  <c:v>94.6</c:v>
                </c:pt>
                <c:pt idx="937">
                  <c:v>94.7</c:v>
                </c:pt>
                <c:pt idx="938">
                  <c:v>94.8</c:v>
                </c:pt>
                <c:pt idx="939">
                  <c:v>94.9</c:v>
                </c:pt>
                <c:pt idx="940">
                  <c:v>95</c:v>
                </c:pt>
                <c:pt idx="941">
                  <c:v>95.1</c:v>
                </c:pt>
                <c:pt idx="942">
                  <c:v>95.2</c:v>
                </c:pt>
                <c:pt idx="943">
                  <c:v>95.3</c:v>
                </c:pt>
                <c:pt idx="944">
                  <c:v>95.4</c:v>
                </c:pt>
                <c:pt idx="945">
                  <c:v>95.5</c:v>
                </c:pt>
                <c:pt idx="946">
                  <c:v>95.6</c:v>
                </c:pt>
                <c:pt idx="947">
                  <c:v>95.7</c:v>
                </c:pt>
                <c:pt idx="948">
                  <c:v>95.8</c:v>
                </c:pt>
                <c:pt idx="949">
                  <c:v>95.9</c:v>
                </c:pt>
                <c:pt idx="950">
                  <c:v>96</c:v>
                </c:pt>
                <c:pt idx="951">
                  <c:v>96.1</c:v>
                </c:pt>
                <c:pt idx="952">
                  <c:v>96.2</c:v>
                </c:pt>
                <c:pt idx="953">
                  <c:v>96.3</c:v>
                </c:pt>
                <c:pt idx="954">
                  <c:v>96.4</c:v>
                </c:pt>
                <c:pt idx="955">
                  <c:v>96.5</c:v>
                </c:pt>
                <c:pt idx="956">
                  <c:v>96.6</c:v>
                </c:pt>
                <c:pt idx="957">
                  <c:v>96.7</c:v>
                </c:pt>
                <c:pt idx="958">
                  <c:v>96.8</c:v>
                </c:pt>
                <c:pt idx="959">
                  <c:v>96.9</c:v>
                </c:pt>
                <c:pt idx="960">
                  <c:v>97</c:v>
                </c:pt>
                <c:pt idx="961">
                  <c:v>97.1</c:v>
                </c:pt>
                <c:pt idx="962">
                  <c:v>97.2</c:v>
                </c:pt>
                <c:pt idx="963">
                  <c:v>97.3</c:v>
                </c:pt>
                <c:pt idx="964">
                  <c:v>97.4</c:v>
                </c:pt>
                <c:pt idx="965">
                  <c:v>97.5</c:v>
                </c:pt>
                <c:pt idx="966">
                  <c:v>97.6</c:v>
                </c:pt>
                <c:pt idx="967">
                  <c:v>97.7</c:v>
                </c:pt>
                <c:pt idx="968">
                  <c:v>97.8</c:v>
                </c:pt>
                <c:pt idx="969">
                  <c:v>97.9</c:v>
                </c:pt>
                <c:pt idx="970">
                  <c:v>98</c:v>
                </c:pt>
                <c:pt idx="971">
                  <c:v>98.1</c:v>
                </c:pt>
                <c:pt idx="972">
                  <c:v>98.2</c:v>
                </c:pt>
                <c:pt idx="973">
                  <c:v>98.3</c:v>
                </c:pt>
                <c:pt idx="974">
                  <c:v>98.4</c:v>
                </c:pt>
                <c:pt idx="975">
                  <c:v>98.5</c:v>
                </c:pt>
                <c:pt idx="976">
                  <c:v>98.6</c:v>
                </c:pt>
                <c:pt idx="977">
                  <c:v>98.7</c:v>
                </c:pt>
                <c:pt idx="978">
                  <c:v>98.8</c:v>
                </c:pt>
                <c:pt idx="979">
                  <c:v>98.9</c:v>
                </c:pt>
                <c:pt idx="980">
                  <c:v>99</c:v>
                </c:pt>
                <c:pt idx="981">
                  <c:v>99.1</c:v>
                </c:pt>
                <c:pt idx="982">
                  <c:v>99.2</c:v>
                </c:pt>
                <c:pt idx="983">
                  <c:v>99.3</c:v>
                </c:pt>
                <c:pt idx="984">
                  <c:v>99.4</c:v>
                </c:pt>
                <c:pt idx="985">
                  <c:v>99.5</c:v>
                </c:pt>
                <c:pt idx="986">
                  <c:v>99.6</c:v>
                </c:pt>
                <c:pt idx="987">
                  <c:v>99.7</c:v>
                </c:pt>
                <c:pt idx="988">
                  <c:v>99.8</c:v>
                </c:pt>
                <c:pt idx="989">
                  <c:v>99.9</c:v>
                </c:pt>
                <c:pt idx="990">
                  <c:v>100</c:v>
                </c:pt>
                <c:pt idx="991">
                  <c:v>100.1</c:v>
                </c:pt>
                <c:pt idx="992">
                  <c:v>100.2</c:v>
                </c:pt>
                <c:pt idx="993">
                  <c:v>100.3</c:v>
                </c:pt>
                <c:pt idx="994">
                  <c:v>100.4</c:v>
                </c:pt>
                <c:pt idx="995">
                  <c:v>100.5</c:v>
                </c:pt>
                <c:pt idx="996">
                  <c:v>100.6</c:v>
                </c:pt>
                <c:pt idx="997">
                  <c:v>100.7</c:v>
                </c:pt>
                <c:pt idx="998">
                  <c:v>100.8</c:v>
                </c:pt>
                <c:pt idx="999">
                  <c:v>100.9</c:v>
                </c:pt>
                <c:pt idx="1000">
                  <c:v>101</c:v>
                </c:pt>
                <c:pt idx="1001">
                  <c:v>101.1</c:v>
                </c:pt>
                <c:pt idx="1002">
                  <c:v>101.2</c:v>
                </c:pt>
                <c:pt idx="1003">
                  <c:v>101.3</c:v>
                </c:pt>
                <c:pt idx="1004">
                  <c:v>101.4</c:v>
                </c:pt>
                <c:pt idx="1005">
                  <c:v>101.5</c:v>
                </c:pt>
                <c:pt idx="1006">
                  <c:v>101.6</c:v>
                </c:pt>
                <c:pt idx="1007">
                  <c:v>101.7</c:v>
                </c:pt>
                <c:pt idx="1008">
                  <c:v>101.8</c:v>
                </c:pt>
                <c:pt idx="1009">
                  <c:v>101.9</c:v>
                </c:pt>
                <c:pt idx="1010">
                  <c:v>102</c:v>
                </c:pt>
                <c:pt idx="1011">
                  <c:v>102.1</c:v>
                </c:pt>
                <c:pt idx="1012">
                  <c:v>102.2</c:v>
                </c:pt>
                <c:pt idx="1013">
                  <c:v>102.3</c:v>
                </c:pt>
                <c:pt idx="1014">
                  <c:v>102.4</c:v>
                </c:pt>
                <c:pt idx="1015">
                  <c:v>102.5</c:v>
                </c:pt>
                <c:pt idx="1016">
                  <c:v>102.6</c:v>
                </c:pt>
                <c:pt idx="1017">
                  <c:v>102.7</c:v>
                </c:pt>
                <c:pt idx="1018">
                  <c:v>102.8</c:v>
                </c:pt>
                <c:pt idx="1019">
                  <c:v>102.9</c:v>
                </c:pt>
                <c:pt idx="1020">
                  <c:v>103</c:v>
                </c:pt>
                <c:pt idx="1021">
                  <c:v>103.1</c:v>
                </c:pt>
                <c:pt idx="1022">
                  <c:v>103.2</c:v>
                </c:pt>
                <c:pt idx="1023">
                  <c:v>103.3</c:v>
                </c:pt>
                <c:pt idx="1024">
                  <c:v>103.4</c:v>
                </c:pt>
                <c:pt idx="1025">
                  <c:v>103.5</c:v>
                </c:pt>
                <c:pt idx="1026">
                  <c:v>103.6</c:v>
                </c:pt>
                <c:pt idx="1027">
                  <c:v>103.7</c:v>
                </c:pt>
                <c:pt idx="1028">
                  <c:v>103.8</c:v>
                </c:pt>
                <c:pt idx="1029">
                  <c:v>103.9</c:v>
                </c:pt>
                <c:pt idx="1030">
                  <c:v>104</c:v>
                </c:pt>
                <c:pt idx="1031">
                  <c:v>104.1</c:v>
                </c:pt>
                <c:pt idx="1032">
                  <c:v>104.2</c:v>
                </c:pt>
                <c:pt idx="1033">
                  <c:v>104.3</c:v>
                </c:pt>
                <c:pt idx="1034">
                  <c:v>104.4</c:v>
                </c:pt>
                <c:pt idx="1035">
                  <c:v>104.5</c:v>
                </c:pt>
                <c:pt idx="1036">
                  <c:v>104.6</c:v>
                </c:pt>
                <c:pt idx="1037">
                  <c:v>104.7</c:v>
                </c:pt>
                <c:pt idx="1038">
                  <c:v>104.8</c:v>
                </c:pt>
                <c:pt idx="1039">
                  <c:v>104.9</c:v>
                </c:pt>
                <c:pt idx="1040">
                  <c:v>105</c:v>
                </c:pt>
                <c:pt idx="1041">
                  <c:v>105.1</c:v>
                </c:pt>
                <c:pt idx="1042">
                  <c:v>105.2</c:v>
                </c:pt>
                <c:pt idx="1043">
                  <c:v>105.3</c:v>
                </c:pt>
                <c:pt idx="1044">
                  <c:v>105.4</c:v>
                </c:pt>
                <c:pt idx="1045">
                  <c:v>105.5</c:v>
                </c:pt>
                <c:pt idx="1046">
                  <c:v>105.6</c:v>
                </c:pt>
                <c:pt idx="1047">
                  <c:v>105.7</c:v>
                </c:pt>
                <c:pt idx="1048">
                  <c:v>105.8</c:v>
                </c:pt>
                <c:pt idx="1049">
                  <c:v>105.9</c:v>
                </c:pt>
                <c:pt idx="1050">
                  <c:v>106</c:v>
                </c:pt>
                <c:pt idx="1051">
                  <c:v>106.1</c:v>
                </c:pt>
                <c:pt idx="1052">
                  <c:v>106.2</c:v>
                </c:pt>
                <c:pt idx="1053">
                  <c:v>106.3</c:v>
                </c:pt>
                <c:pt idx="1054">
                  <c:v>106.4</c:v>
                </c:pt>
                <c:pt idx="1055">
                  <c:v>106.5</c:v>
                </c:pt>
                <c:pt idx="1056">
                  <c:v>106.6</c:v>
                </c:pt>
                <c:pt idx="1057">
                  <c:v>106.7</c:v>
                </c:pt>
                <c:pt idx="1058">
                  <c:v>106.8</c:v>
                </c:pt>
                <c:pt idx="1059">
                  <c:v>106.9</c:v>
                </c:pt>
                <c:pt idx="1060">
                  <c:v>107</c:v>
                </c:pt>
                <c:pt idx="1061">
                  <c:v>107.1</c:v>
                </c:pt>
                <c:pt idx="1062">
                  <c:v>107.2</c:v>
                </c:pt>
                <c:pt idx="1063">
                  <c:v>107.3</c:v>
                </c:pt>
                <c:pt idx="1064">
                  <c:v>107.4</c:v>
                </c:pt>
                <c:pt idx="1065">
                  <c:v>107.5</c:v>
                </c:pt>
                <c:pt idx="1066">
                  <c:v>107.6</c:v>
                </c:pt>
                <c:pt idx="1067">
                  <c:v>107.7</c:v>
                </c:pt>
                <c:pt idx="1068">
                  <c:v>107.8</c:v>
                </c:pt>
                <c:pt idx="1069">
                  <c:v>107.9</c:v>
                </c:pt>
                <c:pt idx="1070">
                  <c:v>108</c:v>
                </c:pt>
                <c:pt idx="1071">
                  <c:v>108.1</c:v>
                </c:pt>
                <c:pt idx="1072">
                  <c:v>108.2</c:v>
                </c:pt>
                <c:pt idx="1073">
                  <c:v>108.3</c:v>
                </c:pt>
                <c:pt idx="1074">
                  <c:v>108.4</c:v>
                </c:pt>
                <c:pt idx="1075">
                  <c:v>108.5</c:v>
                </c:pt>
                <c:pt idx="1076">
                  <c:v>108.6</c:v>
                </c:pt>
                <c:pt idx="1077">
                  <c:v>108.7</c:v>
                </c:pt>
                <c:pt idx="1078">
                  <c:v>108.8</c:v>
                </c:pt>
                <c:pt idx="1079">
                  <c:v>108.9</c:v>
                </c:pt>
                <c:pt idx="1080">
                  <c:v>109</c:v>
                </c:pt>
                <c:pt idx="1081">
                  <c:v>109.1</c:v>
                </c:pt>
                <c:pt idx="1082">
                  <c:v>109.2</c:v>
                </c:pt>
                <c:pt idx="1083">
                  <c:v>109.3</c:v>
                </c:pt>
                <c:pt idx="1084">
                  <c:v>109.4</c:v>
                </c:pt>
                <c:pt idx="1085">
                  <c:v>109.5</c:v>
                </c:pt>
                <c:pt idx="1086">
                  <c:v>109.6</c:v>
                </c:pt>
                <c:pt idx="1087">
                  <c:v>109.7</c:v>
                </c:pt>
                <c:pt idx="1088">
                  <c:v>109.8</c:v>
                </c:pt>
                <c:pt idx="1089">
                  <c:v>109.9</c:v>
                </c:pt>
                <c:pt idx="1090">
                  <c:v>110</c:v>
                </c:pt>
                <c:pt idx="1091">
                  <c:v>110.1</c:v>
                </c:pt>
                <c:pt idx="1092">
                  <c:v>110.2</c:v>
                </c:pt>
                <c:pt idx="1093">
                  <c:v>110.3</c:v>
                </c:pt>
                <c:pt idx="1094">
                  <c:v>110.4</c:v>
                </c:pt>
                <c:pt idx="1095">
                  <c:v>110.5</c:v>
                </c:pt>
                <c:pt idx="1096">
                  <c:v>110.6</c:v>
                </c:pt>
                <c:pt idx="1097">
                  <c:v>110.7</c:v>
                </c:pt>
                <c:pt idx="1098">
                  <c:v>110.8</c:v>
                </c:pt>
                <c:pt idx="1099">
                  <c:v>110.9</c:v>
                </c:pt>
                <c:pt idx="1100">
                  <c:v>111</c:v>
                </c:pt>
                <c:pt idx="1101">
                  <c:v>111.1</c:v>
                </c:pt>
                <c:pt idx="1102">
                  <c:v>111.2</c:v>
                </c:pt>
                <c:pt idx="1103">
                  <c:v>111.3</c:v>
                </c:pt>
                <c:pt idx="1104">
                  <c:v>111.4</c:v>
                </c:pt>
                <c:pt idx="1105">
                  <c:v>111.5</c:v>
                </c:pt>
                <c:pt idx="1106">
                  <c:v>111.6</c:v>
                </c:pt>
                <c:pt idx="1107">
                  <c:v>111.7</c:v>
                </c:pt>
                <c:pt idx="1108">
                  <c:v>111.8</c:v>
                </c:pt>
                <c:pt idx="1109">
                  <c:v>111.9</c:v>
                </c:pt>
                <c:pt idx="1110">
                  <c:v>112</c:v>
                </c:pt>
                <c:pt idx="1111">
                  <c:v>112.1</c:v>
                </c:pt>
                <c:pt idx="1112">
                  <c:v>112.2</c:v>
                </c:pt>
                <c:pt idx="1113">
                  <c:v>112.3</c:v>
                </c:pt>
                <c:pt idx="1114">
                  <c:v>112.4</c:v>
                </c:pt>
                <c:pt idx="1115">
                  <c:v>112.5</c:v>
                </c:pt>
                <c:pt idx="1116">
                  <c:v>112.6</c:v>
                </c:pt>
                <c:pt idx="1117">
                  <c:v>112.7</c:v>
                </c:pt>
                <c:pt idx="1118">
                  <c:v>112.8</c:v>
                </c:pt>
                <c:pt idx="1119">
                  <c:v>112.9</c:v>
                </c:pt>
                <c:pt idx="1120">
                  <c:v>113</c:v>
                </c:pt>
                <c:pt idx="1121">
                  <c:v>113.1</c:v>
                </c:pt>
                <c:pt idx="1122">
                  <c:v>113.2</c:v>
                </c:pt>
                <c:pt idx="1123">
                  <c:v>113.3</c:v>
                </c:pt>
                <c:pt idx="1124">
                  <c:v>113.4</c:v>
                </c:pt>
                <c:pt idx="1125">
                  <c:v>113.5</c:v>
                </c:pt>
                <c:pt idx="1126">
                  <c:v>113.6</c:v>
                </c:pt>
                <c:pt idx="1127">
                  <c:v>113.7</c:v>
                </c:pt>
                <c:pt idx="1128">
                  <c:v>113.8</c:v>
                </c:pt>
                <c:pt idx="1129">
                  <c:v>113.9</c:v>
                </c:pt>
                <c:pt idx="1130">
                  <c:v>114</c:v>
                </c:pt>
                <c:pt idx="1131">
                  <c:v>114.1</c:v>
                </c:pt>
                <c:pt idx="1132">
                  <c:v>114.2</c:v>
                </c:pt>
                <c:pt idx="1133">
                  <c:v>114.3</c:v>
                </c:pt>
                <c:pt idx="1134">
                  <c:v>114.4</c:v>
                </c:pt>
                <c:pt idx="1135">
                  <c:v>114.5</c:v>
                </c:pt>
                <c:pt idx="1136">
                  <c:v>114.6</c:v>
                </c:pt>
                <c:pt idx="1137">
                  <c:v>114.7</c:v>
                </c:pt>
                <c:pt idx="1138">
                  <c:v>114.8</c:v>
                </c:pt>
                <c:pt idx="1139">
                  <c:v>114.9</c:v>
                </c:pt>
                <c:pt idx="1140">
                  <c:v>115</c:v>
                </c:pt>
                <c:pt idx="1141">
                  <c:v>115.1</c:v>
                </c:pt>
                <c:pt idx="1142">
                  <c:v>115.2</c:v>
                </c:pt>
                <c:pt idx="1143">
                  <c:v>115.3</c:v>
                </c:pt>
                <c:pt idx="1144">
                  <c:v>115.4</c:v>
                </c:pt>
                <c:pt idx="1145">
                  <c:v>115.5</c:v>
                </c:pt>
                <c:pt idx="1146">
                  <c:v>115.6</c:v>
                </c:pt>
                <c:pt idx="1147">
                  <c:v>115.7</c:v>
                </c:pt>
                <c:pt idx="1148">
                  <c:v>115.8</c:v>
                </c:pt>
                <c:pt idx="1149">
                  <c:v>115.9</c:v>
                </c:pt>
                <c:pt idx="1150">
                  <c:v>116</c:v>
                </c:pt>
                <c:pt idx="1151">
                  <c:v>116.1</c:v>
                </c:pt>
                <c:pt idx="1152">
                  <c:v>116.2</c:v>
                </c:pt>
                <c:pt idx="1153">
                  <c:v>116.3</c:v>
                </c:pt>
                <c:pt idx="1154">
                  <c:v>116.4</c:v>
                </c:pt>
                <c:pt idx="1155">
                  <c:v>116.5</c:v>
                </c:pt>
                <c:pt idx="1156">
                  <c:v>116.6</c:v>
                </c:pt>
                <c:pt idx="1157">
                  <c:v>116.7</c:v>
                </c:pt>
                <c:pt idx="1158">
                  <c:v>116.8</c:v>
                </c:pt>
                <c:pt idx="1159">
                  <c:v>116.9</c:v>
                </c:pt>
                <c:pt idx="1160">
                  <c:v>117</c:v>
                </c:pt>
                <c:pt idx="1161">
                  <c:v>117.1</c:v>
                </c:pt>
                <c:pt idx="1162">
                  <c:v>117.2</c:v>
                </c:pt>
                <c:pt idx="1163">
                  <c:v>117.3</c:v>
                </c:pt>
                <c:pt idx="1164">
                  <c:v>117.4</c:v>
                </c:pt>
                <c:pt idx="1165">
                  <c:v>117.5</c:v>
                </c:pt>
                <c:pt idx="1166">
                  <c:v>117.6</c:v>
                </c:pt>
                <c:pt idx="1167">
                  <c:v>117.7</c:v>
                </c:pt>
                <c:pt idx="1168">
                  <c:v>117.8</c:v>
                </c:pt>
                <c:pt idx="1169">
                  <c:v>117.9</c:v>
                </c:pt>
                <c:pt idx="1170">
                  <c:v>118</c:v>
                </c:pt>
                <c:pt idx="1171">
                  <c:v>118.1</c:v>
                </c:pt>
                <c:pt idx="1172">
                  <c:v>118.2</c:v>
                </c:pt>
                <c:pt idx="1173">
                  <c:v>118.3</c:v>
                </c:pt>
                <c:pt idx="1174">
                  <c:v>118.4</c:v>
                </c:pt>
                <c:pt idx="1175">
                  <c:v>118.5</c:v>
                </c:pt>
                <c:pt idx="1176">
                  <c:v>118.6</c:v>
                </c:pt>
                <c:pt idx="1177">
                  <c:v>118.7</c:v>
                </c:pt>
                <c:pt idx="1178">
                  <c:v>118.8</c:v>
                </c:pt>
                <c:pt idx="1179">
                  <c:v>118.9</c:v>
                </c:pt>
                <c:pt idx="1180">
                  <c:v>119</c:v>
                </c:pt>
                <c:pt idx="1181">
                  <c:v>119.1</c:v>
                </c:pt>
                <c:pt idx="1182">
                  <c:v>119.2</c:v>
                </c:pt>
                <c:pt idx="1183">
                  <c:v>119.3</c:v>
                </c:pt>
                <c:pt idx="1184">
                  <c:v>119.4</c:v>
                </c:pt>
                <c:pt idx="1185">
                  <c:v>119.5</c:v>
                </c:pt>
                <c:pt idx="1186">
                  <c:v>119.6</c:v>
                </c:pt>
                <c:pt idx="1187">
                  <c:v>119.7</c:v>
                </c:pt>
                <c:pt idx="1188">
                  <c:v>119.8</c:v>
                </c:pt>
                <c:pt idx="1189">
                  <c:v>119.9</c:v>
                </c:pt>
                <c:pt idx="1190">
                  <c:v>120</c:v>
                </c:pt>
              </c:numCache>
            </c:numRef>
          </c:xVal>
          <c:yVal>
            <c:numRef>
              <c:f>Tsky!$C$6:$C$1196</c:f>
              <c:numCache>
                <c:formatCode>0.0</c:formatCode>
                <c:ptCount val="1191"/>
                <c:pt idx="0">
                  <c:v>5.82</c:v>
                </c:pt>
                <c:pt idx="1">
                  <c:v>5.37</c:v>
                </c:pt>
                <c:pt idx="2">
                  <c:v>5.04</c:v>
                </c:pt>
                <c:pt idx="3">
                  <c:v>4.8</c:v>
                </c:pt>
                <c:pt idx="4">
                  <c:v>4.63</c:v>
                </c:pt>
                <c:pt idx="5">
                  <c:v>4.49</c:v>
                </c:pt>
                <c:pt idx="6">
                  <c:v>4.3899999999999997</c:v>
                </c:pt>
                <c:pt idx="7">
                  <c:v>4.3099999999999996</c:v>
                </c:pt>
                <c:pt idx="8">
                  <c:v>4.24</c:v>
                </c:pt>
                <c:pt idx="9">
                  <c:v>4.1900000000000004</c:v>
                </c:pt>
                <c:pt idx="10">
                  <c:v>4.1399999999999997</c:v>
                </c:pt>
                <c:pt idx="11">
                  <c:v>4.1100000000000003</c:v>
                </c:pt>
                <c:pt idx="12">
                  <c:v>4.08</c:v>
                </c:pt>
                <c:pt idx="13">
                  <c:v>4.05</c:v>
                </c:pt>
                <c:pt idx="14">
                  <c:v>4.03</c:v>
                </c:pt>
                <c:pt idx="15">
                  <c:v>4.01</c:v>
                </c:pt>
                <c:pt idx="16">
                  <c:v>4</c:v>
                </c:pt>
                <c:pt idx="17">
                  <c:v>3.99</c:v>
                </c:pt>
                <c:pt idx="18">
                  <c:v>3.98</c:v>
                </c:pt>
                <c:pt idx="19">
                  <c:v>3.97</c:v>
                </c:pt>
                <c:pt idx="20">
                  <c:v>3.96</c:v>
                </c:pt>
                <c:pt idx="21">
                  <c:v>3.95</c:v>
                </c:pt>
                <c:pt idx="22">
                  <c:v>3.95</c:v>
                </c:pt>
                <c:pt idx="23">
                  <c:v>3.95</c:v>
                </c:pt>
                <c:pt idx="24">
                  <c:v>3.94</c:v>
                </c:pt>
                <c:pt idx="25">
                  <c:v>3.94</c:v>
                </c:pt>
                <c:pt idx="26">
                  <c:v>3.94</c:v>
                </c:pt>
                <c:pt idx="27">
                  <c:v>3.94</c:v>
                </c:pt>
                <c:pt idx="28">
                  <c:v>3.94</c:v>
                </c:pt>
                <c:pt idx="29">
                  <c:v>3.94</c:v>
                </c:pt>
                <c:pt idx="30">
                  <c:v>3.95</c:v>
                </c:pt>
                <c:pt idx="31">
                  <c:v>3.95</c:v>
                </c:pt>
                <c:pt idx="32">
                  <c:v>3.95</c:v>
                </c:pt>
                <c:pt idx="33">
                  <c:v>3.95</c:v>
                </c:pt>
                <c:pt idx="34">
                  <c:v>3.95</c:v>
                </c:pt>
                <c:pt idx="35">
                  <c:v>3.96</c:v>
                </c:pt>
                <c:pt idx="36">
                  <c:v>3.96</c:v>
                </c:pt>
                <c:pt idx="37">
                  <c:v>3.96</c:v>
                </c:pt>
                <c:pt idx="38">
                  <c:v>3.97</c:v>
                </c:pt>
                <c:pt idx="39">
                  <c:v>3.97</c:v>
                </c:pt>
                <c:pt idx="40">
                  <c:v>3.97</c:v>
                </c:pt>
                <c:pt idx="41">
                  <c:v>3.98</c:v>
                </c:pt>
                <c:pt idx="42">
                  <c:v>3.98</c:v>
                </c:pt>
                <c:pt idx="43">
                  <c:v>3.98</c:v>
                </c:pt>
                <c:pt idx="44">
                  <c:v>3.99</c:v>
                </c:pt>
                <c:pt idx="45">
                  <c:v>3.99</c:v>
                </c:pt>
                <c:pt idx="46">
                  <c:v>3.99</c:v>
                </c:pt>
                <c:pt idx="47">
                  <c:v>4</c:v>
                </c:pt>
                <c:pt idx="48">
                  <c:v>4</c:v>
                </c:pt>
                <c:pt idx="49">
                  <c:v>4.01</c:v>
                </c:pt>
                <c:pt idx="50">
                  <c:v>4.01</c:v>
                </c:pt>
                <c:pt idx="51">
                  <c:v>4.01</c:v>
                </c:pt>
                <c:pt idx="52">
                  <c:v>4.0199999999999996</c:v>
                </c:pt>
                <c:pt idx="53">
                  <c:v>4.0199999999999996</c:v>
                </c:pt>
                <c:pt idx="54">
                  <c:v>4.03</c:v>
                </c:pt>
                <c:pt idx="55">
                  <c:v>4.03</c:v>
                </c:pt>
                <c:pt idx="56">
                  <c:v>4.04</c:v>
                </c:pt>
                <c:pt idx="57">
                  <c:v>4.04</c:v>
                </c:pt>
                <c:pt idx="58">
                  <c:v>4.04</c:v>
                </c:pt>
                <c:pt idx="59">
                  <c:v>4.05</c:v>
                </c:pt>
                <c:pt idx="60">
                  <c:v>4.05</c:v>
                </c:pt>
                <c:pt idx="61">
                  <c:v>4.0599999999999996</c:v>
                </c:pt>
                <c:pt idx="62">
                  <c:v>4.0599999999999996</c:v>
                </c:pt>
                <c:pt idx="63">
                  <c:v>4.07</c:v>
                </c:pt>
                <c:pt idx="64">
                  <c:v>4.07</c:v>
                </c:pt>
                <c:pt idx="65">
                  <c:v>4.08</c:v>
                </c:pt>
                <c:pt idx="66">
                  <c:v>4.08</c:v>
                </c:pt>
                <c:pt idx="67">
                  <c:v>4.09</c:v>
                </c:pt>
                <c:pt idx="68">
                  <c:v>4.0999999999999996</c:v>
                </c:pt>
                <c:pt idx="69">
                  <c:v>4.0999999999999996</c:v>
                </c:pt>
                <c:pt idx="70">
                  <c:v>4.1100000000000003</c:v>
                </c:pt>
                <c:pt idx="71">
                  <c:v>4.1100000000000003</c:v>
                </c:pt>
                <c:pt idx="72">
                  <c:v>4.12</c:v>
                </c:pt>
                <c:pt idx="73">
                  <c:v>4.12</c:v>
                </c:pt>
                <c:pt idx="74">
                  <c:v>4.13</c:v>
                </c:pt>
                <c:pt idx="75">
                  <c:v>4.1399999999999997</c:v>
                </c:pt>
                <c:pt idx="76">
                  <c:v>4.1399999999999997</c:v>
                </c:pt>
                <c:pt idx="77">
                  <c:v>4.1500000000000004</c:v>
                </c:pt>
                <c:pt idx="78">
                  <c:v>4.1500000000000004</c:v>
                </c:pt>
                <c:pt idx="79">
                  <c:v>4.16</c:v>
                </c:pt>
                <c:pt idx="80">
                  <c:v>4.17</c:v>
                </c:pt>
                <c:pt idx="81">
                  <c:v>4.17</c:v>
                </c:pt>
                <c:pt idx="82">
                  <c:v>4.18</c:v>
                </c:pt>
                <c:pt idx="83">
                  <c:v>4.1900000000000004</c:v>
                </c:pt>
                <c:pt idx="84">
                  <c:v>4.2</c:v>
                </c:pt>
                <c:pt idx="85">
                  <c:v>4.2</c:v>
                </c:pt>
                <c:pt idx="86">
                  <c:v>4.21</c:v>
                </c:pt>
                <c:pt idx="87">
                  <c:v>4.22</c:v>
                </c:pt>
                <c:pt idx="88">
                  <c:v>4.22</c:v>
                </c:pt>
                <c:pt idx="89">
                  <c:v>4.2300000000000004</c:v>
                </c:pt>
                <c:pt idx="90">
                  <c:v>4.24</c:v>
                </c:pt>
                <c:pt idx="91">
                  <c:v>4.25</c:v>
                </c:pt>
                <c:pt idx="92">
                  <c:v>4.26</c:v>
                </c:pt>
                <c:pt idx="93">
                  <c:v>4.26</c:v>
                </c:pt>
                <c:pt idx="94">
                  <c:v>4.2699999999999996</c:v>
                </c:pt>
                <c:pt idx="95">
                  <c:v>4.28</c:v>
                </c:pt>
                <c:pt idx="96">
                  <c:v>4.29</c:v>
                </c:pt>
                <c:pt idx="97">
                  <c:v>4.3</c:v>
                </c:pt>
                <c:pt idx="98">
                  <c:v>4.3099999999999996</c:v>
                </c:pt>
                <c:pt idx="99">
                  <c:v>4.32</c:v>
                </c:pt>
                <c:pt idx="100">
                  <c:v>4.33</c:v>
                </c:pt>
                <c:pt idx="101">
                  <c:v>4.34</c:v>
                </c:pt>
                <c:pt idx="102">
                  <c:v>4.34</c:v>
                </c:pt>
                <c:pt idx="103">
                  <c:v>4.3499999999999996</c:v>
                </c:pt>
                <c:pt idx="104">
                  <c:v>4.3600000000000003</c:v>
                </c:pt>
                <c:pt idx="105">
                  <c:v>4.37</c:v>
                </c:pt>
                <c:pt idx="106">
                  <c:v>4.38</c:v>
                </c:pt>
                <c:pt idx="107">
                  <c:v>4.4000000000000004</c:v>
                </c:pt>
                <c:pt idx="108">
                  <c:v>4.41</c:v>
                </c:pt>
                <c:pt idx="109">
                  <c:v>4.42</c:v>
                </c:pt>
                <c:pt idx="110">
                  <c:v>4.43</c:v>
                </c:pt>
                <c:pt idx="111">
                  <c:v>4.4400000000000004</c:v>
                </c:pt>
                <c:pt idx="112">
                  <c:v>4.45</c:v>
                </c:pt>
                <c:pt idx="113">
                  <c:v>4.46</c:v>
                </c:pt>
                <c:pt idx="114">
                  <c:v>4.4800000000000004</c:v>
                </c:pt>
                <c:pt idx="115">
                  <c:v>4.49</c:v>
                </c:pt>
                <c:pt idx="116">
                  <c:v>4.5</c:v>
                </c:pt>
                <c:pt idx="117">
                  <c:v>4.51</c:v>
                </c:pt>
                <c:pt idx="118">
                  <c:v>4.53</c:v>
                </c:pt>
                <c:pt idx="119">
                  <c:v>4.54</c:v>
                </c:pt>
                <c:pt idx="120">
                  <c:v>4.55</c:v>
                </c:pt>
                <c:pt idx="121">
                  <c:v>4.57</c:v>
                </c:pt>
                <c:pt idx="122">
                  <c:v>4.58</c:v>
                </c:pt>
                <c:pt idx="123">
                  <c:v>4.5999999999999996</c:v>
                </c:pt>
                <c:pt idx="124">
                  <c:v>4.6100000000000003</c:v>
                </c:pt>
                <c:pt idx="125">
                  <c:v>4.63</c:v>
                </c:pt>
                <c:pt idx="126">
                  <c:v>4.6399999999999997</c:v>
                </c:pt>
                <c:pt idx="127">
                  <c:v>4.66</c:v>
                </c:pt>
                <c:pt idx="128">
                  <c:v>4.67</c:v>
                </c:pt>
                <c:pt idx="129">
                  <c:v>4.6900000000000004</c:v>
                </c:pt>
                <c:pt idx="130">
                  <c:v>4.71</c:v>
                </c:pt>
                <c:pt idx="131">
                  <c:v>4.7300000000000004</c:v>
                </c:pt>
                <c:pt idx="132">
                  <c:v>4.75</c:v>
                </c:pt>
                <c:pt idx="133">
                  <c:v>4.76</c:v>
                </c:pt>
                <c:pt idx="134">
                  <c:v>4.78</c:v>
                </c:pt>
                <c:pt idx="135">
                  <c:v>4.8</c:v>
                </c:pt>
                <c:pt idx="136">
                  <c:v>4.82</c:v>
                </c:pt>
                <c:pt idx="137">
                  <c:v>4.84</c:v>
                </c:pt>
                <c:pt idx="138">
                  <c:v>4.87</c:v>
                </c:pt>
                <c:pt idx="139">
                  <c:v>4.8899999999999997</c:v>
                </c:pt>
                <c:pt idx="140">
                  <c:v>4.91</c:v>
                </c:pt>
                <c:pt idx="141">
                  <c:v>4.93</c:v>
                </c:pt>
                <c:pt idx="142">
                  <c:v>4.96</c:v>
                </c:pt>
                <c:pt idx="143">
                  <c:v>4.9800000000000004</c:v>
                </c:pt>
                <c:pt idx="144">
                  <c:v>5.01</c:v>
                </c:pt>
                <c:pt idx="145">
                  <c:v>5.04</c:v>
                </c:pt>
                <c:pt idx="146">
                  <c:v>5.0599999999999996</c:v>
                </c:pt>
                <c:pt idx="147">
                  <c:v>5.09</c:v>
                </c:pt>
                <c:pt idx="148">
                  <c:v>5.12</c:v>
                </c:pt>
                <c:pt idx="149">
                  <c:v>5.15</c:v>
                </c:pt>
                <c:pt idx="150">
                  <c:v>5.18</c:v>
                </c:pt>
                <c:pt idx="151">
                  <c:v>5.22</c:v>
                </c:pt>
                <c:pt idx="152">
                  <c:v>5.25</c:v>
                </c:pt>
                <c:pt idx="153">
                  <c:v>5.29</c:v>
                </c:pt>
                <c:pt idx="154">
                  <c:v>5.32</c:v>
                </c:pt>
                <c:pt idx="155">
                  <c:v>5.36</c:v>
                </c:pt>
                <c:pt idx="156">
                  <c:v>5.4</c:v>
                </c:pt>
                <c:pt idx="157">
                  <c:v>5.44</c:v>
                </c:pt>
                <c:pt idx="158">
                  <c:v>5.48</c:v>
                </c:pt>
                <c:pt idx="159">
                  <c:v>5.53</c:v>
                </c:pt>
                <c:pt idx="160">
                  <c:v>5.58</c:v>
                </c:pt>
                <c:pt idx="161">
                  <c:v>5.63</c:v>
                </c:pt>
                <c:pt idx="162">
                  <c:v>5.68</c:v>
                </c:pt>
                <c:pt idx="163">
                  <c:v>5.73</c:v>
                </c:pt>
                <c:pt idx="164">
                  <c:v>5.79</c:v>
                </c:pt>
                <c:pt idx="165">
                  <c:v>5.84</c:v>
                </c:pt>
                <c:pt idx="166">
                  <c:v>5.91</c:v>
                </c:pt>
                <c:pt idx="167">
                  <c:v>5.97</c:v>
                </c:pt>
                <c:pt idx="168">
                  <c:v>6.04</c:v>
                </c:pt>
                <c:pt idx="169">
                  <c:v>6.11</c:v>
                </c:pt>
                <c:pt idx="170">
                  <c:v>6.18</c:v>
                </c:pt>
                <c:pt idx="171">
                  <c:v>6.26</c:v>
                </c:pt>
                <c:pt idx="172">
                  <c:v>6.35</c:v>
                </c:pt>
                <c:pt idx="173">
                  <c:v>6.43</c:v>
                </c:pt>
                <c:pt idx="174">
                  <c:v>6.53</c:v>
                </c:pt>
                <c:pt idx="175">
                  <c:v>6.62</c:v>
                </c:pt>
                <c:pt idx="176">
                  <c:v>6.73</c:v>
                </c:pt>
                <c:pt idx="177">
                  <c:v>6.84</c:v>
                </c:pt>
                <c:pt idx="178">
                  <c:v>6.95</c:v>
                </c:pt>
                <c:pt idx="179">
                  <c:v>7.08</c:v>
                </c:pt>
                <c:pt idx="180">
                  <c:v>7.21</c:v>
                </c:pt>
                <c:pt idx="181">
                  <c:v>7.35</c:v>
                </c:pt>
                <c:pt idx="182">
                  <c:v>7.49</c:v>
                </c:pt>
                <c:pt idx="183">
                  <c:v>7.65</c:v>
                </c:pt>
                <c:pt idx="184">
                  <c:v>7.81</c:v>
                </c:pt>
                <c:pt idx="185">
                  <c:v>7.99</c:v>
                </c:pt>
                <c:pt idx="186">
                  <c:v>8.18</c:v>
                </c:pt>
                <c:pt idx="187">
                  <c:v>8.3800000000000008</c:v>
                </c:pt>
                <c:pt idx="188">
                  <c:v>8.59</c:v>
                </c:pt>
                <c:pt idx="189">
                  <c:v>8.82</c:v>
                </c:pt>
                <c:pt idx="190">
                  <c:v>9.06</c:v>
                </c:pt>
                <c:pt idx="191">
                  <c:v>9.31</c:v>
                </c:pt>
                <c:pt idx="192">
                  <c:v>9.58</c:v>
                </c:pt>
                <c:pt idx="193">
                  <c:v>9.8699999999999992</c:v>
                </c:pt>
                <c:pt idx="194">
                  <c:v>10.17</c:v>
                </c:pt>
                <c:pt idx="195">
                  <c:v>10.49</c:v>
                </c:pt>
                <c:pt idx="196">
                  <c:v>10.83</c:v>
                </c:pt>
                <c:pt idx="197">
                  <c:v>11.18</c:v>
                </c:pt>
                <c:pt idx="198">
                  <c:v>11.55</c:v>
                </c:pt>
                <c:pt idx="199">
                  <c:v>11.94</c:v>
                </c:pt>
                <c:pt idx="200">
                  <c:v>12.34</c:v>
                </c:pt>
                <c:pt idx="201">
                  <c:v>12.75</c:v>
                </c:pt>
                <c:pt idx="202">
                  <c:v>13.17</c:v>
                </c:pt>
                <c:pt idx="203">
                  <c:v>13.59</c:v>
                </c:pt>
                <c:pt idx="204">
                  <c:v>14.02</c:v>
                </c:pt>
                <c:pt idx="205">
                  <c:v>14.44</c:v>
                </c:pt>
                <c:pt idx="206">
                  <c:v>14.84</c:v>
                </c:pt>
                <c:pt idx="207">
                  <c:v>15.23</c:v>
                </c:pt>
                <c:pt idx="208">
                  <c:v>15.59</c:v>
                </c:pt>
                <c:pt idx="209">
                  <c:v>15.91</c:v>
                </c:pt>
                <c:pt idx="210">
                  <c:v>16.190000000000001</c:v>
                </c:pt>
                <c:pt idx="211">
                  <c:v>16.420000000000002</c:v>
                </c:pt>
                <c:pt idx="212">
                  <c:v>16.59</c:v>
                </c:pt>
                <c:pt idx="213">
                  <c:v>16.690000000000001</c:v>
                </c:pt>
                <c:pt idx="214">
                  <c:v>16.73</c:v>
                </c:pt>
                <c:pt idx="215">
                  <c:v>16.71</c:v>
                </c:pt>
                <c:pt idx="216">
                  <c:v>16.63</c:v>
                </c:pt>
                <c:pt idx="217">
                  <c:v>16.5</c:v>
                </c:pt>
                <c:pt idx="218">
                  <c:v>16.32</c:v>
                </c:pt>
                <c:pt idx="219">
                  <c:v>16.100000000000001</c:v>
                </c:pt>
                <c:pt idx="220">
                  <c:v>15.85</c:v>
                </c:pt>
                <c:pt idx="221">
                  <c:v>15.58</c:v>
                </c:pt>
                <c:pt idx="222">
                  <c:v>15.29</c:v>
                </c:pt>
                <c:pt idx="223">
                  <c:v>14.99</c:v>
                </c:pt>
                <c:pt idx="224">
                  <c:v>14.68</c:v>
                </c:pt>
                <c:pt idx="225">
                  <c:v>14.37</c:v>
                </c:pt>
                <c:pt idx="226">
                  <c:v>14.06</c:v>
                </c:pt>
                <c:pt idx="227">
                  <c:v>13.75</c:v>
                </c:pt>
                <c:pt idx="228">
                  <c:v>13.46</c:v>
                </c:pt>
                <c:pt idx="229">
                  <c:v>13.16</c:v>
                </c:pt>
                <c:pt idx="230">
                  <c:v>12.88</c:v>
                </c:pt>
                <c:pt idx="231">
                  <c:v>12.61</c:v>
                </c:pt>
                <c:pt idx="232">
                  <c:v>12.35</c:v>
                </c:pt>
                <c:pt idx="233">
                  <c:v>12.1</c:v>
                </c:pt>
                <c:pt idx="234">
                  <c:v>11.87</c:v>
                </c:pt>
                <c:pt idx="235">
                  <c:v>11.64</c:v>
                </c:pt>
                <c:pt idx="236">
                  <c:v>11.43</c:v>
                </c:pt>
                <c:pt idx="237">
                  <c:v>11.23</c:v>
                </c:pt>
                <c:pt idx="238">
                  <c:v>11.04</c:v>
                </c:pt>
                <c:pt idx="239">
                  <c:v>10.86</c:v>
                </c:pt>
                <c:pt idx="240">
                  <c:v>10.69</c:v>
                </c:pt>
                <c:pt idx="241">
                  <c:v>10.53</c:v>
                </c:pt>
                <c:pt idx="242">
                  <c:v>10.38</c:v>
                </c:pt>
                <c:pt idx="243">
                  <c:v>10.24</c:v>
                </c:pt>
                <c:pt idx="244">
                  <c:v>10.1</c:v>
                </c:pt>
                <c:pt idx="245">
                  <c:v>9.98</c:v>
                </c:pt>
                <c:pt idx="246">
                  <c:v>9.86</c:v>
                </c:pt>
                <c:pt idx="247">
                  <c:v>9.75</c:v>
                </c:pt>
                <c:pt idx="248">
                  <c:v>9.65</c:v>
                </c:pt>
                <c:pt idx="249">
                  <c:v>9.5500000000000007</c:v>
                </c:pt>
                <c:pt idx="250">
                  <c:v>9.4600000000000009</c:v>
                </c:pt>
                <c:pt idx="251">
                  <c:v>9.3699999999999992</c:v>
                </c:pt>
                <c:pt idx="252">
                  <c:v>9.2899999999999991</c:v>
                </c:pt>
                <c:pt idx="253">
                  <c:v>9.2200000000000006</c:v>
                </c:pt>
                <c:pt idx="254">
                  <c:v>9.15</c:v>
                </c:pt>
                <c:pt idx="255">
                  <c:v>9.09</c:v>
                </c:pt>
                <c:pt idx="256">
                  <c:v>9.02</c:v>
                </c:pt>
                <c:pt idx="257">
                  <c:v>8.9700000000000006</c:v>
                </c:pt>
                <c:pt idx="258">
                  <c:v>8.91</c:v>
                </c:pt>
                <c:pt idx="259">
                  <c:v>8.8699999999999992</c:v>
                </c:pt>
                <c:pt idx="260">
                  <c:v>8.82</c:v>
                </c:pt>
                <c:pt idx="261">
                  <c:v>8.7799999999999994</c:v>
                </c:pt>
                <c:pt idx="262">
                  <c:v>8.74</c:v>
                </c:pt>
                <c:pt idx="263">
                  <c:v>8.6999999999999993</c:v>
                </c:pt>
                <c:pt idx="264">
                  <c:v>8.67</c:v>
                </c:pt>
                <c:pt idx="265">
                  <c:v>8.64</c:v>
                </c:pt>
                <c:pt idx="266">
                  <c:v>8.61</c:v>
                </c:pt>
                <c:pt idx="267">
                  <c:v>8.58</c:v>
                </c:pt>
                <c:pt idx="268">
                  <c:v>8.56</c:v>
                </c:pt>
                <c:pt idx="269">
                  <c:v>8.5399999999999991</c:v>
                </c:pt>
                <c:pt idx="270">
                  <c:v>8.52</c:v>
                </c:pt>
                <c:pt idx="271">
                  <c:v>8.5</c:v>
                </c:pt>
                <c:pt idx="272">
                  <c:v>8.48</c:v>
                </c:pt>
                <c:pt idx="273">
                  <c:v>8.4700000000000006</c:v>
                </c:pt>
                <c:pt idx="274">
                  <c:v>8.4600000000000009</c:v>
                </c:pt>
                <c:pt idx="275">
                  <c:v>8.4499999999999993</c:v>
                </c:pt>
                <c:pt idx="276">
                  <c:v>8.44</c:v>
                </c:pt>
                <c:pt idx="277">
                  <c:v>8.43</c:v>
                </c:pt>
                <c:pt idx="278">
                  <c:v>8.43</c:v>
                </c:pt>
                <c:pt idx="279">
                  <c:v>8.42</c:v>
                </c:pt>
                <c:pt idx="280">
                  <c:v>8.42</c:v>
                </c:pt>
                <c:pt idx="281">
                  <c:v>8.42</c:v>
                </c:pt>
                <c:pt idx="282">
                  <c:v>8.42</c:v>
                </c:pt>
                <c:pt idx="283">
                  <c:v>8.42</c:v>
                </c:pt>
                <c:pt idx="284">
                  <c:v>8.42</c:v>
                </c:pt>
                <c:pt idx="285">
                  <c:v>8.43</c:v>
                </c:pt>
                <c:pt idx="286">
                  <c:v>8.43</c:v>
                </c:pt>
                <c:pt idx="287">
                  <c:v>8.44</c:v>
                </c:pt>
                <c:pt idx="288">
                  <c:v>8.44</c:v>
                </c:pt>
                <c:pt idx="289">
                  <c:v>8.4499999999999993</c:v>
                </c:pt>
                <c:pt idx="290">
                  <c:v>8.4600000000000009</c:v>
                </c:pt>
                <c:pt idx="291">
                  <c:v>8.4700000000000006</c:v>
                </c:pt>
                <c:pt idx="292">
                  <c:v>8.48</c:v>
                </c:pt>
                <c:pt idx="293">
                  <c:v>8.49</c:v>
                </c:pt>
                <c:pt idx="294">
                  <c:v>8.5</c:v>
                </c:pt>
                <c:pt idx="295">
                  <c:v>8.52</c:v>
                </c:pt>
                <c:pt idx="296">
                  <c:v>8.5299999999999994</c:v>
                </c:pt>
                <c:pt idx="297">
                  <c:v>8.5500000000000007</c:v>
                </c:pt>
                <c:pt idx="298">
                  <c:v>8.56</c:v>
                </c:pt>
                <c:pt idx="299">
                  <c:v>8.58</c:v>
                </c:pt>
                <c:pt idx="300">
                  <c:v>8.6</c:v>
                </c:pt>
                <c:pt idx="301">
                  <c:v>8.6199999999999992</c:v>
                </c:pt>
                <c:pt idx="302">
                  <c:v>8.6300000000000008</c:v>
                </c:pt>
                <c:pt idx="303">
                  <c:v>8.65</c:v>
                </c:pt>
                <c:pt idx="304">
                  <c:v>8.68</c:v>
                </c:pt>
                <c:pt idx="305">
                  <c:v>8.6999999999999993</c:v>
                </c:pt>
                <c:pt idx="306">
                  <c:v>8.7200000000000006</c:v>
                </c:pt>
                <c:pt idx="307">
                  <c:v>8.74</c:v>
                </c:pt>
                <c:pt idx="308">
                  <c:v>8.76</c:v>
                </c:pt>
                <c:pt idx="309">
                  <c:v>8.7899999999999991</c:v>
                </c:pt>
                <c:pt idx="310">
                  <c:v>8.81</c:v>
                </c:pt>
                <c:pt idx="311">
                  <c:v>8.84</c:v>
                </c:pt>
                <c:pt idx="312">
                  <c:v>8.8699999999999992</c:v>
                </c:pt>
                <c:pt idx="313">
                  <c:v>8.89</c:v>
                </c:pt>
                <c:pt idx="314">
                  <c:v>8.92</c:v>
                </c:pt>
                <c:pt idx="315">
                  <c:v>8.9499999999999993</c:v>
                </c:pt>
                <c:pt idx="316">
                  <c:v>8.98</c:v>
                </c:pt>
                <c:pt idx="317">
                  <c:v>9.01</c:v>
                </c:pt>
                <c:pt idx="318">
                  <c:v>9.0399999999999991</c:v>
                </c:pt>
                <c:pt idx="319">
                  <c:v>9.07</c:v>
                </c:pt>
                <c:pt idx="320">
                  <c:v>9.1</c:v>
                </c:pt>
                <c:pt idx="321">
                  <c:v>9.1300000000000008</c:v>
                </c:pt>
                <c:pt idx="322">
                  <c:v>9.16</c:v>
                </c:pt>
                <c:pt idx="323">
                  <c:v>9.1999999999999993</c:v>
                </c:pt>
                <c:pt idx="324">
                  <c:v>9.23</c:v>
                </c:pt>
                <c:pt idx="325">
                  <c:v>9.27</c:v>
                </c:pt>
                <c:pt idx="326">
                  <c:v>9.3000000000000007</c:v>
                </c:pt>
                <c:pt idx="327">
                  <c:v>9.34</c:v>
                </c:pt>
                <c:pt idx="328">
                  <c:v>9.3800000000000008</c:v>
                </c:pt>
                <c:pt idx="329">
                  <c:v>9.41</c:v>
                </c:pt>
                <c:pt idx="330">
                  <c:v>9.4499999999999993</c:v>
                </c:pt>
                <c:pt idx="331">
                  <c:v>9.49</c:v>
                </c:pt>
                <c:pt idx="332">
                  <c:v>9.5299999999999994</c:v>
                </c:pt>
                <c:pt idx="333">
                  <c:v>9.57</c:v>
                </c:pt>
                <c:pt idx="334">
                  <c:v>9.61</c:v>
                </c:pt>
                <c:pt idx="335">
                  <c:v>9.65</c:v>
                </c:pt>
                <c:pt idx="336">
                  <c:v>9.69</c:v>
                </c:pt>
                <c:pt idx="337">
                  <c:v>9.74</c:v>
                </c:pt>
                <c:pt idx="338">
                  <c:v>9.7799999999999994</c:v>
                </c:pt>
                <c:pt idx="339">
                  <c:v>9.82</c:v>
                </c:pt>
                <c:pt idx="340">
                  <c:v>9.8699999999999992</c:v>
                </c:pt>
                <c:pt idx="341">
                  <c:v>9.92</c:v>
                </c:pt>
                <c:pt idx="342">
                  <c:v>9.9600000000000009</c:v>
                </c:pt>
                <c:pt idx="343">
                  <c:v>10.01</c:v>
                </c:pt>
                <c:pt idx="344">
                  <c:v>10.06</c:v>
                </c:pt>
                <c:pt idx="345">
                  <c:v>10.1</c:v>
                </c:pt>
                <c:pt idx="346">
                  <c:v>10.15</c:v>
                </c:pt>
                <c:pt idx="347">
                  <c:v>10.199999999999999</c:v>
                </c:pt>
                <c:pt idx="348">
                  <c:v>10.25</c:v>
                </c:pt>
                <c:pt idx="349">
                  <c:v>10.31</c:v>
                </c:pt>
                <c:pt idx="350">
                  <c:v>10.36</c:v>
                </c:pt>
                <c:pt idx="351">
                  <c:v>10.41</c:v>
                </c:pt>
                <c:pt idx="352">
                  <c:v>10.47</c:v>
                </c:pt>
                <c:pt idx="353">
                  <c:v>10.52</c:v>
                </c:pt>
                <c:pt idx="354">
                  <c:v>10.58</c:v>
                </c:pt>
                <c:pt idx="355">
                  <c:v>10.63</c:v>
                </c:pt>
                <c:pt idx="356">
                  <c:v>10.69</c:v>
                </c:pt>
                <c:pt idx="357">
                  <c:v>10.75</c:v>
                </c:pt>
                <c:pt idx="358">
                  <c:v>10.81</c:v>
                </c:pt>
                <c:pt idx="359">
                  <c:v>10.87</c:v>
                </c:pt>
                <c:pt idx="360">
                  <c:v>10.93</c:v>
                </c:pt>
                <c:pt idx="361">
                  <c:v>10.99</c:v>
                </c:pt>
                <c:pt idx="362">
                  <c:v>11.05</c:v>
                </c:pt>
                <c:pt idx="363">
                  <c:v>11.11</c:v>
                </c:pt>
                <c:pt idx="364">
                  <c:v>11.18</c:v>
                </c:pt>
                <c:pt idx="365">
                  <c:v>11.24</c:v>
                </c:pt>
                <c:pt idx="366">
                  <c:v>11.31</c:v>
                </c:pt>
                <c:pt idx="367">
                  <c:v>11.38</c:v>
                </c:pt>
                <c:pt idx="368">
                  <c:v>11.44</c:v>
                </c:pt>
                <c:pt idx="369">
                  <c:v>11.51</c:v>
                </c:pt>
                <c:pt idx="370">
                  <c:v>11.58</c:v>
                </c:pt>
                <c:pt idx="371">
                  <c:v>11.66</c:v>
                </c:pt>
                <c:pt idx="372">
                  <c:v>11.73</c:v>
                </c:pt>
                <c:pt idx="373">
                  <c:v>11.8</c:v>
                </c:pt>
                <c:pt idx="374">
                  <c:v>11.88</c:v>
                </c:pt>
                <c:pt idx="375">
                  <c:v>11.95</c:v>
                </c:pt>
                <c:pt idx="376">
                  <c:v>12.03</c:v>
                </c:pt>
                <c:pt idx="377">
                  <c:v>12.11</c:v>
                </c:pt>
                <c:pt idx="378">
                  <c:v>12.18</c:v>
                </c:pt>
                <c:pt idx="379">
                  <c:v>12.27</c:v>
                </c:pt>
                <c:pt idx="380">
                  <c:v>12.35</c:v>
                </c:pt>
                <c:pt idx="381">
                  <c:v>12.43</c:v>
                </c:pt>
                <c:pt idx="382">
                  <c:v>12.51</c:v>
                </c:pt>
                <c:pt idx="383">
                  <c:v>12.6</c:v>
                </c:pt>
                <c:pt idx="384">
                  <c:v>12.69</c:v>
                </c:pt>
                <c:pt idx="385">
                  <c:v>12.77</c:v>
                </c:pt>
                <c:pt idx="386">
                  <c:v>12.86</c:v>
                </c:pt>
                <c:pt idx="387">
                  <c:v>12.95</c:v>
                </c:pt>
                <c:pt idx="388">
                  <c:v>13.05</c:v>
                </c:pt>
                <c:pt idx="389">
                  <c:v>13.14</c:v>
                </c:pt>
                <c:pt idx="390">
                  <c:v>13.23</c:v>
                </c:pt>
                <c:pt idx="391">
                  <c:v>13.33</c:v>
                </c:pt>
                <c:pt idx="392">
                  <c:v>13.43</c:v>
                </c:pt>
                <c:pt idx="393">
                  <c:v>13.53</c:v>
                </c:pt>
                <c:pt idx="394">
                  <c:v>13.63</c:v>
                </c:pt>
                <c:pt idx="395">
                  <c:v>13.73</c:v>
                </c:pt>
                <c:pt idx="396">
                  <c:v>13.84</c:v>
                </c:pt>
                <c:pt idx="397">
                  <c:v>13.94</c:v>
                </c:pt>
                <c:pt idx="398">
                  <c:v>14.05</c:v>
                </c:pt>
                <c:pt idx="399">
                  <c:v>14.16</c:v>
                </c:pt>
                <c:pt idx="400">
                  <c:v>14.27</c:v>
                </c:pt>
                <c:pt idx="401">
                  <c:v>14.39</c:v>
                </c:pt>
                <c:pt idx="402">
                  <c:v>14.5</c:v>
                </c:pt>
                <c:pt idx="403">
                  <c:v>14.62</c:v>
                </c:pt>
                <c:pt idx="404">
                  <c:v>14.74</c:v>
                </c:pt>
                <c:pt idx="405">
                  <c:v>14.86</c:v>
                </c:pt>
                <c:pt idx="406">
                  <c:v>14.99</c:v>
                </c:pt>
                <c:pt idx="407">
                  <c:v>15.11</c:v>
                </c:pt>
                <c:pt idx="408">
                  <c:v>15.24</c:v>
                </c:pt>
                <c:pt idx="409">
                  <c:v>15.37</c:v>
                </c:pt>
                <c:pt idx="410">
                  <c:v>15.5</c:v>
                </c:pt>
                <c:pt idx="411">
                  <c:v>15.64</c:v>
                </c:pt>
                <c:pt idx="412">
                  <c:v>15.78</c:v>
                </c:pt>
                <c:pt idx="413">
                  <c:v>15.92</c:v>
                </c:pt>
                <c:pt idx="414">
                  <c:v>16.059999999999999</c:v>
                </c:pt>
                <c:pt idx="415">
                  <c:v>16.2</c:v>
                </c:pt>
                <c:pt idx="416">
                  <c:v>16.350000000000001</c:v>
                </c:pt>
                <c:pt idx="417">
                  <c:v>16.5</c:v>
                </c:pt>
                <c:pt idx="418">
                  <c:v>16.649999999999999</c:v>
                </c:pt>
                <c:pt idx="419">
                  <c:v>16.809999999999999</c:v>
                </c:pt>
                <c:pt idx="420">
                  <c:v>16.97</c:v>
                </c:pt>
                <c:pt idx="421">
                  <c:v>17.13</c:v>
                </c:pt>
                <c:pt idx="422">
                  <c:v>17.3</c:v>
                </c:pt>
                <c:pt idx="423">
                  <c:v>17.46</c:v>
                </c:pt>
                <c:pt idx="424">
                  <c:v>17.64</c:v>
                </c:pt>
                <c:pt idx="425">
                  <c:v>17.809999999999999</c:v>
                </c:pt>
                <c:pt idx="426">
                  <c:v>17.989999999999998</c:v>
                </c:pt>
                <c:pt idx="427">
                  <c:v>18.170000000000002</c:v>
                </c:pt>
                <c:pt idx="428">
                  <c:v>18.36</c:v>
                </c:pt>
                <c:pt idx="429">
                  <c:v>18.55</c:v>
                </c:pt>
                <c:pt idx="430">
                  <c:v>18.739999999999998</c:v>
                </c:pt>
                <c:pt idx="431">
                  <c:v>18.940000000000001</c:v>
                </c:pt>
                <c:pt idx="432">
                  <c:v>19.14</c:v>
                </c:pt>
                <c:pt idx="433">
                  <c:v>19.34</c:v>
                </c:pt>
                <c:pt idx="434">
                  <c:v>19.55</c:v>
                </c:pt>
                <c:pt idx="435">
                  <c:v>19.77</c:v>
                </c:pt>
                <c:pt idx="436">
                  <c:v>19.98</c:v>
                </c:pt>
                <c:pt idx="437">
                  <c:v>20.21</c:v>
                </c:pt>
                <c:pt idx="438">
                  <c:v>20.43</c:v>
                </c:pt>
                <c:pt idx="439">
                  <c:v>20.67</c:v>
                </c:pt>
                <c:pt idx="440">
                  <c:v>20.91</c:v>
                </c:pt>
                <c:pt idx="441">
                  <c:v>21.15</c:v>
                </c:pt>
                <c:pt idx="442">
                  <c:v>21.4</c:v>
                </c:pt>
                <c:pt idx="443">
                  <c:v>21.65</c:v>
                </c:pt>
                <c:pt idx="444">
                  <c:v>21.91</c:v>
                </c:pt>
                <c:pt idx="445">
                  <c:v>22.18</c:v>
                </c:pt>
                <c:pt idx="446">
                  <c:v>22.45</c:v>
                </c:pt>
                <c:pt idx="447">
                  <c:v>22.73</c:v>
                </c:pt>
                <c:pt idx="448">
                  <c:v>23.01</c:v>
                </c:pt>
                <c:pt idx="449">
                  <c:v>23.31</c:v>
                </c:pt>
                <c:pt idx="450">
                  <c:v>23.61</c:v>
                </c:pt>
                <c:pt idx="451">
                  <c:v>23.91</c:v>
                </c:pt>
                <c:pt idx="452">
                  <c:v>24.23</c:v>
                </c:pt>
                <c:pt idx="453">
                  <c:v>24.55</c:v>
                </c:pt>
                <c:pt idx="454">
                  <c:v>24.88</c:v>
                </c:pt>
                <c:pt idx="455">
                  <c:v>25.22</c:v>
                </c:pt>
                <c:pt idx="456">
                  <c:v>25.56</c:v>
                </c:pt>
                <c:pt idx="457">
                  <c:v>25.92</c:v>
                </c:pt>
                <c:pt idx="458">
                  <c:v>26.28</c:v>
                </c:pt>
                <c:pt idx="459">
                  <c:v>26.66</c:v>
                </c:pt>
                <c:pt idx="460">
                  <c:v>27.04</c:v>
                </c:pt>
                <c:pt idx="461">
                  <c:v>27.44</c:v>
                </c:pt>
                <c:pt idx="462">
                  <c:v>27.84</c:v>
                </c:pt>
                <c:pt idx="463">
                  <c:v>28.26</c:v>
                </c:pt>
                <c:pt idx="464">
                  <c:v>28.69</c:v>
                </c:pt>
                <c:pt idx="465">
                  <c:v>29.13</c:v>
                </c:pt>
                <c:pt idx="466">
                  <c:v>29.58</c:v>
                </c:pt>
                <c:pt idx="467">
                  <c:v>30.05</c:v>
                </c:pt>
                <c:pt idx="468">
                  <c:v>30.53</c:v>
                </c:pt>
                <c:pt idx="469">
                  <c:v>31.02</c:v>
                </c:pt>
                <c:pt idx="470">
                  <c:v>31.53</c:v>
                </c:pt>
                <c:pt idx="471">
                  <c:v>32.049999999999997</c:v>
                </c:pt>
                <c:pt idx="472">
                  <c:v>32.6</c:v>
                </c:pt>
                <c:pt idx="473">
                  <c:v>33.15</c:v>
                </c:pt>
                <c:pt idx="474">
                  <c:v>33.729999999999997</c:v>
                </c:pt>
                <c:pt idx="475">
                  <c:v>34.32</c:v>
                </c:pt>
                <c:pt idx="476">
                  <c:v>34.94</c:v>
                </c:pt>
                <c:pt idx="477">
                  <c:v>35.57</c:v>
                </c:pt>
                <c:pt idx="478">
                  <c:v>36.229999999999997</c:v>
                </c:pt>
                <c:pt idx="479">
                  <c:v>36.9</c:v>
                </c:pt>
                <c:pt idx="480">
                  <c:v>37.61</c:v>
                </c:pt>
                <c:pt idx="481">
                  <c:v>38.33</c:v>
                </c:pt>
                <c:pt idx="482">
                  <c:v>39.090000000000003</c:v>
                </c:pt>
                <c:pt idx="483">
                  <c:v>39.869999999999997</c:v>
                </c:pt>
                <c:pt idx="484">
                  <c:v>40.68</c:v>
                </c:pt>
                <c:pt idx="485">
                  <c:v>41.53</c:v>
                </c:pt>
                <c:pt idx="486">
                  <c:v>42.4</c:v>
                </c:pt>
                <c:pt idx="487">
                  <c:v>43.32</c:v>
                </c:pt>
                <c:pt idx="488">
                  <c:v>44.27</c:v>
                </c:pt>
                <c:pt idx="489">
                  <c:v>45.27</c:v>
                </c:pt>
                <c:pt idx="490">
                  <c:v>46.32</c:v>
                </c:pt>
                <c:pt idx="491">
                  <c:v>47.41</c:v>
                </c:pt>
                <c:pt idx="492">
                  <c:v>48.57</c:v>
                </c:pt>
                <c:pt idx="493">
                  <c:v>49.78</c:v>
                </c:pt>
                <c:pt idx="494">
                  <c:v>51.06</c:v>
                </c:pt>
                <c:pt idx="495">
                  <c:v>52.41</c:v>
                </c:pt>
                <c:pt idx="496">
                  <c:v>53.82</c:v>
                </c:pt>
                <c:pt idx="497">
                  <c:v>55.31</c:v>
                </c:pt>
                <c:pt idx="498">
                  <c:v>56.9</c:v>
                </c:pt>
                <c:pt idx="499">
                  <c:v>58.6</c:v>
                </c:pt>
                <c:pt idx="500">
                  <c:v>60.4</c:v>
                </c:pt>
                <c:pt idx="501">
                  <c:v>62.27</c:v>
                </c:pt>
                <c:pt idx="502">
                  <c:v>64.28</c:v>
                </c:pt>
                <c:pt idx="503">
                  <c:v>66.45</c:v>
                </c:pt>
                <c:pt idx="504">
                  <c:v>68.81</c:v>
                </c:pt>
                <c:pt idx="505">
                  <c:v>71.349999999999994</c:v>
                </c:pt>
                <c:pt idx="506">
                  <c:v>73.930000000000007</c:v>
                </c:pt>
                <c:pt idx="507">
                  <c:v>76.72</c:v>
                </c:pt>
                <c:pt idx="508">
                  <c:v>79.78</c:v>
                </c:pt>
                <c:pt idx="509">
                  <c:v>83.18</c:v>
                </c:pt>
                <c:pt idx="510">
                  <c:v>86.91</c:v>
                </c:pt>
                <c:pt idx="511">
                  <c:v>90.57</c:v>
                </c:pt>
                <c:pt idx="512">
                  <c:v>94.46</c:v>
                </c:pt>
                <c:pt idx="513">
                  <c:v>98.81</c:v>
                </c:pt>
                <c:pt idx="514">
                  <c:v>103.73</c:v>
                </c:pt>
                <c:pt idx="515">
                  <c:v>109.25</c:v>
                </c:pt>
                <c:pt idx="516">
                  <c:v>114.49</c:v>
                </c:pt>
                <c:pt idx="517">
                  <c:v>119.62</c:v>
                </c:pt>
                <c:pt idx="518">
                  <c:v>125.48</c:v>
                </c:pt>
                <c:pt idx="519">
                  <c:v>132.19</c:v>
                </c:pt>
                <c:pt idx="520">
                  <c:v>139.82</c:v>
                </c:pt>
                <c:pt idx="521">
                  <c:v>147.15</c:v>
                </c:pt>
                <c:pt idx="522">
                  <c:v>153.19</c:v>
                </c:pt>
                <c:pt idx="523">
                  <c:v>160.12</c:v>
                </c:pt>
                <c:pt idx="524">
                  <c:v>168.14</c:v>
                </c:pt>
                <c:pt idx="525">
                  <c:v>177.26</c:v>
                </c:pt>
                <c:pt idx="526">
                  <c:v>186.45</c:v>
                </c:pt>
                <c:pt idx="527">
                  <c:v>192.49</c:v>
                </c:pt>
                <c:pt idx="528">
                  <c:v>199</c:v>
                </c:pt>
                <c:pt idx="529">
                  <c:v>206.6</c:v>
                </c:pt>
                <c:pt idx="530">
                  <c:v>215.09</c:v>
                </c:pt>
                <c:pt idx="531">
                  <c:v>223.84</c:v>
                </c:pt>
                <c:pt idx="532">
                  <c:v>229.15</c:v>
                </c:pt>
                <c:pt idx="533">
                  <c:v>233.4</c:v>
                </c:pt>
                <c:pt idx="534">
                  <c:v>238.42</c:v>
                </c:pt>
                <c:pt idx="535">
                  <c:v>243.9</c:v>
                </c:pt>
                <c:pt idx="536">
                  <c:v>249.31</c:v>
                </c:pt>
                <c:pt idx="537">
                  <c:v>253.15</c:v>
                </c:pt>
                <c:pt idx="538">
                  <c:v>255.11</c:v>
                </c:pt>
                <c:pt idx="539">
                  <c:v>257.3</c:v>
                </c:pt>
                <c:pt idx="540">
                  <c:v>259.64</c:v>
                </c:pt>
                <c:pt idx="541">
                  <c:v>261.83999999999997</c:v>
                </c:pt>
                <c:pt idx="542">
                  <c:v>263.57</c:v>
                </c:pt>
                <c:pt idx="543">
                  <c:v>264.54000000000002</c:v>
                </c:pt>
                <c:pt idx="544">
                  <c:v>265.35000000000002</c:v>
                </c:pt>
                <c:pt idx="545">
                  <c:v>266.16000000000003</c:v>
                </c:pt>
                <c:pt idx="546">
                  <c:v>266.89999999999998</c:v>
                </c:pt>
                <c:pt idx="547">
                  <c:v>267.52</c:v>
                </c:pt>
                <c:pt idx="548">
                  <c:v>268.02</c:v>
                </c:pt>
                <c:pt idx="549">
                  <c:v>268.42</c:v>
                </c:pt>
                <c:pt idx="550">
                  <c:v>268.79000000000002</c:v>
                </c:pt>
                <c:pt idx="551">
                  <c:v>269.12</c:v>
                </c:pt>
                <c:pt idx="552">
                  <c:v>269.41000000000003</c:v>
                </c:pt>
                <c:pt idx="553">
                  <c:v>269.67</c:v>
                </c:pt>
                <c:pt idx="554">
                  <c:v>269.89999999999998</c:v>
                </c:pt>
                <c:pt idx="555">
                  <c:v>270.11</c:v>
                </c:pt>
                <c:pt idx="556">
                  <c:v>270.29000000000002</c:v>
                </c:pt>
                <c:pt idx="557">
                  <c:v>270.45999999999998</c:v>
                </c:pt>
                <c:pt idx="558">
                  <c:v>270.62</c:v>
                </c:pt>
                <c:pt idx="559">
                  <c:v>270.76</c:v>
                </c:pt>
                <c:pt idx="560">
                  <c:v>270.89</c:v>
                </c:pt>
                <c:pt idx="561">
                  <c:v>271.01</c:v>
                </c:pt>
                <c:pt idx="562">
                  <c:v>271.12</c:v>
                </c:pt>
                <c:pt idx="563">
                  <c:v>271.22000000000003</c:v>
                </c:pt>
                <c:pt idx="564">
                  <c:v>271.31</c:v>
                </c:pt>
                <c:pt idx="565">
                  <c:v>271.39999999999998</c:v>
                </c:pt>
                <c:pt idx="566">
                  <c:v>271.48</c:v>
                </c:pt>
                <c:pt idx="567">
                  <c:v>271.55</c:v>
                </c:pt>
                <c:pt idx="568">
                  <c:v>271.62</c:v>
                </c:pt>
                <c:pt idx="569">
                  <c:v>271.69</c:v>
                </c:pt>
                <c:pt idx="570">
                  <c:v>271.75</c:v>
                </c:pt>
                <c:pt idx="571">
                  <c:v>271.81</c:v>
                </c:pt>
                <c:pt idx="572">
                  <c:v>271.87</c:v>
                </c:pt>
                <c:pt idx="573">
                  <c:v>271.91000000000003</c:v>
                </c:pt>
                <c:pt idx="574">
                  <c:v>271.95999999999998</c:v>
                </c:pt>
                <c:pt idx="575">
                  <c:v>271.99</c:v>
                </c:pt>
                <c:pt idx="576">
                  <c:v>272.02</c:v>
                </c:pt>
                <c:pt idx="577">
                  <c:v>272.05</c:v>
                </c:pt>
                <c:pt idx="578">
                  <c:v>272.07</c:v>
                </c:pt>
                <c:pt idx="579">
                  <c:v>272.10000000000002</c:v>
                </c:pt>
                <c:pt idx="580">
                  <c:v>272.12</c:v>
                </c:pt>
                <c:pt idx="581">
                  <c:v>272.14</c:v>
                </c:pt>
                <c:pt idx="582">
                  <c:v>272.16000000000003</c:v>
                </c:pt>
                <c:pt idx="583">
                  <c:v>272.18</c:v>
                </c:pt>
                <c:pt idx="584">
                  <c:v>272.2</c:v>
                </c:pt>
                <c:pt idx="585">
                  <c:v>272.23</c:v>
                </c:pt>
                <c:pt idx="586">
                  <c:v>272.25</c:v>
                </c:pt>
                <c:pt idx="587">
                  <c:v>272.27</c:v>
                </c:pt>
                <c:pt idx="588">
                  <c:v>272.3</c:v>
                </c:pt>
                <c:pt idx="589">
                  <c:v>272.32</c:v>
                </c:pt>
                <c:pt idx="590">
                  <c:v>272.33999999999997</c:v>
                </c:pt>
                <c:pt idx="591">
                  <c:v>272.36</c:v>
                </c:pt>
                <c:pt idx="592">
                  <c:v>272.38</c:v>
                </c:pt>
                <c:pt idx="593">
                  <c:v>272.39</c:v>
                </c:pt>
                <c:pt idx="594">
                  <c:v>272.39</c:v>
                </c:pt>
                <c:pt idx="595">
                  <c:v>272.39999999999998</c:v>
                </c:pt>
                <c:pt idx="596">
                  <c:v>272.39</c:v>
                </c:pt>
                <c:pt idx="597">
                  <c:v>272.38</c:v>
                </c:pt>
                <c:pt idx="598">
                  <c:v>272.37</c:v>
                </c:pt>
                <c:pt idx="599">
                  <c:v>272.36</c:v>
                </c:pt>
                <c:pt idx="600">
                  <c:v>272.35000000000002</c:v>
                </c:pt>
                <c:pt idx="601">
                  <c:v>272.33</c:v>
                </c:pt>
                <c:pt idx="602">
                  <c:v>272.31</c:v>
                </c:pt>
                <c:pt idx="603">
                  <c:v>272.3</c:v>
                </c:pt>
                <c:pt idx="604">
                  <c:v>272.27999999999997</c:v>
                </c:pt>
                <c:pt idx="605">
                  <c:v>272.26</c:v>
                </c:pt>
                <c:pt idx="606">
                  <c:v>272.23</c:v>
                </c:pt>
                <c:pt idx="607">
                  <c:v>272.20999999999998</c:v>
                </c:pt>
                <c:pt idx="608">
                  <c:v>272.18</c:v>
                </c:pt>
                <c:pt idx="609">
                  <c:v>272.14999999999998</c:v>
                </c:pt>
                <c:pt idx="610">
                  <c:v>272.11</c:v>
                </c:pt>
                <c:pt idx="611">
                  <c:v>272.07</c:v>
                </c:pt>
                <c:pt idx="612">
                  <c:v>272.02</c:v>
                </c:pt>
                <c:pt idx="613">
                  <c:v>271.95999999999998</c:v>
                </c:pt>
                <c:pt idx="614">
                  <c:v>271.88</c:v>
                </c:pt>
                <c:pt idx="615">
                  <c:v>271.8</c:v>
                </c:pt>
                <c:pt idx="616">
                  <c:v>271.69</c:v>
                </c:pt>
                <c:pt idx="617">
                  <c:v>271.57</c:v>
                </c:pt>
                <c:pt idx="618">
                  <c:v>271.44</c:v>
                </c:pt>
                <c:pt idx="619">
                  <c:v>271.27999999999997</c:v>
                </c:pt>
                <c:pt idx="620">
                  <c:v>271.11</c:v>
                </c:pt>
                <c:pt idx="621">
                  <c:v>270.92</c:v>
                </c:pt>
                <c:pt idx="622">
                  <c:v>270.7</c:v>
                </c:pt>
                <c:pt idx="623">
                  <c:v>270.47000000000003</c:v>
                </c:pt>
                <c:pt idx="624">
                  <c:v>270.20999999999998</c:v>
                </c:pt>
                <c:pt idx="625">
                  <c:v>269.93</c:v>
                </c:pt>
                <c:pt idx="626">
                  <c:v>269.62</c:v>
                </c:pt>
                <c:pt idx="627">
                  <c:v>269.27</c:v>
                </c:pt>
                <c:pt idx="628">
                  <c:v>268.87</c:v>
                </c:pt>
                <c:pt idx="629">
                  <c:v>268.42</c:v>
                </c:pt>
                <c:pt idx="630">
                  <c:v>267.94</c:v>
                </c:pt>
                <c:pt idx="631">
                  <c:v>267.43</c:v>
                </c:pt>
                <c:pt idx="632">
                  <c:v>266.75</c:v>
                </c:pt>
                <c:pt idx="633">
                  <c:v>265.82</c:v>
                </c:pt>
                <c:pt idx="634">
                  <c:v>264.70999999999998</c:v>
                </c:pt>
                <c:pt idx="635">
                  <c:v>263.52999999999997</c:v>
                </c:pt>
                <c:pt idx="636">
                  <c:v>262.41000000000003</c:v>
                </c:pt>
                <c:pt idx="637">
                  <c:v>261.04000000000002</c:v>
                </c:pt>
                <c:pt idx="638">
                  <c:v>258.44</c:v>
                </c:pt>
                <c:pt idx="639">
                  <c:v>255.32</c:v>
                </c:pt>
                <c:pt idx="640">
                  <c:v>252.12</c:v>
                </c:pt>
                <c:pt idx="641">
                  <c:v>249.16</c:v>
                </c:pt>
                <c:pt idx="642">
                  <c:v>246.49</c:v>
                </c:pt>
                <c:pt idx="643">
                  <c:v>241.48</c:v>
                </c:pt>
                <c:pt idx="644">
                  <c:v>235.07</c:v>
                </c:pt>
                <c:pt idx="645">
                  <c:v>228.83</c:v>
                </c:pt>
                <c:pt idx="646">
                  <c:v>223.14</c:v>
                </c:pt>
                <c:pt idx="647">
                  <c:v>218.22</c:v>
                </c:pt>
                <c:pt idx="648">
                  <c:v>212.22</c:v>
                </c:pt>
                <c:pt idx="649">
                  <c:v>203.6</c:v>
                </c:pt>
                <c:pt idx="650">
                  <c:v>195.48</c:v>
                </c:pt>
                <c:pt idx="651">
                  <c:v>188.21</c:v>
                </c:pt>
                <c:pt idx="652">
                  <c:v>181.87</c:v>
                </c:pt>
                <c:pt idx="653">
                  <c:v>175.92</c:v>
                </c:pt>
                <c:pt idx="654">
                  <c:v>167.81</c:v>
                </c:pt>
                <c:pt idx="655">
                  <c:v>159.94999999999999</c:v>
                </c:pt>
                <c:pt idx="656">
                  <c:v>152.97999999999999</c:v>
                </c:pt>
                <c:pt idx="657">
                  <c:v>146.86000000000001</c:v>
                </c:pt>
                <c:pt idx="658">
                  <c:v>141.43</c:v>
                </c:pt>
                <c:pt idx="659">
                  <c:v>135.33000000000001</c:v>
                </c:pt>
                <c:pt idx="660">
                  <c:v>129.08000000000001</c:v>
                </c:pt>
                <c:pt idx="661">
                  <c:v>123.5</c:v>
                </c:pt>
                <c:pt idx="662">
                  <c:v>118.54</c:v>
                </c:pt>
                <c:pt idx="663">
                  <c:v>114.12</c:v>
                </c:pt>
                <c:pt idx="664">
                  <c:v>109.83</c:v>
                </c:pt>
                <c:pt idx="665">
                  <c:v>105.38</c:v>
                </c:pt>
                <c:pt idx="666">
                  <c:v>101.33</c:v>
                </c:pt>
                <c:pt idx="667">
                  <c:v>97.68</c:v>
                </c:pt>
                <c:pt idx="668">
                  <c:v>94.38</c:v>
                </c:pt>
                <c:pt idx="669">
                  <c:v>91.31</c:v>
                </c:pt>
                <c:pt idx="670">
                  <c:v>88.24</c:v>
                </c:pt>
                <c:pt idx="671">
                  <c:v>85.37</c:v>
                </c:pt>
                <c:pt idx="672">
                  <c:v>82.74</c:v>
                </c:pt>
                <c:pt idx="673">
                  <c:v>80.319999999999993</c:v>
                </c:pt>
                <c:pt idx="674">
                  <c:v>78.069999999999993</c:v>
                </c:pt>
                <c:pt idx="675">
                  <c:v>75.900000000000006</c:v>
                </c:pt>
                <c:pt idx="676">
                  <c:v>73.84</c:v>
                </c:pt>
                <c:pt idx="677">
                  <c:v>71.91</c:v>
                </c:pt>
                <c:pt idx="678">
                  <c:v>70.11</c:v>
                </c:pt>
                <c:pt idx="679">
                  <c:v>68.42</c:v>
                </c:pt>
                <c:pt idx="680">
                  <c:v>66.8</c:v>
                </c:pt>
                <c:pt idx="681">
                  <c:v>65.260000000000005</c:v>
                </c:pt>
                <c:pt idx="682">
                  <c:v>63.8</c:v>
                </c:pt>
                <c:pt idx="683">
                  <c:v>62.42</c:v>
                </c:pt>
                <c:pt idx="684">
                  <c:v>61.1</c:v>
                </c:pt>
                <c:pt idx="685">
                  <c:v>59.86</c:v>
                </c:pt>
                <c:pt idx="686">
                  <c:v>58.67</c:v>
                </c:pt>
                <c:pt idx="687">
                  <c:v>57.54</c:v>
                </c:pt>
                <c:pt idx="688">
                  <c:v>56.46</c:v>
                </c:pt>
                <c:pt idx="689">
                  <c:v>55.43</c:v>
                </c:pt>
                <c:pt idx="690">
                  <c:v>54.43</c:v>
                </c:pt>
                <c:pt idx="691">
                  <c:v>53.48</c:v>
                </c:pt>
                <c:pt idx="692">
                  <c:v>52.56</c:v>
                </c:pt>
                <c:pt idx="693">
                  <c:v>51.68</c:v>
                </c:pt>
                <c:pt idx="694">
                  <c:v>50.83</c:v>
                </c:pt>
                <c:pt idx="695">
                  <c:v>50.01</c:v>
                </c:pt>
                <c:pt idx="696">
                  <c:v>49.22</c:v>
                </c:pt>
                <c:pt idx="697">
                  <c:v>48.46</c:v>
                </c:pt>
                <c:pt idx="698">
                  <c:v>47.72</c:v>
                </c:pt>
                <c:pt idx="699">
                  <c:v>47</c:v>
                </c:pt>
                <c:pt idx="700">
                  <c:v>46.32</c:v>
                </c:pt>
                <c:pt idx="701">
                  <c:v>45.65</c:v>
                </c:pt>
                <c:pt idx="702">
                  <c:v>45</c:v>
                </c:pt>
                <c:pt idx="703">
                  <c:v>44.38</c:v>
                </c:pt>
                <c:pt idx="704">
                  <c:v>43.77</c:v>
                </c:pt>
                <c:pt idx="705">
                  <c:v>43.19</c:v>
                </c:pt>
                <c:pt idx="706">
                  <c:v>42.62</c:v>
                </c:pt>
                <c:pt idx="707">
                  <c:v>42.06</c:v>
                </c:pt>
                <c:pt idx="708">
                  <c:v>41.53</c:v>
                </c:pt>
                <c:pt idx="709">
                  <c:v>41.01</c:v>
                </c:pt>
                <c:pt idx="710">
                  <c:v>40.5</c:v>
                </c:pt>
                <c:pt idx="711">
                  <c:v>40.01</c:v>
                </c:pt>
                <c:pt idx="712">
                  <c:v>39.54</c:v>
                </c:pt>
                <c:pt idx="713">
                  <c:v>39.07</c:v>
                </c:pt>
                <c:pt idx="714">
                  <c:v>38.619999999999997</c:v>
                </c:pt>
                <c:pt idx="715">
                  <c:v>38.19</c:v>
                </c:pt>
                <c:pt idx="716">
                  <c:v>37.76</c:v>
                </c:pt>
                <c:pt idx="717">
                  <c:v>37.35</c:v>
                </c:pt>
                <c:pt idx="718">
                  <c:v>36.94</c:v>
                </c:pt>
                <c:pt idx="719">
                  <c:v>36.549999999999997</c:v>
                </c:pt>
                <c:pt idx="720">
                  <c:v>36.17</c:v>
                </c:pt>
                <c:pt idx="721">
                  <c:v>35.799999999999997</c:v>
                </c:pt>
                <c:pt idx="722">
                  <c:v>35.43</c:v>
                </c:pt>
                <c:pt idx="723">
                  <c:v>35.08</c:v>
                </c:pt>
                <c:pt idx="724">
                  <c:v>34.74</c:v>
                </c:pt>
                <c:pt idx="725">
                  <c:v>34.4</c:v>
                </c:pt>
                <c:pt idx="726">
                  <c:v>34.08</c:v>
                </c:pt>
                <c:pt idx="727">
                  <c:v>33.76</c:v>
                </c:pt>
                <c:pt idx="728">
                  <c:v>33.450000000000003</c:v>
                </c:pt>
                <c:pt idx="729">
                  <c:v>33.14</c:v>
                </c:pt>
                <c:pt idx="730">
                  <c:v>32.85</c:v>
                </c:pt>
                <c:pt idx="731">
                  <c:v>32.56</c:v>
                </c:pt>
                <c:pt idx="732">
                  <c:v>32.28</c:v>
                </c:pt>
                <c:pt idx="733">
                  <c:v>32</c:v>
                </c:pt>
                <c:pt idx="734">
                  <c:v>31.74</c:v>
                </c:pt>
                <c:pt idx="735">
                  <c:v>31.47</c:v>
                </c:pt>
                <c:pt idx="736">
                  <c:v>31.22</c:v>
                </c:pt>
                <c:pt idx="737">
                  <c:v>30.97</c:v>
                </c:pt>
                <c:pt idx="738">
                  <c:v>30.72</c:v>
                </c:pt>
                <c:pt idx="739">
                  <c:v>30.49</c:v>
                </c:pt>
                <c:pt idx="740">
                  <c:v>30.25</c:v>
                </c:pt>
                <c:pt idx="741">
                  <c:v>30.03</c:v>
                </c:pt>
                <c:pt idx="742">
                  <c:v>29.8</c:v>
                </c:pt>
                <c:pt idx="743">
                  <c:v>29.59</c:v>
                </c:pt>
                <c:pt idx="744">
                  <c:v>29.37</c:v>
                </c:pt>
                <c:pt idx="745">
                  <c:v>29.17</c:v>
                </c:pt>
                <c:pt idx="746">
                  <c:v>28.96</c:v>
                </c:pt>
                <c:pt idx="747">
                  <c:v>28.76</c:v>
                </c:pt>
                <c:pt idx="748">
                  <c:v>28.57</c:v>
                </c:pt>
                <c:pt idx="749">
                  <c:v>28.38</c:v>
                </c:pt>
                <c:pt idx="750">
                  <c:v>28.19</c:v>
                </c:pt>
                <c:pt idx="751">
                  <c:v>28.01</c:v>
                </c:pt>
                <c:pt idx="752">
                  <c:v>27.83</c:v>
                </c:pt>
                <c:pt idx="753">
                  <c:v>27.66</c:v>
                </c:pt>
                <c:pt idx="754">
                  <c:v>27.49</c:v>
                </c:pt>
                <c:pt idx="755">
                  <c:v>27.32</c:v>
                </c:pt>
                <c:pt idx="756">
                  <c:v>27.16</c:v>
                </c:pt>
                <c:pt idx="757">
                  <c:v>27</c:v>
                </c:pt>
                <c:pt idx="758">
                  <c:v>26.84</c:v>
                </c:pt>
                <c:pt idx="759">
                  <c:v>26.69</c:v>
                </c:pt>
                <c:pt idx="760">
                  <c:v>26.54</c:v>
                </c:pt>
                <c:pt idx="761">
                  <c:v>26.39</c:v>
                </c:pt>
                <c:pt idx="762">
                  <c:v>26.25</c:v>
                </c:pt>
                <c:pt idx="763">
                  <c:v>26.11</c:v>
                </c:pt>
                <c:pt idx="764">
                  <c:v>25.97</c:v>
                </c:pt>
                <c:pt idx="765">
                  <c:v>25.84</c:v>
                </c:pt>
                <c:pt idx="766">
                  <c:v>25.7</c:v>
                </c:pt>
                <c:pt idx="767">
                  <c:v>25.57</c:v>
                </c:pt>
                <c:pt idx="768">
                  <c:v>25.45</c:v>
                </c:pt>
                <c:pt idx="769">
                  <c:v>25.32</c:v>
                </c:pt>
                <c:pt idx="770">
                  <c:v>25.2</c:v>
                </c:pt>
                <c:pt idx="771">
                  <c:v>25.08</c:v>
                </c:pt>
                <c:pt idx="772">
                  <c:v>24.97</c:v>
                </c:pt>
                <c:pt idx="773">
                  <c:v>24.85</c:v>
                </c:pt>
                <c:pt idx="774">
                  <c:v>24.74</c:v>
                </c:pt>
                <c:pt idx="775">
                  <c:v>24.63</c:v>
                </c:pt>
                <c:pt idx="776">
                  <c:v>24.52</c:v>
                </c:pt>
                <c:pt idx="777">
                  <c:v>24.42</c:v>
                </c:pt>
                <c:pt idx="778">
                  <c:v>24.31</c:v>
                </c:pt>
                <c:pt idx="779">
                  <c:v>24.21</c:v>
                </c:pt>
                <c:pt idx="780">
                  <c:v>24.11</c:v>
                </c:pt>
                <c:pt idx="781">
                  <c:v>24.01</c:v>
                </c:pt>
                <c:pt idx="782">
                  <c:v>23.92</c:v>
                </c:pt>
                <c:pt idx="783">
                  <c:v>23.82</c:v>
                </c:pt>
                <c:pt idx="784">
                  <c:v>23.73</c:v>
                </c:pt>
                <c:pt idx="785">
                  <c:v>23.64</c:v>
                </c:pt>
                <c:pt idx="786">
                  <c:v>23.56</c:v>
                </c:pt>
                <c:pt idx="787">
                  <c:v>23.47</c:v>
                </c:pt>
                <c:pt idx="788">
                  <c:v>23.38</c:v>
                </c:pt>
                <c:pt idx="789">
                  <c:v>23.3</c:v>
                </c:pt>
                <c:pt idx="790">
                  <c:v>23.22</c:v>
                </c:pt>
                <c:pt idx="791">
                  <c:v>23.14</c:v>
                </c:pt>
                <c:pt idx="792">
                  <c:v>23.06</c:v>
                </c:pt>
                <c:pt idx="793">
                  <c:v>22.99</c:v>
                </c:pt>
                <c:pt idx="794">
                  <c:v>22.91</c:v>
                </c:pt>
                <c:pt idx="795">
                  <c:v>22.84</c:v>
                </c:pt>
                <c:pt idx="796">
                  <c:v>22.76</c:v>
                </c:pt>
                <c:pt idx="797">
                  <c:v>22.69</c:v>
                </c:pt>
                <c:pt idx="798">
                  <c:v>22.62</c:v>
                </c:pt>
                <c:pt idx="799">
                  <c:v>22.56</c:v>
                </c:pt>
                <c:pt idx="800">
                  <c:v>22.49</c:v>
                </c:pt>
                <c:pt idx="801">
                  <c:v>22.43</c:v>
                </c:pt>
                <c:pt idx="802">
                  <c:v>22.36</c:v>
                </c:pt>
                <c:pt idx="803">
                  <c:v>22.3</c:v>
                </c:pt>
                <c:pt idx="804">
                  <c:v>22.24</c:v>
                </c:pt>
                <c:pt idx="805">
                  <c:v>22.18</c:v>
                </c:pt>
                <c:pt idx="806">
                  <c:v>22.12</c:v>
                </c:pt>
                <c:pt idx="807">
                  <c:v>22.06</c:v>
                </c:pt>
                <c:pt idx="808">
                  <c:v>22</c:v>
                </c:pt>
                <c:pt idx="809">
                  <c:v>21.95</c:v>
                </c:pt>
                <c:pt idx="810">
                  <c:v>21.89</c:v>
                </c:pt>
                <c:pt idx="811">
                  <c:v>21.84</c:v>
                </c:pt>
                <c:pt idx="812">
                  <c:v>21.79</c:v>
                </c:pt>
                <c:pt idx="813">
                  <c:v>21.74</c:v>
                </c:pt>
                <c:pt idx="814">
                  <c:v>21.69</c:v>
                </c:pt>
                <c:pt idx="815">
                  <c:v>21.64</c:v>
                </c:pt>
                <c:pt idx="816">
                  <c:v>21.59</c:v>
                </c:pt>
                <c:pt idx="817">
                  <c:v>21.54</c:v>
                </c:pt>
                <c:pt idx="818">
                  <c:v>21.5</c:v>
                </c:pt>
                <c:pt idx="819">
                  <c:v>21.45</c:v>
                </c:pt>
                <c:pt idx="820">
                  <c:v>21.41</c:v>
                </c:pt>
                <c:pt idx="821">
                  <c:v>21.37</c:v>
                </c:pt>
                <c:pt idx="822">
                  <c:v>21.32</c:v>
                </c:pt>
                <c:pt idx="823">
                  <c:v>21.28</c:v>
                </c:pt>
                <c:pt idx="824">
                  <c:v>21.24</c:v>
                </c:pt>
                <c:pt idx="825">
                  <c:v>21.2</c:v>
                </c:pt>
                <c:pt idx="826">
                  <c:v>21.16</c:v>
                </c:pt>
                <c:pt idx="827">
                  <c:v>21.13</c:v>
                </c:pt>
                <c:pt idx="828">
                  <c:v>21.09</c:v>
                </c:pt>
                <c:pt idx="829">
                  <c:v>21.05</c:v>
                </c:pt>
                <c:pt idx="830">
                  <c:v>21.02</c:v>
                </c:pt>
                <c:pt idx="831">
                  <c:v>20.98</c:v>
                </c:pt>
                <c:pt idx="832">
                  <c:v>20.95</c:v>
                </c:pt>
                <c:pt idx="833">
                  <c:v>20.92</c:v>
                </c:pt>
                <c:pt idx="834">
                  <c:v>20.89</c:v>
                </c:pt>
                <c:pt idx="835">
                  <c:v>20.85</c:v>
                </c:pt>
                <c:pt idx="836">
                  <c:v>20.82</c:v>
                </c:pt>
                <c:pt idx="837">
                  <c:v>20.79</c:v>
                </c:pt>
                <c:pt idx="838">
                  <c:v>20.76</c:v>
                </c:pt>
                <c:pt idx="839">
                  <c:v>20.74</c:v>
                </c:pt>
                <c:pt idx="840">
                  <c:v>20.71</c:v>
                </c:pt>
                <c:pt idx="841">
                  <c:v>20.68</c:v>
                </c:pt>
                <c:pt idx="842">
                  <c:v>20.65</c:v>
                </c:pt>
                <c:pt idx="843">
                  <c:v>20.63</c:v>
                </c:pt>
                <c:pt idx="844">
                  <c:v>20.6</c:v>
                </c:pt>
                <c:pt idx="845">
                  <c:v>20.58</c:v>
                </c:pt>
                <c:pt idx="846">
                  <c:v>20.56</c:v>
                </c:pt>
                <c:pt idx="847">
                  <c:v>20.53</c:v>
                </c:pt>
                <c:pt idx="848">
                  <c:v>20.51</c:v>
                </c:pt>
                <c:pt idx="849">
                  <c:v>20.49</c:v>
                </c:pt>
                <c:pt idx="850">
                  <c:v>20.47</c:v>
                </c:pt>
                <c:pt idx="851">
                  <c:v>20.45</c:v>
                </c:pt>
                <c:pt idx="852">
                  <c:v>20.43</c:v>
                </c:pt>
                <c:pt idx="853">
                  <c:v>20.41</c:v>
                </c:pt>
                <c:pt idx="854">
                  <c:v>20.39</c:v>
                </c:pt>
                <c:pt idx="855">
                  <c:v>20.37</c:v>
                </c:pt>
                <c:pt idx="856">
                  <c:v>20.350000000000001</c:v>
                </c:pt>
                <c:pt idx="857">
                  <c:v>20.329999999999998</c:v>
                </c:pt>
                <c:pt idx="858">
                  <c:v>20.32</c:v>
                </c:pt>
                <c:pt idx="859">
                  <c:v>20.3</c:v>
                </c:pt>
                <c:pt idx="860">
                  <c:v>20.29</c:v>
                </c:pt>
                <c:pt idx="861">
                  <c:v>20.27</c:v>
                </c:pt>
                <c:pt idx="862">
                  <c:v>20.260000000000002</c:v>
                </c:pt>
                <c:pt idx="863">
                  <c:v>20.239999999999998</c:v>
                </c:pt>
                <c:pt idx="864">
                  <c:v>20.23</c:v>
                </c:pt>
                <c:pt idx="865">
                  <c:v>20.22</c:v>
                </c:pt>
                <c:pt idx="866">
                  <c:v>20.2</c:v>
                </c:pt>
                <c:pt idx="867">
                  <c:v>20.190000000000001</c:v>
                </c:pt>
                <c:pt idx="868">
                  <c:v>20.18</c:v>
                </c:pt>
                <c:pt idx="869">
                  <c:v>20.170000000000002</c:v>
                </c:pt>
                <c:pt idx="870">
                  <c:v>20.16</c:v>
                </c:pt>
                <c:pt idx="871">
                  <c:v>20.149999999999999</c:v>
                </c:pt>
                <c:pt idx="872">
                  <c:v>20.14</c:v>
                </c:pt>
                <c:pt idx="873">
                  <c:v>20.13</c:v>
                </c:pt>
                <c:pt idx="874">
                  <c:v>20.12</c:v>
                </c:pt>
                <c:pt idx="875">
                  <c:v>20.11</c:v>
                </c:pt>
                <c:pt idx="876">
                  <c:v>20.11</c:v>
                </c:pt>
                <c:pt idx="877">
                  <c:v>20.100000000000001</c:v>
                </c:pt>
                <c:pt idx="878">
                  <c:v>20.09</c:v>
                </c:pt>
                <c:pt idx="879">
                  <c:v>20.079999999999998</c:v>
                </c:pt>
                <c:pt idx="880">
                  <c:v>20.079999999999998</c:v>
                </c:pt>
                <c:pt idx="881">
                  <c:v>20.07</c:v>
                </c:pt>
                <c:pt idx="882">
                  <c:v>20.07</c:v>
                </c:pt>
                <c:pt idx="883">
                  <c:v>20.059999999999999</c:v>
                </c:pt>
                <c:pt idx="884">
                  <c:v>20.059999999999999</c:v>
                </c:pt>
                <c:pt idx="885">
                  <c:v>20.059999999999999</c:v>
                </c:pt>
                <c:pt idx="886">
                  <c:v>20.05</c:v>
                </c:pt>
                <c:pt idx="887">
                  <c:v>20.05</c:v>
                </c:pt>
                <c:pt idx="888">
                  <c:v>20.05</c:v>
                </c:pt>
                <c:pt idx="889">
                  <c:v>20.04</c:v>
                </c:pt>
                <c:pt idx="890">
                  <c:v>20.04</c:v>
                </c:pt>
                <c:pt idx="891">
                  <c:v>20.04</c:v>
                </c:pt>
                <c:pt idx="892">
                  <c:v>20.04</c:v>
                </c:pt>
                <c:pt idx="893">
                  <c:v>20.04</c:v>
                </c:pt>
                <c:pt idx="894">
                  <c:v>20.04</c:v>
                </c:pt>
                <c:pt idx="895">
                  <c:v>20.04</c:v>
                </c:pt>
                <c:pt idx="896">
                  <c:v>20.04</c:v>
                </c:pt>
                <c:pt idx="897">
                  <c:v>20.04</c:v>
                </c:pt>
                <c:pt idx="898">
                  <c:v>20.04</c:v>
                </c:pt>
                <c:pt idx="899">
                  <c:v>20.04</c:v>
                </c:pt>
                <c:pt idx="900">
                  <c:v>20.04</c:v>
                </c:pt>
                <c:pt idx="901">
                  <c:v>20.05</c:v>
                </c:pt>
                <c:pt idx="902">
                  <c:v>20.05</c:v>
                </c:pt>
                <c:pt idx="903">
                  <c:v>20.05</c:v>
                </c:pt>
                <c:pt idx="904">
                  <c:v>20.059999999999999</c:v>
                </c:pt>
                <c:pt idx="905">
                  <c:v>20.059999999999999</c:v>
                </c:pt>
                <c:pt idx="906">
                  <c:v>20.059999999999999</c:v>
                </c:pt>
                <c:pt idx="907">
                  <c:v>20.07</c:v>
                </c:pt>
                <c:pt idx="908">
                  <c:v>20.07</c:v>
                </c:pt>
                <c:pt idx="909">
                  <c:v>20.079999999999998</c:v>
                </c:pt>
                <c:pt idx="910">
                  <c:v>20.079999999999998</c:v>
                </c:pt>
                <c:pt idx="911">
                  <c:v>20.09</c:v>
                </c:pt>
                <c:pt idx="912">
                  <c:v>20.100000000000001</c:v>
                </c:pt>
                <c:pt idx="913">
                  <c:v>20.100000000000001</c:v>
                </c:pt>
                <c:pt idx="914">
                  <c:v>20.11</c:v>
                </c:pt>
                <c:pt idx="915">
                  <c:v>20.12</c:v>
                </c:pt>
                <c:pt idx="916">
                  <c:v>20.12</c:v>
                </c:pt>
                <c:pt idx="917">
                  <c:v>20.13</c:v>
                </c:pt>
                <c:pt idx="918">
                  <c:v>20.14</c:v>
                </c:pt>
                <c:pt idx="919">
                  <c:v>20.149999999999999</c:v>
                </c:pt>
                <c:pt idx="920">
                  <c:v>20.16</c:v>
                </c:pt>
                <c:pt idx="921">
                  <c:v>20.170000000000002</c:v>
                </c:pt>
                <c:pt idx="922">
                  <c:v>20.18</c:v>
                </c:pt>
                <c:pt idx="923">
                  <c:v>20.190000000000001</c:v>
                </c:pt>
                <c:pt idx="924">
                  <c:v>20.2</c:v>
                </c:pt>
                <c:pt idx="925">
                  <c:v>20.21</c:v>
                </c:pt>
                <c:pt idx="926">
                  <c:v>20.22</c:v>
                </c:pt>
                <c:pt idx="927">
                  <c:v>20.23</c:v>
                </c:pt>
                <c:pt idx="928">
                  <c:v>20.239999999999998</c:v>
                </c:pt>
                <c:pt idx="929">
                  <c:v>20.25</c:v>
                </c:pt>
                <c:pt idx="930">
                  <c:v>20.260000000000002</c:v>
                </c:pt>
                <c:pt idx="931">
                  <c:v>20.28</c:v>
                </c:pt>
                <c:pt idx="932">
                  <c:v>20.29</c:v>
                </c:pt>
                <c:pt idx="933">
                  <c:v>20.3</c:v>
                </c:pt>
                <c:pt idx="934">
                  <c:v>20.32</c:v>
                </c:pt>
                <c:pt idx="935">
                  <c:v>20.329999999999998</c:v>
                </c:pt>
                <c:pt idx="936">
                  <c:v>20.34</c:v>
                </c:pt>
                <c:pt idx="937">
                  <c:v>20.36</c:v>
                </c:pt>
                <c:pt idx="938">
                  <c:v>20.37</c:v>
                </c:pt>
                <c:pt idx="939">
                  <c:v>20.39</c:v>
                </c:pt>
                <c:pt idx="940">
                  <c:v>20.399999999999999</c:v>
                </c:pt>
                <c:pt idx="941">
                  <c:v>20.420000000000002</c:v>
                </c:pt>
                <c:pt idx="942">
                  <c:v>20.440000000000001</c:v>
                </c:pt>
                <c:pt idx="943">
                  <c:v>20.45</c:v>
                </c:pt>
                <c:pt idx="944">
                  <c:v>20.47</c:v>
                </c:pt>
                <c:pt idx="945">
                  <c:v>20.49</c:v>
                </c:pt>
                <c:pt idx="946">
                  <c:v>20.5</c:v>
                </c:pt>
                <c:pt idx="947">
                  <c:v>20.52</c:v>
                </c:pt>
                <c:pt idx="948">
                  <c:v>20.54</c:v>
                </c:pt>
                <c:pt idx="949">
                  <c:v>20.56</c:v>
                </c:pt>
                <c:pt idx="950">
                  <c:v>20.58</c:v>
                </c:pt>
                <c:pt idx="951">
                  <c:v>20.59</c:v>
                </c:pt>
                <c:pt idx="952">
                  <c:v>20.61</c:v>
                </c:pt>
                <c:pt idx="953">
                  <c:v>20.63</c:v>
                </c:pt>
                <c:pt idx="954">
                  <c:v>20.65</c:v>
                </c:pt>
                <c:pt idx="955">
                  <c:v>20.67</c:v>
                </c:pt>
                <c:pt idx="956">
                  <c:v>20.69</c:v>
                </c:pt>
                <c:pt idx="957">
                  <c:v>20.72</c:v>
                </c:pt>
                <c:pt idx="958">
                  <c:v>20.74</c:v>
                </c:pt>
                <c:pt idx="959">
                  <c:v>20.76</c:v>
                </c:pt>
                <c:pt idx="960">
                  <c:v>20.78</c:v>
                </c:pt>
                <c:pt idx="961">
                  <c:v>20.8</c:v>
                </c:pt>
                <c:pt idx="962">
                  <c:v>20.83</c:v>
                </c:pt>
                <c:pt idx="963">
                  <c:v>20.85</c:v>
                </c:pt>
                <c:pt idx="964">
                  <c:v>20.87</c:v>
                </c:pt>
                <c:pt idx="965">
                  <c:v>20.9</c:v>
                </c:pt>
                <c:pt idx="966">
                  <c:v>20.92</c:v>
                </c:pt>
                <c:pt idx="967">
                  <c:v>20.95</c:v>
                </c:pt>
                <c:pt idx="968">
                  <c:v>20.97</c:v>
                </c:pt>
                <c:pt idx="969">
                  <c:v>21</c:v>
                </c:pt>
                <c:pt idx="970">
                  <c:v>21.02</c:v>
                </c:pt>
                <c:pt idx="971">
                  <c:v>21.05</c:v>
                </c:pt>
                <c:pt idx="972">
                  <c:v>21.07</c:v>
                </c:pt>
                <c:pt idx="973">
                  <c:v>21.1</c:v>
                </c:pt>
                <c:pt idx="974">
                  <c:v>21.13</c:v>
                </c:pt>
                <c:pt idx="975">
                  <c:v>21.15</c:v>
                </c:pt>
                <c:pt idx="976">
                  <c:v>21.18</c:v>
                </c:pt>
                <c:pt idx="977">
                  <c:v>21.21</c:v>
                </c:pt>
                <c:pt idx="978">
                  <c:v>21.24</c:v>
                </c:pt>
                <c:pt idx="979">
                  <c:v>21.27</c:v>
                </c:pt>
                <c:pt idx="980">
                  <c:v>21.3</c:v>
                </c:pt>
                <c:pt idx="981">
                  <c:v>21.33</c:v>
                </c:pt>
                <c:pt idx="982">
                  <c:v>21.36</c:v>
                </c:pt>
                <c:pt idx="983">
                  <c:v>21.39</c:v>
                </c:pt>
                <c:pt idx="984">
                  <c:v>21.42</c:v>
                </c:pt>
                <c:pt idx="985">
                  <c:v>21.45</c:v>
                </c:pt>
                <c:pt idx="986">
                  <c:v>21.48</c:v>
                </c:pt>
                <c:pt idx="987">
                  <c:v>21.52</c:v>
                </c:pt>
                <c:pt idx="988">
                  <c:v>21.55</c:v>
                </c:pt>
                <c:pt idx="989">
                  <c:v>21.58</c:v>
                </c:pt>
                <c:pt idx="990">
                  <c:v>21.61</c:v>
                </c:pt>
                <c:pt idx="991">
                  <c:v>21.65</c:v>
                </c:pt>
                <c:pt idx="992">
                  <c:v>21.68</c:v>
                </c:pt>
                <c:pt idx="993">
                  <c:v>21.72</c:v>
                </c:pt>
                <c:pt idx="994">
                  <c:v>21.75</c:v>
                </c:pt>
                <c:pt idx="995">
                  <c:v>21.79</c:v>
                </c:pt>
                <c:pt idx="996">
                  <c:v>21.83</c:v>
                </c:pt>
                <c:pt idx="997">
                  <c:v>21.86</c:v>
                </c:pt>
                <c:pt idx="998">
                  <c:v>21.9</c:v>
                </c:pt>
                <c:pt idx="999">
                  <c:v>21.94</c:v>
                </c:pt>
                <c:pt idx="1000">
                  <c:v>21.98</c:v>
                </c:pt>
                <c:pt idx="1001">
                  <c:v>22.02</c:v>
                </c:pt>
                <c:pt idx="1002">
                  <c:v>22.06</c:v>
                </c:pt>
                <c:pt idx="1003">
                  <c:v>22.1</c:v>
                </c:pt>
                <c:pt idx="1004">
                  <c:v>22.14</c:v>
                </c:pt>
                <c:pt idx="1005">
                  <c:v>22.18</c:v>
                </c:pt>
                <c:pt idx="1006">
                  <c:v>22.22</c:v>
                </c:pt>
                <c:pt idx="1007">
                  <c:v>22.26</c:v>
                </c:pt>
                <c:pt idx="1008">
                  <c:v>22.31</c:v>
                </c:pt>
                <c:pt idx="1009">
                  <c:v>22.35</c:v>
                </c:pt>
                <c:pt idx="1010">
                  <c:v>22.39</c:v>
                </c:pt>
                <c:pt idx="1011">
                  <c:v>22.44</c:v>
                </c:pt>
                <c:pt idx="1012">
                  <c:v>22.48</c:v>
                </c:pt>
                <c:pt idx="1013">
                  <c:v>22.53</c:v>
                </c:pt>
                <c:pt idx="1014">
                  <c:v>22.58</c:v>
                </c:pt>
                <c:pt idx="1015">
                  <c:v>22.63</c:v>
                </c:pt>
                <c:pt idx="1016">
                  <c:v>22.67</c:v>
                </c:pt>
                <c:pt idx="1017">
                  <c:v>22.72</c:v>
                </c:pt>
                <c:pt idx="1018">
                  <c:v>22.77</c:v>
                </c:pt>
                <c:pt idx="1019">
                  <c:v>22.82</c:v>
                </c:pt>
                <c:pt idx="1020">
                  <c:v>22.87</c:v>
                </c:pt>
                <c:pt idx="1021">
                  <c:v>22.92</c:v>
                </c:pt>
                <c:pt idx="1022">
                  <c:v>22.98</c:v>
                </c:pt>
                <c:pt idx="1023">
                  <c:v>23.03</c:v>
                </c:pt>
                <c:pt idx="1024">
                  <c:v>23.08</c:v>
                </c:pt>
                <c:pt idx="1025">
                  <c:v>23.14</c:v>
                </c:pt>
                <c:pt idx="1026">
                  <c:v>23.2</c:v>
                </c:pt>
                <c:pt idx="1027">
                  <c:v>23.25</c:v>
                </c:pt>
                <c:pt idx="1028">
                  <c:v>23.31</c:v>
                </c:pt>
                <c:pt idx="1029">
                  <c:v>23.37</c:v>
                </c:pt>
                <c:pt idx="1030">
                  <c:v>23.43</c:v>
                </c:pt>
                <c:pt idx="1031">
                  <c:v>23.49</c:v>
                </c:pt>
                <c:pt idx="1032">
                  <c:v>23.55</c:v>
                </c:pt>
                <c:pt idx="1033">
                  <c:v>23.61</c:v>
                </c:pt>
                <c:pt idx="1034">
                  <c:v>23.68</c:v>
                </c:pt>
                <c:pt idx="1035">
                  <c:v>23.74</c:v>
                </c:pt>
                <c:pt idx="1036">
                  <c:v>23.81</c:v>
                </c:pt>
                <c:pt idx="1037">
                  <c:v>23.87</c:v>
                </c:pt>
                <c:pt idx="1038">
                  <c:v>23.94</c:v>
                </c:pt>
                <c:pt idx="1039">
                  <c:v>24.01</c:v>
                </c:pt>
                <c:pt idx="1040">
                  <c:v>24.08</c:v>
                </c:pt>
                <c:pt idx="1041">
                  <c:v>24.15</c:v>
                </c:pt>
                <c:pt idx="1042">
                  <c:v>24.22</c:v>
                </c:pt>
                <c:pt idx="1043">
                  <c:v>24.29</c:v>
                </c:pt>
                <c:pt idx="1044">
                  <c:v>24.37</c:v>
                </c:pt>
                <c:pt idx="1045">
                  <c:v>24.45</c:v>
                </c:pt>
                <c:pt idx="1046">
                  <c:v>24.52</c:v>
                </c:pt>
                <c:pt idx="1047">
                  <c:v>24.6</c:v>
                </c:pt>
                <c:pt idx="1048">
                  <c:v>24.68</c:v>
                </c:pt>
                <c:pt idx="1049">
                  <c:v>24.77</c:v>
                </c:pt>
                <c:pt idx="1050">
                  <c:v>24.85</c:v>
                </c:pt>
                <c:pt idx="1051">
                  <c:v>24.93</c:v>
                </c:pt>
                <c:pt idx="1052">
                  <c:v>25.02</c:v>
                </c:pt>
                <c:pt idx="1053">
                  <c:v>25.11</c:v>
                </c:pt>
                <c:pt idx="1054">
                  <c:v>25.2</c:v>
                </c:pt>
                <c:pt idx="1055">
                  <c:v>25.29</c:v>
                </c:pt>
                <c:pt idx="1056">
                  <c:v>25.39</c:v>
                </c:pt>
                <c:pt idx="1057">
                  <c:v>25.48</c:v>
                </c:pt>
                <c:pt idx="1058">
                  <c:v>25.58</c:v>
                </c:pt>
                <c:pt idx="1059">
                  <c:v>25.68</c:v>
                </c:pt>
                <c:pt idx="1060">
                  <c:v>25.78</c:v>
                </c:pt>
                <c:pt idx="1061">
                  <c:v>25.88</c:v>
                </c:pt>
                <c:pt idx="1062">
                  <c:v>25.99</c:v>
                </c:pt>
                <c:pt idx="1063">
                  <c:v>26.1</c:v>
                </c:pt>
                <c:pt idx="1064">
                  <c:v>26.21</c:v>
                </c:pt>
                <c:pt idx="1065">
                  <c:v>26.32</c:v>
                </c:pt>
                <c:pt idx="1066">
                  <c:v>26.44</c:v>
                </c:pt>
                <c:pt idx="1067">
                  <c:v>26.56</c:v>
                </c:pt>
                <c:pt idx="1068">
                  <c:v>26.68</c:v>
                </c:pt>
                <c:pt idx="1069">
                  <c:v>26.8</c:v>
                </c:pt>
                <c:pt idx="1070">
                  <c:v>26.93</c:v>
                </c:pt>
                <c:pt idx="1071">
                  <c:v>27.06</c:v>
                </c:pt>
                <c:pt idx="1072">
                  <c:v>27.19</c:v>
                </c:pt>
                <c:pt idx="1073">
                  <c:v>27.32</c:v>
                </c:pt>
                <c:pt idx="1074">
                  <c:v>27.46</c:v>
                </c:pt>
                <c:pt idx="1075">
                  <c:v>27.61</c:v>
                </c:pt>
                <c:pt idx="1076">
                  <c:v>27.75</c:v>
                </c:pt>
                <c:pt idx="1077">
                  <c:v>27.9</c:v>
                </c:pt>
                <c:pt idx="1078">
                  <c:v>28.05</c:v>
                </c:pt>
                <c:pt idx="1079">
                  <c:v>28.21</c:v>
                </c:pt>
                <c:pt idx="1080">
                  <c:v>28.37</c:v>
                </c:pt>
                <c:pt idx="1081">
                  <c:v>28.54</c:v>
                </c:pt>
                <c:pt idx="1082">
                  <c:v>28.71</c:v>
                </c:pt>
                <c:pt idx="1083">
                  <c:v>28.89</c:v>
                </c:pt>
                <c:pt idx="1084">
                  <c:v>29.07</c:v>
                </c:pt>
                <c:pt idx="1085">
                  <c:v>29.25</c:v>
                </c:pt>
                <c:pt idx="1086">
                  <c:v>29.44</c:v>
                </c:pt>
                <c:pt idx="1087">
                  <c:v>29.64</c:v>
                </c:pt>
                <c:pt idx="1088">
                  <c:v>29.84</c:v>
                </c:pt>
                <c:pt idx="1089">
                  <c:v>30.04</c:v>
                </c:pt>
                <c:pt idx="1090">
                  <c:v>30.26</c:v>
                </c:pt>
                <c:pt idx="1091">
                  <c:v>30.48</c:v>
                </c:pt>
                <c:pt idx="1092">
                  <c:v>30.7</c:v>
                </c:pt>
                <c:pt idx="1093">
                  <c:v>30.94</c:v>
                </c:pt>
                <c:pt idx="1094">
                  <c:v>31.18</c:v>
                </c:pt>
                <c:pt idx="1095">
                  <c:v>31.43</c:v>
                </c:pt>
                <c:pt idx="1096">
                  <c:v>31.68</c:v>
                </c:pt>
                <c:pt idx="1097">
                  <c:v>31.95</c:v>
                </c:pt>
                <c:pt idx="1098">
                  <c:v>32.22</c:v>
                </c:pt>
                <c:pt idx="1099">
                  <c:v>32.51</c:v>
                </c:pt>
                <c:pt idx="1100">
                  <c:v>32.799999999999997</c:v>
                </c:pt>
                <c:pt idx="1101">
                  <c:v>33.1</c:v>
                </c:pt>
                <c:pt idx="1102">
                  <c:v>33.42</c:v>
                </c:pt>
                <c:pt idx="1103">
                  <c:v>33.74</c:v>
                </c:pt>
                <c:pt idx="1104">
                  <c:v>34.08</c:v>
                </c:pt>
                <c:pt idx="1105">
                  <c:v>34.43</c:v>
                </c:pt>
                <c:pt idx="1106">
                  <c:v>34.79</c:v>
                </c:pt>
                <c:pt idx="1107">
                  <c:v>35.159999999999997</c:v>
                </c:pt>
                <c:pt idx="1108">
                  <c:v>35.549999999999997</c:v>
                </c:pt>
                <c:pt idx="1109">
                  <c:v>35.96</c:v>
                </c:pt>
                <c:pt idx="1110">
                  <c:v>36.380000000000003</c:v>
                </c:pt>
                <c:pt idx="1111">
                  <c:v>36.82</c:v>
                </c:pt>
                <c:pt idx="1112">
                  <c:v>37.270000000000003</c:v>
                </c:pt>
                <c:pt idx="1113">
                  <c:v>37.75</c:v>
                </c:pt>
                <c:pt idx="1114">
                  <c:v>38.24</c:v>
                </c:pt>
                <c:pt idx="1115">
                  <c:v>38.76</c:v>
                </c:pt>
                <c:pt idx="1116">
                  <c:v>39.299999999999997</c:v>
                </c:pt>
                <c:pt idx="1117">
                  <c:v>39.86</c:v>
                </c:pt>
                <c:pt idx="1118">
                  <c:v>40.44</c:v>
                </c:pt>
                <c:pt idx="1119">
                  <c:v>41.06</c:v>
                </c:pt>
                <c:pt idx="1120">
                  <c:v>41.7</c:v>
                </c:pt>
                <c:pt idx="1121">
                  <c:v>42.37</c:v>
                </c:pt>
                <c:pt idx="1122">
                  <c:v>43.07</c:v>
                </c:pt>
                <c:pt idx="1123">
                  <c:v>43.81</c:v>
                </c:pt>
                <c:pt idx="1124">
                  <c:v>44.59</c:v>
                </c:pt>
                <c:pt idx="1125">
                  <c:v>45.4</c:v>
                </c:pt>
                <c:pt idx="1126">
                  <c:v>46.25</c:v>
                </c:pt>
                <c:pt idx="1127">
                  <c:v>47.15</c:v>
                </c:pt>
                <c:pt idx="1128">
                  <c:v>48.1</c:v>
                </c:pt>
                <c:pt idx="1129">
                  <c:v>49.09</c:v>
                </c:pt>
                <c:pt idx="1130">
                  <c:v>50.14</c:v>
                </c:pt>
                <c:pt idx="1131">
                  <c:v>51.25</c:v>
                </c:pt>
                <c:pt idx="1132">
                  <c:v>52.42</c:v>
                </c:pt>
                <c:pt idx="1133">
                  <c:v>53.66</c:v>
                </c:pt>
                <c:pt idx="1134">
                  <c:v>54.97</c:v>
                </c:pt>
                <c:pt idx="1135">
                  <c:v>56.36</c:v>
                </c:pt>
                <c:pt idx="1136">
                  <c:v>57.83</c:v>
                </c:pt>
                <c:pt idx="1137">
                  <c:v>59.39</c:v>
                </c:pt>
                <c:pt idx="1138">
                  <c:v>61.05</c:v>
                </c:pt>
                <c:pt idx="1139">
                  <c:v>62.82</c:v>
                </c:pt>
                <c:pt idx="1140">
                  <c:v>64.7</c:v>
                </c:pt>
                <c:pt idx="1141">
                  <c:v>66.7</c:v>
                </c:pt>
                <c:pt idx="1142">
                  <c:v>68.83</c:v>
                </c:pt>
                <c:pt idx="1143">
                  <c:v>71.11</c:v>
                </c:pt>
                <c:pt idx="1144">
                  <c:v>73.55</c:v>
                </c:pt>
                <c:pt idx="1145">
                  <c:v>76.150000000000006</c:v>
                </c:pt>
                <c:pt idx="1146">
                  <c:v>78.95</c:v>
                </c:pt>
                <c:pt idx="1147">
                  <c:v>81.94</c:v>
                </c:pt>
                <c:pt idx="1148">
                  <c:v>85.15</c:v>
                </c:pt>
                <c:pt idx="1149">
                  <c:v>88.59</c:v>
                </c:pt>
                <c:pt idx="1150">
                  <c:v>92.29</c:v>
                </c:pt>
                <c:pt idx="1151">
                  <c:v>96.27</c:v>
                </c:pt>
                <c:pt idx="1152">
                  <c:v>100.55</c:v>
                </c:pt>
                <c:pt idx="1153">
                  <c:v>105.15</c:v>
                </c:pt>
                <c:pt idx="1154">
                  <c:v>110.1</c:v>
                </c:pt>
                <c:pt idx="1155">
                  <c:v>115.42</c:v>
                </c:pt>
                <c:pt idx="1156">
                  <c:v>121.14</c:v>
                </c:pt>
                <c:pt idx="1157">
                  <c:v>127.28</c:v>
                </c:pt>
                <c:pt idx="1158">
                  <c:v>133.86000000000001</c:v>
                </c:pt>
                <c:pt idx="1159">
                  <c:v>140.88999999999999</c:v>
                </c:pt>
                <c:pt idx="1160">
                  <c:v>148.38999999999999</c:v>
                </c:pt>
                <c:pt idx="1161">
                  <c:v>156.34</c:v>
                </c:pt>
                <c:pt idx="1162">
                  <c:v>164.74</c:v>
                </c:pt>
                <c:pt idx="1163">
                  <c:v>173.54</c:v>
                </c:pt>
                <c:pt idx="1164">
                  <c:v>182.67</c:v>
                </c:pt>
                <c:pt idx="1165">
                  <c:v>192.03</c:v>
                </c:pt>
                <c:pt idx="1166">
                  <c:v>201.49</c:v>
                </c:pt>
                <c:pt idx="1167">
                  <c:v>210.87</c:v>
                </c:pt>
                <c:pt idx="1168">
                  <c:v>219.95</c:v>
                </c:pt>
                <c:pt idx="1169">
                  <c:v>228.47</c:v>
                </c:pt>
                <c:pt idx="1170">
                  <c:v>236.16</c:v>
                </c:pt>
                <c:pt idx="1171">
                  <c:v>242.79</c:v>
                </c:pt>
                <c:pt idx="1172">
                  <c:v>248.16</c:v>
                </c:pt>
                <c:pt idx="1173">
                  <c:v>252.19</c:v>
                </c:pt>
                <c:pt idx="1174">
                  <c:v>254.95</c:v>
                </c:pt>
                <c:pt idx="1175">
                  <c:v>256.63</c:v>
                </c:pt>
                <c:pt idx="1176">
                  <c:v>257.52999999999997</c:v>
                </c:pt>
                <c:pt idx="1177">
                  <c:v>257.89999999999998</c:v>
                </c:pt>
                <c:pt idx="1178">
                  <c:v>257.89999999999998</c:v>
                </c:pt>
                <c:pt idx="1179">
                  <c:v>257.54000000000002</c:v>
                </c:pt>
                <c:pt idx="1180">
                  <c:v>256.66000000000003</c:v>
                </c:pt>
                <c:pt idx="1181">
                  <c:v>255</c:v>
                </c:pt>
                <c:pt idx="1182">
                  <c:v>252.27</c:v>
                </c:pt>
                <c:pt idx="1183">
                  <c:v>248.28</c:v>
                </c:pt>
                <c:pt idx="1184">
                  <c:v>242.97</c:v>
                </c:pt>
                <c:pt idx="1185">
                  <c:v>236.41</c:v>
                </c:pt>
                <c:pt idx="1186">
                  <c:v>228.79</c:v>
                </c:pt>
                <c:pt idx="1187">
                  <c:v>220.35</c:v>
                </c:pt>
                <c:pt idx="1188">
                  <c:v>211.36</c:v>
                </c:pt>
                <c:pt idx="1189">
                  <c:v>202.07</c:v>
                </c:pt>
                <c:pt idx="1190">
                  <c:v>192.69</c:v>
                </c:pt>
              </c:numCache>
            </c:numRef>
          </c:yVal>
          <c:smooth val="1"/>
          <c:extLst>
            <c:ext xmlns:c16="http://schemas.microsoft.com/office/drawing/2014/chart" uri="{C3380CC4-5D6E-409C-BE32-E72D297353CC}">
              <c16:uniqueId val="{00000001-890F-454E-AC32-BA600AE94D3A}"/>
            </c:ext>
          </c:extLst>
        </c:ser>
        <c:ser>
          <c:idx val="2"/>
          <c:order val="2"/>
          <c:tx>
            <c:strRef>
              <c:f>Tsky!$D$5</c:f>
              <c:strCache>
                <c:ptCount val="1"/>
                <c:pt idx="0">
                  <c:v>13</c:v>
                </c:pt>
              </c:strCache>
            </c:strRef>
          </c:tx>
          <c:spPr>
            <a:ln>
              <a:solidFill>
                <a:srgbClr val="DA8137"/>
              </a:solidFill>
            </a:ln>
          </c:spPr>
          <c:marker>
            <c:symbol val="none"/>
          </c:marker>
          <c:xVal>
            <c:numRef>
              <c:f>Tsky!$A$6:$A$1196</c:f>
              <c:numCache>
                <c:formatCode>0.0</c:formatCode>
                <c:ptCount val="1191"/>
                <c:pt idx="0">
                  <c:v>1</c:v>
                </c:pt>
                <c:pt idx="1">
                  <c:v>1.1000000000000001</c:v>
                </c:pt>
                <c:pt idx="2">
                  <c:v>1.2</c:v>
                </c:pt>
                <c:pt idx="3">
                  <c:v>1.3</c:v>
                </c:pt>
                <c:pt idx="4">
                  <c:v>1.4</c:v>
                </c:pt>
                <c:pt idx="5">
                  <c:v>1.5</c:v>
                </c:pt>
                <c:pt idx="6">
                  <c:v>1.6</c:v>
                </c:pt>
                <c:pt idx="7">
                  <c:v>1.7</c:v>
                </c:pt>
                <c:pt idx="8">
                  <c:v>1.8</c:v>
                </c:pt>
                <c:pt idx="9">
                  <c:v>1.9</c:v>
                </c:pt>
                <c:pt idx="10">
                  <c:v>2</c:v>
                </c:pt>
                <c:pt idx="11">
                  <c:v>2.1</c:v>
                </c:pt>
                <c:pt idx="12">
                  <c:v>2.2000000000000002</c:v>
                </c:pt>
                <c:pt idx="13">
                  <c:v>2.2999999999999998</c:v>
                </c:pt>
                <c:pt idx="14">
                  <c:v>2.4</c:v>
                </c:pt>
                <c:pt idx="15">
                  <c:v>2.5</c:v>
                </c:pt>
                <c:pt idx="16">
                  <c:v>2.6</c:v>
                </c:pt>
                <c:pt idx="17">
                  <c:v>2.7</c:v>
                </c:pt>
                <c:pt idx="18">
                  <c:v>2.8</c:v>
                </c:pt>
                <c:pt idx="19">
                  <c:v>2.9</c:v>
                </c:pt>
                <c:pt idx="20">
                  <c:v>3</c:v>
                </c:pt>
                <c:pt idx="21">
                  <c:v>3.1</c:v>
                </c:pt>
                <c:pt idx="22">
                  <c:v>3.2</c:v>
                </c:pt>
                <c:pt idx="23">
                  <c:v>3.3</c:v>
                </c:pt>
                <c:pt idx="24">
                  <c:v>3.4</c:v>
                </c:pt>
                <c:pt idx="25">
                  <c:v>3.5</c:v>
                </c:pt>
                <c:pt idx="26">
                  <c:v>3.6</c:v>
                </c:pt>
                <c:pt idx="27">
                  <c:v>3.7</c:v>
                </c:pt>
                <c:pt idx="28">
                  <c:v>3.8</c:v>
                </c:pt>
                <c:pt idx="29">
                  <c:v>3.9</c:v>
                </c:pt>
                <c:pt idx="30">
                  <c:v>4</c:v>
                </c:pt>
                <c:pt idx="31">
                  <c:v>4.0999999999999996</c:v>
                </c:pt>
                <c:pt idx="32">
                  <c:v>4.2</c:v>
                </c:pt>
                <c:pt idx="33">
                  <c:v>4.3</c:v>
                </c:pt>
                <c:pt idx="34">
                  <c:v>4.4000000000000004</c:v>
                </c:pt>
                <c:pt idx="35">
                  <c:v>4.5</c:v>
                </c:pt>
                <c:pt idx="36">
                  <c:v>4.5999999999999996</c:v>
                </c:pt>
                <c:pt idx="37">
                  <c:v>4.7</c:v>
                </c:pt>
                <c:pt idx="38">
                  <c:v>4.8</c:v>
                </c:pt>
                <c:pt idx="39">
                  <c:v>4.9000000000000004</c:v>
                </c:pt>
                <c:pt idx="40">
                  <c:v>5</c:v>
                </c:pt>
                <c:pt idx="41">
                  <c:v>5.0999999999999996</c:v>
                </c:pt>
                <c:pt idx="42">
                  <c:v>5.2</c:v>
                </c:pt>
                <c:pt idx="43">
                  <c:v>5.3</c:v>
                </c:pt>
                <c:pt idx="44">
                  <c:v>5.4</c:v>
                </c:pt>
                <c:pt idx="45">
                  <c:v>5.5</c:v>
                </c:pt>
                <c:pt idx="46">
                  <c:v>5.6</c:v>
                </c:pt>
                <c:pt idx="47">
                  <c:v>5.7</c:v>
                </c:pt>
                <c:pt idx="48">
                  <c:v>5.8</c:v>
                </c:pt>
                <c:pt idx="49">
                  <c:v>5.9</c:v>
                </c:pt>
                <c:pt idx="50">
                  <c:v>6</c:v>
                </c:pt>
                <c:pt idx="51">
                  <c:v>6.1</c:v>
                </c:pt>
                <c:pt idx="52">
                  <c:v>6.2</c:v>
                </c:pt>
                <c:pt idx="53">
                  <c:v>6.3</c:v>
                </c:pt>
                <c:pt idx="54">
                  <c:v>6.4</c:v>
                </c:pt>
                <c:pt idx="55">
                  <c:v>6.5</c:v>
                </c:pt>
                <c:pt idx="56">
                  <c:v>6.6</c:v>
                </c:pt>
                <c:pt idx="57">
                  <c:v>6.7</c:v>
                </c:pt>
                <c:pt idx="58">
                  <c:v>6.8</c:v>
                </c:pt>
                <c:pt idx="59">
                  <c:v>6.9</c:v>
                </c:pt>
                <c:pt idx="60">
                  <c:v>7</c:v>
                </c:pt>
                <c:pt idx="61">
                  <c:v>7.1</c:v>
                </c:pt>
                <c:pt idx="62">
                  <c:v>7.2</c:v>
                </c:pt>
                <c:pt idx="63">
                  <c:v>7.3</c:v>
                </c:pt>
                <c:pt idx="64">
                  <c:v>7.4</c:v>
                </c:pt>
                <c:pt idx="65">
                  <c:v>7.5</c:v>
                </c:pt>
                <c:pt idx="66">
                  <c:v>7.6</c:v>
                </c:pt>
                <c:pt idx="67">
                  <c:v>7.7</c:v>
                </c:pt>
                <c:pt idx="68">
                  <c:v>7.8</c:v>
                </c:pt>
                <c:pt idx="69">
                  <c:v>7.9</c:v>
                </c:pt>
                <c:pt idx="70">
                  <c:v>8</c:v>
                </c:pt>
                <c:pt idx="71">
                  <c:v>8.1</c:v>
                </c:pt>
                <c:pt idx="72">
                  <c:v>8.1999999999999993</c:v>
                </c:pt>
                <c:pt idx="73">
                  <c:v>8.3000000000000007</c:v>
                </c:pt>
                <c:pt idx="74">
                  <c:v>8.4</c:v>
                </c:pt>
                <c:pt idx="75">
                  <c:v>8.5</c:v>
                </c:pt>
                <c:pt idx="76">
                  <c:v>8.6</c:v>
                </c:pt>
                <c:pt idx="77">
                  <c:v>8.6999999999999993</c:v>
                </c:pt>
                <c:pt idx="78">
                  <c:v>8.8000000000000007</c:v>
                </c:pt>
                <c:pt idx="79">
                  <c:v>8.9</c:v>
                </c:pt>
                <c:pt idx="80">
                  <c:v>9</c:v>
                </c:pt>
                <c:pt idx="81">
                  <c:v>9.1</c:v>
                </c:pt>
                <c:pt idx="82">
                  <c:v>9.1999999999999993</c:v>
                </c:pt>
                <c:pt idx="83">
                  <c:v>9.3000000000000007</c:v>
                </c:pt>
                <c:pt idx="84">
                  <c:v>9.4</c:v>
                </c:pt>
                <c:pt idx="85">
                  <c:v>9.5</c:v>
                </c:pt>
                <c:pt idx="86">
                  <c:v>9.6</c:v>
                </c:pt>
                <c:pt idx="87">
                  <c:v>9.6999999999999993</c:v>
                </c:pt>
                <c:pt idx="88">
                  <c:v>9.8000000000000007</c:v>
                </c:pt>
                <c:pt idx="89">
                  <c:v>9.9</c:v>
                </c:pt>
                <c:pt idx="90">
                  <c:v>10</c:v>
                </c:pt>
                <c:pt idx="91">
                  <c:v>10.1</c:v>
                </c:pt>
                <c:pt idx="92">
                  <c:v>10.199999999999999</c:v>
                </c:pt>
                <c:pt idx="93">
                  <c:v>10.3</c:v>
                </c:pt>
                <c:pt idx="94">
                  <c:v>10.4</c:v>
                </c:pt>
                <c:pt idx="95">
                  <c:v>10.5</c:v>
                </c:pt>
                <c:pt idx="96">
                  <c:v>10.6</c:v>
                </c:pt>
                <c:pt idx="97">
                  <c:v>10.7</c:v>
                </c:pt>
                <c:pt idx="98">
                  <c:v>10.8</c:v>
                </c:pt>
                <c:pt idx="99">
                  <c:v>10.9</c:v>
                </c:pt>
                <c:pt idx="100">
                  <c:v>11</c:v>
                </c:pt>
                <c:pt idx="101">
                  <c:v>11.1</c:v>
                </c:pt>
                <c:pt idx="102">
                  <c:v>11.2</c:v>
                </c:pt>
                <c:pt idx="103">
                  <c:v>11.3</c:v>
                </c:pt>
                <c:pt idx="104">
                  <c:v>11.4</c:v>
                </c:pt>
                <c:pt idx="105">
                  <c:v>11.5</c:v>
                </c:pt>
                <c:pt idx="106">
                  <c:v>11.6</c:v>
                </c:pt>
                <c:pt idx="107">
                  <c:v>11.7</c:v>
                </c:pt>
                <c:pt idx="108">
                  <c:v>11.8</c:v>
                </c:pt>
                <c:pt idx="109">
                  <c:v>11.9</c:v>
                </c:pt>
                <c:pt idx="110">
                  <c:v>12</c:v>
                </c:pt>
                <c:pt idx="111">
                  <c:v>12.1</c:v>
                </c:pt>
                <c:pt idx="112">
                  <c:v>12.2</c:v>
                </c:pt>
                <c:pt idx="113">
                  <c:v>12.3</c:v>
                </c:pt>
                <c:pt idx="114">
                  <c:v>12.4</c:v>
                </c:pt>
                <c:pt idx="115">
                  <c:v>12.5</c:v>
                </c:pt>
                <c:pt idx="116">
                  <c:v>12.6</c:v>
                </c:pt>
                <c:pt idx="117">
                  <c:v>12.7</c:v>
                </c:pt>
                <c:pt idx="118">
                  <c:v>12.8</c:v>
                </c:pt>
                <c:pt idx="119">
                  <c:v>12.9</c:v>
                </c:pt>
                <c:pt idx="120">
                  <c:v>13</c:v>
                </c:pt>
                <c:pt idx="121">
                  <c:v>13.1</c:v>
                </c:pt>
                <c:pt idx="122">
                  <c:v>13.2</c:v>
                </c:pt>
                <c:pt idx="123">
                  <c:v>13.3</c:v>
                </c:pt>
                <c:pt idx="124">
                  <c:v>13.4</c:v>
                </c:pt>
                <c:pt idx="125">
                  <c:v>13.5</c:v>
                </c:pt>
                <c:pt idx="126">
                  <c:v>13.6</c:v>
                </c:pt>
                <c:pt idx="127">
                  <c:v>13.7</c:v>
                </c:pt>
                <c:pt idx="128">
                  <c:v>13.8</c:v>
                </c:pt>
                <c:pt idx="129">
                  <c:v>13.9</c:v>
                </c:pt>
                <c:pt idx="130">
                  <c:v>14</c:v>
                </c:pt>
                <c:pt idx="131">
                  <c:v>14.1</c:v>
                </c:pt>
                <c:pt idx="132">
                  <c:v>14.2</c:v>
                </c:pt>
                <c:pt idx="133">
                  <c:v>14.3</c:v>
                </c:pt>
                <c:pt idx="134">
                  <c:v>14.4</c:v>
                </c:pt>
                <c:pt idx="135">
                  <c:v>14.5</c:v>
                </c:pt>
                <c:pt idx="136">
                  <c:v>14.6</c:v>
                </c:pt>
                <c:pt idx="137">
                  <c:v>14.7</c:v>
                </c:pt>
                <c:pt idx="138">
                  <c:v>14.8</c:v>
                </c:pt>
                <c:pt idx="139">
                  <c:v>14.9</c:v>
                </c:pt>
                <c:pt idx="140">
                  <c:v>15</c:v>
                </c:pt>
                <c:pt idx="141">
                  <c:v>15.1</c:v>
                </c:pt>
                <c:pt idx="142">
                  <c:v>15.2</c:v>
                </c:pt>
                <c:pt idx="143">
                  <c:v>15.3</c:v>
                </c:pt>
                <c:pt idx="144">
                  <c:v>15.4</c:v>
                </c:pt>
                <c:pt idx="145">
                  <c:v>15.5</c:v>
                </c:pt>
                <c:pt idx="146">
                  <c:v>15.6</c:v>
                </c:pt>
                <c:pt idx="147">
                  <c:v>15.7</c:v>
                </c:pt>
                <c:pt idx="148">
                  <c:v>15.8</c:v>
                </c:pt>
                <c:pt idx="149">
                  <c:v>15.9</c:v>
                </c:pt>
                <c:pt idx="150">
                  <c:v>16</c:v>
                </c:pt>
                <c:pt idx="151">
                  <c:v>16.100000000000001</c:v>
                </c:pt>
                <c:pt idx="152">
                  <c:v>16.2</c:v>
                </c:pt>
                <c:pt idx="153">
                  <c:v>16.3</c:v>
                </c:pt>
                <c:pt idx="154">
                  <c:v>16.399999999999999</c:v>
                </c:pt>
                <c:pt idx="155">
                  <c:v>16.5</c:v>
                </c:pt>
                <c:pt idx="156">
                  <c:v>16.600000000000001</c:v>
                </c:pt>
                <c:pt idx="157">
                  <c:v>16.7</c:v>
                </c:pt>
                <c:pt idx="158">
                  <c:v>16.8</c:v>
                </c:pt>
                <c:pt idx="159">
                  <c:v>16.899999999999999</c:v>
                </c:pt>
                <c:pt idx="160">
                  <c:v>17</c:v>
                </c:pt>
                <c:pt idx="161">
                  <c:v>17.100000000000001</c:v>
                </c:pt>
                <c:pt idx="162">
                  <c:v>17.2</c:v>
                </c:pt>
                <c:pt idx="163">
                  <c:v>17.3</c:v>
                </c:pt>
                <c:pt idx="164">
                  <c:v>17.399999999999999</c:v>
                </c:pt>
                <c:pt idx="165">
                  <c:v>17.5</c:v>
                </c:pt>
                <c:pt idx="166">
                  <c:v>17.600000000000001</c:v>
                </c:pt>
                <c:pt idx="167">
                  <c:v>17.7</c:v>
                </c:pt>
                <c:pt idx="168">
                  <c:v>17.8</c:v>
                </c:pt>
                <c:pt idx="169">
                  <c:v>17.899999999999999</c:v>
                </c:pt>
                <c:pt idx="170">
                  <c:v>18</c:v>
                </c:pt>
                <c:pt idx="171">
                  <c:v>18.100000000000001</c:v>
                </c:pt>
                <c:pt idx="172">
                  <c:v>18.2</c:v>
                </c:pt>
                <c:pt idx="173">
                  <c:v>18.3</c:v>
                </c:pt>
                <c:pt idx="174">
                  <c:v>18.399999999999999</c:v>
                </c:pt>
                <c:pt idx="175">
                  <c:v>18.5</c:v>
                </c:pt>
                <c:pt idx="176">
                  <c:v>18.600000000000001</c:v>
                </c:pt>
                <c:pt idx="177">
                  <c:v>18.7</c:v>
                </c:pt>
                <c:pt idx="178">
                  <c:v>18.8</c:v>
                </c:pt>
                <c:pt idx="179">
                  <c:v>18.899999999999999</c:v>
                </c:pt>
                <c:pt idx="180">
                  <c:v>19</c:v>
                </c:pt>
                <c:pt idx="181">
                  <c:v>19.100000000000001</c:v>
                </c:pt>
                <c:pt idx="182">
                  <c:v>19.2</c:v>
                </c:pt>
                <c:pt idx="183">
                  <c:v>19.3</c:v>
                </c:pt>
                <c:pt idx="184">
                  <c:v>19.399999999999999</c:v>
                </c:pt>
                <c:pt idx="185">
                  <c:v>19.5</c:v>
                </c:pt>
                <c:pt idx="186">
                  <c:v>19.600000000000001</c:v>
                </c:pt>
                <c:pt idx="187">
                  <c:v>19.7</c:v>
                </c:pt>
                <c:pt idx="188">
                  <c:v>19.8</c:v>
                </c:pt>
                <c:pt idx="189">
                  <c:v>19.899999999999999</c:v>
                </c:pt>
                <c:pt idx="190">
                  <c:v>20</c:v>
                </c:pt>
                <c:pt idx="191">
                  <c:v>20.100000000000001</c:v>
                </c:pt>
                <c:pt idx="192">
                  <c:v>20.2</c:v>
                </c:pt>
                <c:pt idx="193">
                  <c:v>20.3</c:v>
                </c:pt>
                <c:pt idx="194">
                  <c:v>20.399999999999999</c:v>
                </c:pt>
                <c:pt idx="195">
                  <c:v>20.5</c:v>
                </c:pt>
                <c:pt idx="196">
                  <c:v>20.6</c:v>
                </c:pt>
                <c:pt idx="197">
                  <c:v>20.7</c:v>
                </c:pt>
                <c:pt idx="198">
                  <c:v>20.8</c:v>
                </c:pt>
                <c:pt idx="199">
                  <c:v>20.9</c:v>
                </c:pt>
                <c:pt idx="200">
                  <c:v>21</c:v>
                </c:pt>
                <c:pt idx="201">
                  <c:v>21.1</c:v>
                </c:pt>
                <c:pt idx="202">
                  <c:v>21.2</c:v>
                </c:pt>
                <c:pt idx="203">
                  <c:v>21.3</c:v>
                </c:pt>
                <c:pt idx="204">
                  <c:v>21.4</c:v>
                </c:pt>
                <c:pt idx="205">
                  <c:v>21.5</c:v>
                </c:pt>
                <c:pt idx="206">
                  <c:v>21.6</c:v>
                </c:pt>
                <c:pt idx="207">
                  <c:v>21.7</c:v>
                </c:pt>
                <c:pt idx="208">
                  <c:v>21.8</c:v>
                </c:pt>
                <c:pt idx="209">
                  <c:v>21.9</c:v>
                </c:pt>
                <c:pt idx="210">
                  <c:v>22</c:v>
                </c:pt>
                <c:pt idx="211">
                  <c:v>22.1</c:v>
                </c:pt>
                <c:pt idx="212">
                  <c:v>22.2</c:v>
                </c:pt>
                <c:pt idx="213">
                  <c:v>22.3</c:v>
                </c:pt>
                <c:pt idx="214">
                  <c:v>22.4</c:v>
                </c:pt>
                <c:pt idx="215">
                  <c:v>22.5</c:v>
                </c:pt>
                <c:pt idx="216">
                  <c:v>22.6</c:v>
                </c:pt>
                <c:pt idx="217">
                  <c:v>22.7</c:v>
                </c:pt>
                <c:pt idx="218">
                  <c:v>22.8</c:v>
                </c:pt>
                <c:pt idx="219">
                  <c:v>22.9</c:v>
                </c:pt>
                <c:pt idx="220">
                  <c:v>23</c:v>
                </c:pt>
                <c:pt idx="221">
                  <c:v>23.1</c:v>
                </c:pt>
                <c:pt idx="222">
                  <c:v>23.2</c:v>
                </c:pt>
                <c:pt idx="223">
                  <c:v>23.3</c:v>
                </c:pt>
                <c:pt idx="224">
                  <c:v>23.4</c:v>
                </c:pt>
                <c:pt idx="225">
                  <c:v>23.5</c:v>
                </c:pt>
                <c:pt idx="226">
                  <c:v>23.6</c:v>
                </c:pt>
                <c:pt idx="227">
                  <c:v>23.7</c:v>
                </c:pt>
                <c:pt idx="228">
                  <c:v>23.8</c:v>
                </c:pt>
                <c:pt idx="229">
                  <c:v>23.9</c:v>
                </c:pt>
                <c:pt idx="230">
                  <c:v>24</c:v>
                </c:pt>
                <c:pt idx="231">
                  <c:v>24.1</c:v>
                </c:pt>
                <c:pt idx="232">
                  <c:v>24.2</c:v>
                </c:pt>
                <c:pt idx="233">
                  <c:v>24.3</c:v>
                </c:pt>
                <c:pt idx="234">
                  <c:v>24.4</c:v>
                </c:pt>
                <c:pt idx="235">
                  <c:v>24.5</c:v>
                </c:pt>
                <c:pt idx="236">
                  <c:v>24.6</c:v>
                </c:pt>
                <c:pt idx="237">
                  <c:v>24.7</c:v>
                </c:pt>
                <c:pt idx="238">
                  <c:v>24.8</c:v>
                </c:pt>
                <c:pt idx="239">
                  <c:v>24.9</c:v>
                </c:pt>
                <c:pt idx="240">
                  <c:v>25</c:v>
                </c:pt>
                <c:pt idx="241">
                  <c:v>25.1</c:v>
                </c:pt>
                <c:pt idx="242">
                  <c:v>25.2</c:v>
                </c:pt>
                <c:pt idx="243">
                  <c:v>25.3</c:v>
                </c:pt>
                <c:pt idx="244">
                  <c:v>25.4</c:v>
                </c:pt>
                <c:pt idx="245">
                  <c:v>25.5</c:v>
                </c:pt>
                <c:pt idx="246">
                  <c:v>25.6</c:v>
                </c:pt>
                <c:pt idx="247">
                  <c:v>25.7</c:v>
                </c:pt>
                <c:pt idx="248">
                  <c:v>25.8</c:v>
                </c:pt>
                <c:pt idx="249">
                  <c:v>25.9</c:v>
                </c:pt>
                <c:pt idx="250">
                  <c:v>26</c:v>
                </c:pt>
                <c:pt idx="251">
                  <c:v>26.1</c:v>
                </c:pt>
                <c:pt idx="252">
                  <c:v>26.2</c:v>
                </c:pt>
                <c:pt idx="253">
                  <c:v>26.3</c:v>
                </c:pt>
                <c:pt idx="254">
                  <c:v>26.4</c:v>
                </c:pt>
                <c:pt idx="255">
                  <c:v>26.5</c:v>
                </c:pt>
                <c:pt idx="256">
                  <c:v>26.6</c:v>
                </c:pt>
                <c:pt idx="257">
                  <c:v>26.7</c:v>
                </c:pt>
                <c:pt idx="258">
                  <c:v>26.8</c:v>
                </c:pt>
                <c:pt idx="259">
                  <c:v>26.9</c:v>
                </c:pt>
                <c:pt idx="260">
                  <c:v>27</c:v>
                </c:pt>
                <c:pt idx="261">
                  <c:v>27.1</c:v>
                </c:pt>
                <c:pt idx="262">
                  <c:v>27.2</c:v>
                </c:pt>
                <c:pt idx="263">
                  <c:v>27.3</c:v>
                </c:pt>
                <c:pt idx="264">
                  <c:v>27.4</c:v>
                </c:pt>
                <c:pt idx="265">
                  <c:v>27.5</c:v>
                </c:pt>
                <c:pt idx="266">
                  <c:v>27.6</c:v>
                </c:pt>
                <c:pt idx="267">
                  <c:v>27.7</c:v>
                </c:pt>
                <c:pt idx="268">
                  <c:v>27.8</c:v>
                </c:pt>
                <c:pt idx="269">
                  <c:v>27.9</c:v>
                </c:pt>
                <c:pt idx="270">
                  <c:v>28</c:v>
                </c:pt>
                <c:pt idx="271">
                  <c:v>28.1</c:v>
                </c:pt>
                <c:pt idx="272">
                  <c:v>28.2</c:v>
                </c:pt>
                <c:pt idx="273">
                  <c:v>28.3</c:v>
                </c:pt>
                <c:pt idx="274">
                  <c:v>28.4</c:v>
                </c:pt>
                <c:pt idx="275">
                  <c:v>28.5</c:v>
                </c:pt>
                <c:pt idx="276">
                  <c:v>28.6</c:v>
                </c:pt>
                <c:pt idx="277">
                  <c:v>28.7</c:v>
                </c:pt>
                <c:pt idx="278">
                  <c:v>28.8</c:v>
                </c:pt>
                <c:pt idx="279">
                  <c:v>28.9</c:v>
                </c:pt>
                <c:pt idx="280">
                  <c:v>29</c:v>
                </c:pt>
                <c:pt idx="281">
                  <c:v>29.1</c:v>
                </c:pt>
                <c:pt idx="282">
                  <c:v>29.2</c:v>
                </c:pt>
                <c:pt idx="283">
                  <c:v>29.3</c:v>
                </c:pt>
                <c:pt idx="284">
                  <c:v>29.4</c:v>
                </c:pt>
                <c:pt idx="285">
                  <c:v>29.5</c:v>
                </c:pt>
                <c:pt idx="286">
                  <c:v>29.6</c:v>
                </c:pt>
                <c:pt idx="287">
                  <c:v>29.7</c:v>
                </c:pt>
                <c:pt idx="288">
                  <c:v>29.8</c:v>
                </c:pt>
                <c:pt idx="289">
                  <c:v>29.9</c:v>
                </c:pt>
                <c:pt idx="290">
                  <c:v>30</c:v>
                </c:pt>
                <c:pt idx="291">
                  <c:v>30.1</c:v>
                </c:pt>
                <c:pt idx="292">
                  <c:v>30.2</c:v>
                </c:pt>
                <c:pt idx="293">
                  <c:v>30.3</c:v>
                </c:pt>
                <c:pt idx="294">
                  <c:v>30.4</c:v>
                </c:pt>
                <c:pt idx="295">
                  <c:v>30.5</c:v>
                </c:pt>
                <c:pt idx="296">
                  <c:v>30.6</c:v>
                </c:pt>
                <c:pt idx="297">
                  <c:v>30.7</c:v>
                </c:pt>
                <c:pt idx="298">
                  <c:v>30.8</c:v>
                </c:pt>
                <c:pt idx="299">
                  <c:v>30.9</c:v>
                </c:pt>
                <c:pt idx="300">
                  <c:v>31</c:v>
                </c:pt>
                <c:pt idx="301">
                  <c:v>31.1</c:v>
                </c:pt>
                <c:pt idx="302">
                  <c:v>31.2</c:v>
                </c:pt>
                <c:pt idx="303">
                  <c:v>31.3</c:v>
                </c:pt>
                <c:pt idx="304">
                  <c:v>31.4</c:v>
                </c:pt>
                <c:pt idx="305">
                  <c:v>31.5</c:v>
                </c:pt>
                <c:pt idx="306">
                  <c:v>31.6</c:v>
                </c:pt>
                <c:pt idx="307">
                  <c:v>31.7</c:v>
                </c:pt>
                <c:pt idx="308">
                  <c:v>31.8</c:v>
                </c:pt>
                <c:pt idx="309">
                  <c:v>31.9</c:v>
                </c:pt>
                <c:pt idx="310">
                  <c:v>32</c:v>
                </c:pt>
                <c:pt idx="311">
                  <c:v>32.1</c:v>
                </c:pt>
                <c:pt idx="312">
                  <c:v>32.200000000000003</c:v>
                </c:pt>
                <c:pt idx="313">
                  <c:v>32.299999999999997</c:v>
                </c:pt>
                <c:pt idx="314">
                  <c:v>32.4</c:v>
                </c:pt>
                <c:pt idx="315">
                  <c:v>32.5</c:v>
                </c:pt>
                <c:pt idx="316">
                  <c:v>32.6</c:v>
                </c:pt>
                <c:pt idx="317">
                  <c:v>32.700000000000003</c:v>
                </c:pt>
                <c:pt idx="318">
                  <c:v>32.799999999999997</c:v>
                </c:pt>
                <c:pt idx="319">
                  <c:v>32.9</c:v>
                </c:pt>
                <c:pt idx="320">
                  <c:v>33</c:v>
                </c:pt>
                <c:pt idx="321">
                  <c:v>33.1</c:v>
                </c:pt>
                <c:pt idx="322">
                  <c:v>33.200000000000003</c:v>
                </c:pt>
                <c:pt idx="323">
                  <c:v>33.299999999999997</c:v>
                </c:pt>
                <c:pt idx="324">
                  <c:v>33.4</c:v>
                </c:pt>
                <c:pt idx="325">
                  <c:v>33.5</c:v>
                </c:pt>
                <c:pt idx="326">
                  <c:v>33.6</c:v>
                </c:pt>
                <c:pt idx="327">
                  <c:v>33.700000000000003</c:v>
                </c:pt>
                <c:pt idx="328">
                  <c:v>33.799999999999997</c:v>
                </c:pt>
                <c:pt idx="329">
                  <c:v>33.9</c:v>
                </c:pt>
                <c:pt idx="330">
                  <c:v>34</c:v>
                </c:pt>
                <c:pt idx="331">
                  <c:v>34.1</c:v>
                </c:pt>
                <c:pt idx="332">
                  <c:v>34.200000000000003</c:v>
                </c:pt>
                <c:pt idx="333">
                  <c:v>34.299999999999997</c:v>
                </c:pt>
                <c:pt idx="334">
                  <c:v>34.4</c:v>
                </c:pt>
                <c:pt idx="335">
                  <c:v>34.5</c:v>
                </c:pt>
                <c:pt idx="336">
                  <c:v>34.6</c:v>
                </c:pt>
                <c:pt idx="337">
                  <c:v>34.700000000000003</c:v>
                </c:pt>
                <c:pt idx="338">
                  <c:v>34.799999999999997</c:v>
                </c:pt>
                <c:pt idx="339">
                  <c:v>34.9</c:v>
                </c:pt>
                <c:pt idx="340">
                  <c:v>35</c:v>
                </c:pt>
                <c:pt idx="341">
                  <c:v>35.1</c:v>
                </c:pt>
                <c:pt idx="342">
                  <c:v>35.200000000000003</c:v>
                </c:pt>
                <c:pt idx="343">
                  <c:v>35.299999999999997</c:v>
                </c:pt>
                <c:pt idx="344">
                  <c:v>35.4</c:v>
                </c:pt>
                <c:pt idx="345">
                  <c:v>35.5</c:v>
                </c:pt>
                <c:pt idx="346">
                  <c:v>35.6</c:v>
                </c:pt>
                <c:pt idx="347">
                  <c:v>35.700000000000003</c:v>
                </c:pt>
                <c:pt idx="348">
                  <c:v>35.799999999999997</c:v>
                </c:pt>
                <c:pt idx="349">
                  <c:v>35.9</c:v>
                </c:pt>
                <c:pt idx="350">
                  <c:v>36</c:v>
                </c:pt>
                <c:pt idx="351">
                  <c:v>36.1</c:v>
                </c:pt>
                <c:pt idx="352">
                  <c:v>36.200000000000003</c:v>
                </c:pt>
                <c:pt idx="353">
                  <c:v>36.299999999999997</c:v>
                </c:pt>
                <c:pt idx="354">
                  <c:v>36.4</c:v>
                </c:pt>
                <c:pt idx="355">
                  <c:v>36.5</c:v>
                </c:pt>
                <c:pt idx="356">
                  <c:v>36.6</c:v>
                </c:pt>
                <c:pt idx="357">
                  <c:v>36.700000000000003</c:v>
                </c:pt>
                <c:pt idx="358">
                  <c:v>36.799999999999997</c:v>
                </c:pt>
                <c:pt idx="359">
                  <c:v>36.9</c:v>
                </c:pt>
                <c:pt idx="360">
                  <c:v>37</c:v>
                </c:pt>
                <c:pt idx="361">
                  <c:v>37.1</c:v>
                </c:pt>
                <c:pt idx="362">
                  <c:v>37.200000000000003</c:v>
                </c:pt>
                <c:pt idx="363">
                  <c:v>37.299999999999997</c:v>
                </c:pt>
                <c:pt idx="364">
                  <c:v>37.4</c:v>
                </c:pt>
                <c:pt idx="365">
                  <c:v>37.5</c:v>
                </c:pt>
                <c:pt idx="366">
                  <c:v>37.6</c:v>
                </c:pt>
                <c:pt idx="367">
                  <c:v>37.700000000000003</c:v>
                </c:pt>
                <c:pt idx="368">
                  <c:v>37.799999999999997</c:v>
                </c:pt>
                <c:pt idx="369">
                  <c:v>37.9</c:v>
                </c:pt>
                <c:pt idx="370">
                  <c:v>38</c:v>
                </c:pt>
                <c:pt idx="371">
                  <c:v>38.1</c:v>
                </c:pt>
                <c:pt idx="372">
                  <c:v>38.200000000000003</c:v>
                </c:pt>
                <c:pt idx="373">
                  <c:v>38.299999999999997</c:v>
                </c:pt>
                <c:pt idx="374">
                  <c:v>38.4</c:v>
                </c:pt>
                <c:pt idx="375">
                  <c:v>38.5</c:v>
                </c:pt>
                <c:pt idx="376">
                  <c:v>38.6</c:v>
                </c:pt>
                <c:pt idx="377">
                  <c:v>38.700000000000003</c:v>
                </c:pt>
                <c:pt idx="378">
                  <c:v>38.799999999999997</c:v>
                </c:pt>
                <c:pt idx="379">
                  <c:v>38.9</c:v>
                </c:pt>
                <c:pt idx="380">
                  <c:v>39</c:v>
                </c:pt>
                <c:pt idx="381">
                  <c:v>39.1</c:v>
                </c:pt>
                <c:pt idx="382">
                  <c:v>39.200000000000003</c:v>
                </c:pt>
                <c:pt idx="383">
                  <c:v>39.299999999999997</c:v>
                </c:pt>
                <c:pt idx="384">
                  <c:v>39.4</c:v>
                </c:pt>
                <c:pt idx="385">
                  <c:v>39.5</c:v>
                </c:pt>
                <c:pt idx="386">
                  <c:v>39.6</c:v>
                </c:pt>
                <c:pt idx="387">
                  <c:v>39.700000000000003</c:v>
                </c:pt>
                <c:pt idx="388">
                  <c:v>39.799999999999997</c:v>
                </c:pt>
                <c:pt idx="389">
                  <c:v>39.9</c:v>
                </c:pt>
                <c:pt idx="390">
                  <c:v>40</c:v>
                </c:pt>
                <c:pt idx="391">
                  <c:v>40.1</c:v>
                </c:pt>
                <c:pt idx="392">
                  <c:v>40.200000000000003</c:v>
                </c:pt>
                <c:pt idx="393">
                  <c:v>40.299999999999997</c:v>
                </c:pt>
                <c:pt idx="394">
                  <c:v>40.4</c:v>
                </c:pt>
                <c:pt idx="395">
                  <c:v>40.5</c:v>
                </c:pt>
                <c:pt idx="396">
                  <c:v>40.6</c:v>
                </c:pt>
                <c:pt idx="397">
                  <c:v>40.700000000000003</c:v>
                </c:pt>
                <c:pt idx="398">
                  <c:v>40.799999999999997</c:v>
                </c:pt>
                <c:pt idx="399">
                  <c:v>40.9</c:v>
                </c:pt>
                <c:pt idx="400">
                  <c:v>41</c:v>
                </c:pt>
                <c:pt idx="401">
                  <c:v>41.1</c:v>
                </c:pt>
                <c:pt idx="402">
                  <c:v>41.2</c:v>
                </c:pt>
                <c:pt idx="403">
                  <c:v>41.3</c:v>
                </c:pt>
                <c:pt idx="404">
                  <c:v>41.4</c:v>
                </c:pt>
                <c:pt idx="405">
                  <c:v>41.5</c:v>
                </c:pt>
                <c:pt idx="406">
                  <c:v>41.6</c:v>
                </c:pt>
                <c:pt idx="407">
                  <c:v>41.7</c:v>
                </c:pt>
                <c:pt idx="408">
                  <c:v>41.8</c:v>
                </c:pt>
                <c:pt idx="409">
                  <c:v>41.9</c:v>
                </c:pt>
                <c:pt idx="410">
                  <c:v>42</c:v>
                </c:pt>
                <c:pt idx="411">
                  <c:v>42.1</c:v>
                </c:pt>
                <c:pt idx="412">
                  <c:v>42.2</c:v>
                </c:pt>
                <c:pt idx="413">
                  <c:v>42.3</c:v>
                </c:pt>
                <c:pt idx="414">
                  <c:v>42.4</c:v>
                </c:pt>
                <c:pt idx="415">
                  <c:v>42.5</c:v>
                </c:pt>
                <c:pt idx="416">
                  <c:v>42.6</c:v>
                </c:pt>
                <c:pt idx="417">
                  <c:v>42.7</c:v>
                </c:pt>
                <c:pt idx="418">
                  <c:v>42.8</c:v>
                </c:pt>
                <c:pt idx="419">
                  <c:v>42.9</c:v>
                </c:pt>
                <c:pt idx="420">
                  <c:v>43</c:v>
                </c:pt>
                <c:pt idx="421">
                  <c:v>43.1</c:v>
                </c:pt>
                <c:pt idx="422">
                  <c:v>43.2</c:v>
                </c:pt>
                <c:pt idx="423">
                  <c:v>43.3</c:v>
                </c:pt>
                <c:pt idx="424">
                  <c:v>43.4</c:v>
                </c:pt>
                <c:pt idx="425">
                  <c:v>43.5</c:v>
                </c:pt>
                <c:pt idx="426">
                  <c:v>43.6</c:v>
                </c:pt>
                <c:pt idx="427">
                  <c:v>43.7</c:v>
                </c:pt>
                <c:pt idx="428">
                  <c:v>43.8</c:v>
                </c:pt>
                <c:pt idx="429">
                  <c:v>43.9</c:v>
                </c:pt>
                <c:pt idx="430">
                  <c:v>44</c:v>
                </c:pt>
                <c:pt idx="431">
                  <c:v>44.1</c:v>
                </c:pt>
                <c:pt idx="432">
                  <c:v>44.2</c:v>
                </c:pt>
                <c:pt idx="433">
                  <c:v>44.3</c:v>
                </c:pt>
                <c:pt idx="434">
                  <c:v>44.4</c:v>
                </c:pt>
                <c:pt idx="435">
                  <c:v>44.5</c:v>
                </c:pt>
                <c:pt idx="436">
                  <c:v>44.6</c:v>
                </c:pt>
                <c:pt idx="437">
                  <c:v>44.7</c:v>
                </c:pt>
                <c:pt idx="438">
                  <c:v>44.8</c:v>
                </c:pt>
                <c:pt idx="439">
                  <c:v>44.9</c:v>
                </c:pt>
                <c:pt idx="440">
                  <c:v>45</c:v>
                </c:pt>
                <c:pt idx="441">
                  <c:v>45.1</c:v>
                </c:pt>
                <c:pt idx="442">
                  <c:v>45.2</c:v>
                </c:pt>
                <c:pt idx="443">
                  <c:v>45.3</c:v>
                </c:pt>
                <c:pt idx="444">
                  <c:v>45.4</c:v>
                </c:pt>
                <c:pt idx="445">
                  <c:v>45.5</c:v>
                </c:pt>
                <c:pt idx="446">
                  <c:v>45.6</c:v>
                </c:pt>
                <c:pt idx="447">
                  <c:v>45.7</c:v>
                </c:pt>
                <c:pt idx="448">
                  <c:v>45.8</c:v>
                </c:pt>
                <c:pt idx="449">
                  <c:v>45.9</c:v>
                </c:pt>
                <c:pt idx="450">
                  <c:v>46</c:v>
                </c:pt>
                <c:pt idx="451">
                  <c:v>46.1</c:v>
                </c:pt>
                <c:pt idx="452">
                  <c:v>46.2</c:v>
                </c:pt>
                <c:pt idx="453">
                  <c:v>46.3</c:v>
                </c:pt>
                <c:pt idx="454">
                  <c:v>46.4</c:v>
                </c:pt>
                <c:pt idx="455">
                  <c:v>46.5</c:v>
                </c:pt>
                <c:pt idx="456">
                  <c:v>46.6</c:v>
                </c:pt>
                <c:pt idx="457">
                  <c:v>46.7</c:v>
                </c:pt>
                <c:pt idx="458">
                  <c:v>46.8</c:v>
                </c:pt>
                <c:pt idx="459">
                  <c:v>46.9</c:v>
                </c:pt>
                <c:pt idx="460">
                  <c:v>47</c:v>
                </c:pt>
                <c:pt idx="461">
                  <c:v>47.1</c:v>
                </c:pt>
                <c:pt idx="462">
                  <c:v>47.2</c:v>
                </c:pt>
                <c:pt idx="463">
                  <c:v>47.3</c:v>
                </c:pt>
                <c:pt idx="464">
                  <c:v>47.4</c:v>
                </c:pt>
                <c:pt idx="465">
                  <c:v>47.5</c:v>
                </c:pt>
                <c:pt idx="466">
                  <c:v>47.6</c:v>
                </c:pt>
                <c:pt idx="467">
                  <c:v>47.7</c:v>
                </c:pt>
                <c:pt idx="468">
                  <c:v>47.8</c:v>
                </c:pt>
                <c:pt idx="469">
                  <c:v>47.9</c:v>
                </c:pt>
                <c:pt idx="470">
                  <c:v>48</c:v>
                </c:pt>
                <c:pt idx="471">
                  <c:v>48.1</c:v>
                </c:pt>
                <c:pt idx="472">
                  <c:v>48.2</c:v>
                </c:pt>
                <c:pt idx="473">
                  <c:v>48.3</c:v>
                </c:pt>
                <c:pt idx="474">
                  <c:v>48.4</c:v>
                </c:pt>
                <c:pt idx="475">
                  <c:v>48.5</c:v>
                </c:pt>
                <c:pt idx="476">
                  <c:v>48.6</c:v>
                </c:pt>
                <c:pt idx="477">
                  <c:v>48.7</c:v>
                </c:pt>
                <c:pt idx="478">
                  <c:v>48.8</c:v>
                </c:pt>
                <c:pt idx="479">
                  <c:v>48.9</c:v>
                </c:pt>
                <c:pt idx="480">
                  <c:v>49</c:v>
                </c:pt>
                <c:pt idx="481">
                  <c:v>49.1</c:v>
                </c:pt>
                <c:pt idx="482">
                  <c:v>49.2</c:v>
                </c:pt>
                <c:pt idx="483">
                  <c:v>49.3</c:v>
                </c:pt>
                <c:pt idx="484">
                  <c:v>49.4</c:v>
                </c:pt>
                <c:pt idx="485">
                  <c:v>49.5</c:v>
                </c:pt>
                <c:pt idx="486">
                  <c:v>49.6</c:v>
                </c:pt>
                <c:pt idx="487">
                  <c:v>49.7</c:v>
                </c:pt>
                <c:pt idx="488">
                  <c:v>49.8</c:v>
                </c:pt>
                <c:pt idx="489">
                  <c:v>49.9</c:v>
                </c:pt>
                <c:pt idx="490">
                  <c:v>50</c:v>
                </c:pt>
                <c:pt idx="491">
                  <c:v>50.1</c:v>
                </c:pt>
                <c:pt idx="492">
                  <c:v>50.2</c:v>
                </c:pt>
                <c:pt idx="493">
                  <c:v>50.3</c:v>
                </c:pt>
                <c:pt idx="494">
                  <c:v>50.4</c:v>
                </c:pt>
                <c:pt idx="495">
                  <c:v>50.5</c:v>
                </c:pt>
                <c:pt idx="496">
                  <c:v>50.6</c:v>
                </c:pt>
                <c:pt idx="497">
                  <c:v>50.7</c:v>
                </c:pt>
                <c:pt idx="498">
                  <c:v>50.8</c:v>
                </c:pt>
                <c:pt idx="499">
                  <c:v>50.9</c:v>
                </c:pt>
                <c:pt idx="500">
                  <c:v>51</c:v>
                </c:pt>
                <c:pt idx="501">
                  <c:v>51.1</c:v>
                </c:pt>
                <c:pt idx="502">
                  <c:v>51.2</c:v>
                </c:pt>
                <c:pt idx="503">
                  <c:v>51.3</c:v>
                </c:pt>
                <c:pt idx="504">
                  <c:v>51.4</c:v>
                </c:pt>
                <c:pt idx="505">
                  <c:v>51.5</c:v>
                </c:pt>
                <c:pt idx="506">
                  <c:v>51.6</c:v>
                </c:pt>
                <c:pt idx="507">
                  <c:v>51.7</c:v>
                </c:pt>
                <c:pt idx="508">
                  <c:v>51.8</c:v>
                </c:pt>
                <c:pt idx="509">
                  <c:v>51.9</c:v>
                </c:pt>
                <c:pt idx="510">
                  <c:v>52</c:v>
                </c:pt>
                <c:pt idx="511">
                  <c:v>52.1</c:v>
                </c:pt>
                <c:pt idx="512">
                  <c:v>52.2</c:v>
                </c:pt>
                <c:pt idx="513">
                  <c:v>52.3</c:v>
                </c:pt>
                <c:pt idx="514">
                  <c:v>52.4</c:v>
                </c:pt>
                <c:pt idx="515">
                  <c:v>52.5</c:v>
                </c:pt>
                <c:pt idx="516">
                  <c:v>52.6</c:v>
                </c:pt>
                <c:pt idx="517">
                  <c:v>52.7</c:v>
                </c:pt>
                <c:pt idx="518">
                  <c:v>52.8</c:v>
                </c:pt>
                <c:pt idx="519">
                  <c:v>52.9</c:v>
                </c:pt>
                <c:pt idx="520">
                  <c:v>53</c:v>
                </c:pt>
                <c:pt idx="521">
                  <c:v>53.1</c:v>
                </c:pt>
                <c:pt idx="522">
                  <c:v>53.2</c:v>
                </c:pt>
                <c:pt idx="523">
                  <c:v>53.3</c:v>
                </c:pt>
                <c:pt idx="524">
                  <c:v>53.4</c:v>
                </c:pt>
                <c:pt idx="525">
                  <c:v>53.5</c:v>
                </c:pt>
                <c:pt idx="526">
                  <c:v>53.6</c:v>
                </c:pt>
                <c:pt idx="527">
                  <c:v>53.7</c:v>
                </c:pt>
                <c:pt idx="528">
                  <c:v>53.8</c:v>
                </c:pt>
                <c:pt idx="529">
                  <c:v>53.9</c:v>
                </c:pt>
                <c:pt idx="530">
                  <c:v>54</c:v>
                </c:pt>
                <c:pt idx="531">
                  <c:v>54.1</c:v>
                </c:pt>
                <c:pt idx="532">
                  <c:v>54.2</c:v>
                </c:pt>
                <c:pt idx="533">
                  <c:v>54.3</c:v>
                </c:pt>
                <c:pt idx="534">
                  <c:v>54.4</c:v>
                </c:pt>
                <c:pt idx="535">
                  <c:v>54.5</c:v>
                </c:pt>
                <c:pt idx="536">
                  <c:v>54.6</c:v>
                </c:pt>
                <c:pt idx="537">
                  <c:v>54.7</c:v>
                </c:pt>
                <c:pt idx="538">
                  <c:v>54.8</c:v>
                </c:pt>
                <c:pt idx="539">
                  <c:v>54.9</c:v>
                </c:pt>
                <c:pt idx="540">
                  <c:v>55</c:v>
                </c:pt>
                <c:pt idx="541">
                  <c:v>55.1</c:v>
                </c:pt>
                <c:pt idx="542">
                  <c:v>55.2</c:v>
                </c:pt>
                <c:pt idx="543">
                  <c:v>55.3</c:v>
                </c:pt>
                <c:pt idx="544">
                  <c:v>55.4</c:v>
                </c:pt>
                <c:pt idx="545">
                  <c:v>55.5</c:v>
                </c:pt>
                <c:pt idx="546">
                  <c:v>55.6</c:v>
                </c:pt>
                <c:pt idx="547">
                  <c:v>55.7</c:v>
                </c:pt>
                <c:pt idx="548">
                  <c:v>55.8</c:v>
                </c:pt>
                <c:pt idx="549">
                  <c:v>55.9</c:v>
                </c:pt>
                <c:pt idx="550">
                  <c:v>56</c:v>
                </c:pt>
                <c:pt idx="551">
                  <c:v>56.1</c:v>
                </c:pt>
                <c:pt idx="552">
                  <c:v>56.2</c:v>
                </c:pt>
                <c:pt idx="553">
                  <c:v>56.3</c:v>
                </c:pt>
                <c:pt idx="554">
                  <c:v>56.4</c:v>
                </c:pt>
                <c:pt idx="555">
                  <c:v>56.5</c:v>
                </c:pt>
                <c:pt idx="556">
                  <c:v>56.6</c:v>
                </c:pt>
                <c:pt idx="557">
                  <c:v>56.7</c:v>
                </c:pt>
                <c:pt idx="558">
                  <c:v>56.8</c:v>
                </c:pt>
                <c:pt idx="559">
                  <c:v>56.9</c:v>
                </c:pt>
                <c:pt idx="560">
                  <c:v>57</c:v>
                </c:pt>
                <c:pt idx="561">
                  <c:v>57.1</c:v>
                </c:pt>
                <c:pt idx="562">
                  <c:v>57.2</c:v>
                </c:pt>
                <c:pt idx="563">
                  <c:v>57.3</c:v>
                </c:pt>
                <c:pt idx="564">
                  <c:v>57.4</c:v>
                </c:pt>
                <c:pt idx="565">
                  <c:v>57.5</c:v>
                </c:pt>
                <c:pt idx="566">
                  <c:v>57.6</c:v>
                </c:pt>
                <c:pt idx="567">
                  <c:v>57.7</c:v>
                </c:pt>
                <c:pt idx="568">
                  <c:v>57.8</c:v>
                </c:pt>
                <c:pt idx="569">
                  <c:v>57.9</c:v>
                </c:pt>
                <c:pt idx="570">
                  <c:v>58</c:v>
                </c:pt>
                <c:pt idx="571">
                  <c:v>58.1</c:v>
                </c:pt>
                <c:pt idx="572">
                  <c:v>58.2</c:v>
                </c:pt>
                <c:pt idx="573">
                  <c:v>58.3</c:v>
                </c:pt>
                <c:pt idx="574">
                  <c:v>58.4</c:v>
                </c:pt>
                <c:pt idx="575">
                  <c:v>58.5</c:v>
                </c:pt>
                <c:pt idx="576">
                  <c:v>58.6</c:v>
                </c:pt>
                <c:pt idx="577">
                  <c:v>58.7</c:v>
                </c:pt>
                <c:pt idx="578">
                  <c:v>58.8</c:v>
                </c:pt>
                <c:pt idx="579">
                  <c:v>58.9</c:v>
                </c:pt>
                <c:pt idx="580">
                  <c:v>59</c:v>
                </c:pt>
                <c:pt idx="581">
                  <c:v>59.1</c:v>
                </c:pt>
                <c:pt idx="582">
                  <c:v>59.2</c:v>
                </c:pt>
                <c:pt idx="583">
                  <c:v>59.3</c:v>
                </c:pt>
                <c:pt idx="584">
                  <c:v>59.4</c:v>
                </c:pt>
                <c:pt idx="585">
                  <c:v>59.5</c:v>
                </c:pt>
                <c:pt idx="586">
                  <c:v>59.6</c:v>
                </c:pt>
                <c:pt idx="587">
                  <c:v>59.7</c:v>
                </c:pt>
                <c:pt idx="588">
                  <c:v>59.8</c:v>
                </c:pt>
                <c:pt idx="589">
                  <c:v>59.9</c:v>
                </c:pt>
                <c:pt idx="590">
                  <c:v>60</c:v>
                </c:pt>
                <c:pt idx="591">
                  <c:v>60.1</c:v>
                </c:pt>
                <c:pt idx="592">
                  <c:v>60.2</c:v>
                </c:pt>
                <c:pt idx="593">
                  <c:v>60.3</c:v>
                </c:pt>
                <c:pt idx="594">
                  <c:v>60.4</c:v>
                </c:pt>
                <c:pt idx="595">
                  <c:v>60.5</c:v>
                </c:pt>
                <c:pt idx="596">
                  <c:v>60.6</c:v>
                </c:pt>
                <c:pt idx="597">
                  <c:v>60.7</c:v>
                </c:pt>
                <c:pt idx="598">
                  <c:v>60.8</c:v>
                </c:pt>
                <c:pt idx="599">
                  <c:v>60.9</c:v>
                </c:pt>
                <c:pt idx="600">
                  <c:v>61</c:v>
                </c:pt>
                <c:pt idx="601">
                  <c:v>61.1</c:v>
                </c:pt>
                <c:pt idx="602">
                  <c:v>61.2</c:v>
                </c:pt>
                <c:pt idx="603">
                  <c:v>61.3</c:v>
                </c:pt>
                <c:pt idx="604">
                  <c:v>61.4</c:v>
                </c:pt>
                <c:pt idx="605">
                  <c:v>61.5</c:v>
                </c:pt>
                <c:pt idx="606">
                  <c:v>61.6</c:v>
                </c:pt>
                <c:pt idx="607">
                  <c:v>61.7</c:v>
                </c:pt>
                <c:pt idx="608">
                  <c:v>61.8</c:v>
                </c:pt>
                <c:pt idx="609">
                  <c:v>61.9</c:v>
                </c:pt>
                <c:pt idx="610">
                  <c:v>62</c:v>
                </c:pt>
                <c:pt idx="611">
                  <c:v>62.1</c:v>
                </c:pt>
                <c:pt idx="612">
                  <c:v>62.2</c:v>
                </c:pt>
                <c:pt idx="613">
                  <c:v>62.3</c:v>
                </c:pt>
                <c:pt idx="614">
                  <c:v>62.4</c:v>
                </c:pt>
                <c:pt idx="615">
                  <c:v>62.5</c:v>
                </c:pt>
                <c:pt idx="616">
                  <c:v>62.6</c:v>
                </c:pt>
                <c:pt idx="617">
                  <c:v>62.7</c:v>
                </c:pt>
                <c:pt idx="618">
                  <c:v>62.8</c:v>
                </c:pt>
                <c:pt idx="619">
                  <c:v>62.9</c:v>
                </c:pt>
                <c:pt idx="620">
                  <c:v>63</c:v>
                </c:pt>
                <c:pt idx="621">
                  <c:v>63.1</c:v>
                </c:pt>
                <c:pt idx="622">
                  <c:v>63.2</c:v>
                </c:pt>
                <c:pt idx="623">
                  <c:v>63.3</c:v>
                </c:pt>
                <c:pt idx="624">
                  <c:v>63.4</c:v>
                </c:pt>
                <c:pt idx="625">
                  <c:v>63.5</c:v>
                </c:pt>
                <c:pt idx="626">
                  <c:v>63.6</c:v>
                </c:pt>
                <c:pt idx="627">
                  <c:v>63.7</c:v>
                </c:pt>
                <c:pt idx="628">
                  <c:v>63.8</c:v>
                </c:pt>
                <c:pt idx="629">
                  <c:v>63.9</c:v>
                </c:pt>
                <c:pt idx="630">
                  <c:v>64</c:v>
                </c:pt>
                <c:pt idx="631">
                  <c:v>64.099999999999994</c:v>
                </c:pt>
                <c:pt idx="632">
                  <c:v>64.2</c:v>
                </c:pt>
                <c:pt idx="633">
                  <c:v>64.3</c:v>
                </c:pt>
                <c:pt idx="634">
                  <c:v>64.400000000000006</c:v>
                </c:pt>
                <c:pt idx="635">
                  <c:v>64.5</c:v>
                </c:pt>
                <c:pt idx="636">
                  <c:v>64.599999999999994</c:v>
                </c:pt>
                <c:pt idx="637">
                  <c:v>64.7</c:v>
                </c:pt>
                <c:pt idx="638">
                  <c:v>64.8</c:v>
                </c:pt>
                <c:pt idx="639">
                  <c:v>64.900000000000006</c:v>
                </c:pt>
                <c:pt idx="640">
                  <c:v>65</c:v>
                </c:pt>
                <c:pt idx="641">
                  <c:v>65.099999999999994</c:v>
                </c:pt>
                <c:pt idx="642">
                  <c:v>65.2</c:v>
                </c:pt>
                <c:pt idx="643">
                  <c:v>65.3</c:v>
                </c:pt>
                <c:pt idx="644">
                  <c:v>65.400000000000006</c:v>
                </c:pt>
                <c:pt idx="645">
                  <c:v>65.5</c:v>
                </c:pt>
                <c:pt idx="646">
                  <c:v>65.599999999999994</c:v>
                </c:pt>
                <c:pt idx="647">
                  <c:v>65.7</c:v>
                </c:pt>
                <c:pt idx="648">
                  <c:v>65.8</c:v>
                </c:pt>
                <c:pt idx="649">
                  <c:v>65.900000000000006</c:v>
                </c:pt>
                <c:pt idx="650">
                  <c:v>66</c:v>
                </c:pt>
                <c:pt idx="651">
                  <c:v>66.099999999999994</c:v>
                </c:pt>
                <c:pt idx="652">
                  <c:v>66.2</c:v>
                </c:pt>
                <c:pt idx="653">
                  <c:v>66.3</c:v>
                </c:pt>
                <c:pt idx="654">
                  <c:v>66.400000000000006</c:v>
                </c:pt>
                <c:pt idx="655">
                  <c:v>66.5</c:v>
                </c:pt>
                <c:pt idx="656">
                  <c:v>66.599999999999994</c:v>
                </c:pt>
                <c:pt idx="657">
                  <c:v>66.7</c:v>
                </c:pt>
                <c:pt idx="658">
                  <c:v>66.8</c:v>
                </c:pt>
                <c:pt idx="659">
                  <c:v>66.900000000000006</c:v>
                </c:pt>
                <c:pt idx="660">
                  <c:v>67</c:v>
                </c:pt>
                <c:pt idx="661">
                  <c:v>67.099999999999994</c:v>
                </c:pt>
                <c:pt idx="662">
                  <c:v>67.2</c:v>
                </c:pt>
                <c:pt idx="663">
                  <c:v>67.3</c:v>
                </c:pt>
                <c:pt idx="664">
                  <c:v>67.400000000000006</c:v>
                </c:pt>
                <c:pt idx="665">
                  <c:v>67.5</c:v>
                </c:pt>
                <c:pt idx="666">
                  <c:v>67.599999999999994</c:v>
                </c:pt>
                <c:pt idx="667">
                  <c:v>67.7</c:v>
                </c:pt>
                <c:pt idx="668">
                  <c:v>67.8</c:v>
                </c:pt>
                <c:pt idx="669">
                  <c:v>67.900000000000006</c:v>
                </c:pt>
                <c:pt idx="670">
                  <c:v>68</c:v>
                </c:pt>
                <c:pt idx="671">
                  <c:v>68.099999999999994</c:v>
                </c:pt>
                <c:pt idx="672">
                  <c:v>68.2</c:v>
                </c:pt>
                <c:pt idx="673">
                  <c:v>68.3</c:v>
                </c:pt>
                <c:pt idx="674">
                  <c:v>68.400000000000006</c:v>
                </c:pt>
                <c:pt idx="675">
                  <c:v>68.5</c:v>
                </c:pt>
                <c:pt idx="676">
                  <c:v>68.599999999999994</c:v>
                </c:pt>
                <c:pt idx="677">
                  <c:v>68.7</c:v>
                </c:pt>
                <c:pt idx="678">
                  <c:v>68.8</c:v>
                </c:pt>
                <c:pt idx="679">
                  <c:v>68.900000000000006</c:v>
                </c:pt>
                <c:pt idx="680">
                  <c:v>69</c:v>
                </c:pt>
                <c:pt idx="681">
                  <c:v>69.099999999999994</c:v>
                </c:pt>
                <c:pt idx="682">
                  <c:v>69.2</c:v>
                </c:pt>
                <c:pt idx="683">
                  <c:v>69.3</c:v>
                </c:pt>
                <c:pt idx="684">
                  <c:v>69.400000000000006</c:v>
                </c:pt>
                <c:pt idx="685">
                  <c:v>69.5</c:v>
                </c:pt>
                <c:pt idx="686">
                  <c:v>69.599999999999994</c:v>
                </c:pt>
                <c:pt idx="687">
                  <c:v>69.7</c:v>
                </c:pt>
                <c:pt idx="688">
                  <c:v>69.8</c:v>
                </c:pt>
                <c:pt idx="689">
                  <c:v>69.900000000000006</c:v>
                </c:pt>
                <c:pt idx="690">
                  <c:v>70</c:v>
                </c:pt>
                <c:pt idx="691">
                  <c:v>70.099999999999994</c:v>
                </c:pt>
                <c:pt idx="692">
                  <c:v>70.2</c:v>
                </c:pt>
                <c:pt idx="693">
                  <c:v>70.3</c:v>
                </c:pt>
                <c:pt idx="694">
                  <c:v>70.400000000000006</c:v>
                </c:pt>
                <c:pt idx="695">
                  <c:v>70.5</c:v>
                </c:pt>
                <c:pt idx="696">
                  <c:v>70.599999999999994</c:v>
                </c:pt>
                <c:pt idx="697">
                  <c:v>70.7</c:v>
                </c:pt>
                <c:pt idx="698">
                  <c:v>70.8</c:v>
                </c:pt>
                <c:pt idx="699">
                  <c:v>70.900000000000006</c:v>
                </c:pt>
                <c:pt idx="700">
                  <c:v>71</c:v>
                </c:pt>
                <c:pt idx="701">
                  <c:v>71.099999999999994</c:v>
                </c:pt>
                <c:pt idx="702">
                  <c:v>71.2</c:v>
                </c:pt>
                <c:pt idx="703">
                  <c:v>71.3</c:v>
                </c:pt>
                <c:pt idx="704">
                  <c:v>71.400000000000006</c:v>
                </c:pt>
                <c:pt idx="705">
                  <c:v>71.5</c:v>
                </c:pt>
                <c:pt idx="706">
                  <c:v>71.599999999999994</c:v>
                </c:pt>
                <c:pt idx="707">
                  <c:v>71.7</c:v>
                </c:pt>
                <c:pt idx="708">
                  <c:v>71.8</c:v>
                </c:pt>
                <c:pt idx="709">
                  <c:v>71.900000000000006</c:v>
                </c:pt>
                <c:pt idx="710">
                  <c:v>72</c:v>
                </c:pt>
                <c:pt idx="711">
                  <c:v>72.099999999999994</c:v>
                </c:pt>
                <c:pt idx="712">
                  <c:v>72.2</c:v>
                </c:pt>
                <c:pt idx="713">
                  <c:v>72.3</c:v>
                </c:pt>
                <c:pt idx="714">
                  <c:v>72.400000000000006</c:v>
                </c:pt>
                <c:pt idx="715">
                  <c:v>72.5</c:v>
                </c:pt>
                <c:pt idx="716">
                  <c:v>72.599999999999994</c:v>
                </c:pt>
                <c:pt idx="717">
                  <c:v>72.7</c:v>
                </c:pt>
                <c:pt idx="718">
                  <c:v>72.8</c:v>
                </c:pt>
                <c:pt idx="719">
                  <c:v>72.900000000000006</c:v>
                </c:pt>
                <c:pt idx="720">
                  <c:v>73</c:v>
                </c:pt>
                <c:pt idx="721">
                  <c:v>73.099999999999994</c:v>
                </c:pt>
                <c:pt idx="722">
                  <c:v>73.2</c:v>
                </c:pt>
                <c:pt idx="723">
                  <c:v>73.3</c:v>
                </c:pt>
                <c:pt idx="724">
                  <c:v>73.400000000000006</c:v>
                </c:pt>
                <c:pt idx="725">
                  <c:v>73.5</c:v>
                </c:pt>
                <c:pt idx="726">
                  <c:v>73.599999999999994</c:v>
                </c:pt>
                <c:pt idx="727">
                  <c:v>73.7</c:v>
                </c:pt>
                <c:pt idx="728">
                  <c:v>73.8</c:v>
                </c:pt>
                <c:pt idx="729">
                  <c:v>73.900000000000006</c:v>
                </c:pt>
                <c:pt idx="730">
                  <c:v>74</c:v>
                </c:pt>
                <c:pt idx="731">
                  <c:v>74.099999999999994</c:v>
                </c:pt>
                <c:pt idx="732">
                  <c:v>74.2</c:v>
                </c:pt>
                <c:pt idx="733">
                  <c:v>74.3</c:v>
                </c:pt>
                <c:pt idx="734">
                  <c:v>74.400000000000006</c:v>
                </c:pt>
                <c:pt idx="735">
                  <c:v>74.5</c:v>
                </c:pt>
                <c:pt idx="736">
                  <c:v>74.599999999999994</c:v>
                </c:pt>
                <c:pt idx="737">
                  <c:v>74.7</c:v>
                </c:pt>
                <c:pt idx="738">
                  <c:v>74.8</c:v>
                </c:pt>
                <c:pt idx="739">
                  <c:v>74.900000000000006</c:v>
                </c:pt>
                <c:pt idx="740">
                  <c:v>75</c:v>
                </c:pt>
                <c:pt idx="741">
                  <c:v>75.099999999999994</c:v>
                </c:pt>
                <c:pt idx="742">
                  <c:v>75.2</c:v>
                </c:pt>
                <c:pt idx="743">
                  <c:v>75.3</c:v>
                </c:pt>
                <c:pt idx="744">
                  <c:v>75.400000000000006</c:v>
                </c:pt>
                <c:pt idx="745">
                  <c:v>75.5</c:v>
                </c:pt>
                <c:pt idx="746">
                  <c:v>75.599999999999994</c:v>
                </c:pt>
                <c:pt idx="747">
                  <c:v>75.7</c:v>
                </c:pt>
                <c:pt idx="748">
                  <c:v>75.8</c:v>
                </c:pt>
                <c:pt idx="749">
                  <c:v>75.900000000000006</c:v>
                </c:pt>
                <c:pt idx="750">
                  <c:v>76</c:v>
                </c:pt>
                <c:pt idx="751">
                  <c:v>76.099999999999994</c:v>
                </c:pt>
                <c:pt idx="752">
                  <c:v>76.2</c:v>
                </c:pt>
                <c:pt idx="753">
                  <c:v>76.3</c:v>
                </c:pt>
                <c:pt idx="754">
                  <c:v>76.400000000000006</c:v>
                </c:pt>
                <c:pt idx="755">
                  <c:v>76.5</c:v>
                </c:pt>
                <c:pt idx="756">
                  <c:v>76.599999999999994</c:v>
                </c:pt>
                <c:pt idx="757">
                  <c:v>76.7</c:v>
                </c:pt>
                <c:pt idx="758">
                  <c:v>76.8</c:v>
                </c:pt>
                <c:pt idx="759">
                  <c:v>76.900000000000006</c:v>
                </c:pt>
                <c:pt idx="760">
                  <c:v>77</c:v>
                </c:pt>
                <c:pt idx="761">
                  <c:v>77.099999999999994</c:v>
                </c:pt>
                <c:pt idx="762">
                  <c:v>77.2</c:v>
                </c:pt>
                <c:pt idx="763">
                  <c:v>77.3</c:v>
                </c:pt>
                <c:pt idx="764">
                  <c:v>77.400000000000006</c:v>
                </c:pt>
                <c:pt idx="765">
                  <c:v>77.5</c:v>
                </c:pt>
                <c:pt idx="766">
                  <c:v>77.599999999999994</c:v>
                </c:pt>
                <c:pt idx="767">
                  <c:v>77.7</c:v>
                </c:pt>
                <c:pt idx="768">
                  <c:v>77.8</c:v>
                </c:pt>
                <c:pt idx="769">
                  <c:v>77.900000000000006</c:v>
                </c:pt>
                <c:pt idx="770">
                  <c:v>78</c:v>
                </c:pt>
                <c:pt idx="771">
                  <c:v>78.099999999999994</c:v>
                </c:pt>
                <c:pt idx="772">
                  <c:v>78.2</c:v>
                </c:pt>
                <c:pt idx="773">
                  <c:v>78.3</c:v>
                </c:pt>
                <c:pt idx="774">
                  <c:v>78.400000000000006</c:v>
                </c:pt>
                <c:pt idx="775">
                  <c:v>78.5</c:v>
                </c:pt>
                <c:pt idx="776">
                  <c:v>78.599999999999994</c:v>
                </c:pt>
                <c:pt idx="777">
                  <c:v>78.7</c:v>
                </c:pt>
                <c:pt idx="778">
                  <c:v>78.8</c:v>
                </c:pt>
                <c:pt idx="779">
                  <c:v>78.900000000000006</c:v>
                </c:pt>
                <c:pt idx="780">
                  <c:v>79</c:v>
                </c:pt>
                <c:pt idx="781">
                  <c:v>79.099999999999994</c:v>
                </c:pt>
                <c:pt idx="782">
                  <c:v>79.2</c:v>
                </c:pt>
                <c:pt idx="783">
                  <c:v>79.3</c:v>
                </c:pt>
                <c:pt idx="784">
                  <c:v>79.400000000000006</c:v>
                </c:pt>
                <c:pt idx="785">
                  <c:v>79.5</c:v>
                </c:pt>
                <c:pt idx="786">
                  <c:v>79.599999999999994</c:v>
                </c:pt>
                <c:pt idx="787">
                  <c:v>79.7</c:v>
                </c:pt>
                <c:pt idx="788">
                  <c:v>79.8</c:v>
                </c:pt>
                <c:pt idx="789">
                  <c:v>79.900000000000006</c:v>
                </c:pt>
                <c:pt idx="790">
                  <c:v>80</c:v>
                </c:pt>
                <c:pt idx="791">
                  <c:v>80.099999999999994</c:v>
                </c:pt>
                <c:pt idx="792">
                  <c:v>80.2</c:v>
                </c:pt>
                <c:pt idx="793">
                  <c:v>80.3</c:v>
                </c:pt>
                <c:pt idx="794">
                  <c:v>80.400000000000006</c:v>
                </c:pt>
                <c:pt idx="795">
                  <c:v>80.5</c:v>
                </c:pt>
                <c:pt idx="796">
                  <c:v>80.599999999999994</c:v>
                </c:pt>
                <c:pt idx="797">
                  <c:v>80.7</c:v>
                </c:pt>
                <c:pt idx="798">
                  <c:v>80.8</c:v>
                </c:pt>
                <c:pt idx="799">
                  <c:v>80.900000000000006</c:v>
                </c:pt>
                <c:pt idx="800">
                  <c:v>81</c:v>
                </c:pt>
                <c:pt idx="801">
                  <c:v>81.099999999999994</c:v>
                </c:pt>
                <c:pt idx="802">
                  <c:v>81.2</c:v>
                </c:pt>
                <c:pt idx="803">
                  <c:v>81.3</c:v>
                </c:pt>
                <c:pt idx="804">
                  <c:v>81.400000000000006</c:v>
                </c:pt>
                <c:pt idx="805">
                  <c:v>81.5</c:v>
                </c:pt>
                <c:pt idx="806">
                  <c:v>81.599999999999994</c:v>
                </c:pt>
                <c:pt idx="807">
                  <c:v>81.7</c:v>
                </c:pt>
                <c:pt idx="808">
                  <c:v>81.8</c:v>
                </c:pt>
                <c:pt idx="809">
                  <c:v>81.900000000000006</c:v>
                </c:pt>
                <c:pt idx="810">
                  <c:v>82</c:v>
                </c:pt>
                <c:pt idx="811">
                  <c:v>82.1</c:v>
                </c:pt>
                <c:pt idx="812">
                  <c:v>82.2</c:v>
                </c:pt>
                <c:pt idx="813">
                  <c:v>82.3</c:v>
                </c:pt>
                <c:pt idx="814">
                  <c:v>82.4</c:v>
                </c:pt>
                <c:pt idx="815">
                  <c:v>82.5</c:v>
                </c:pt>
                <c:pt idx="816">
                  <c:v>82.6</c:v>
                </c:pt>
                <c:pt idx="817">
                  <c:v>82.7</c:v>
                </c:pt>
                <c:pt idx="818">
                  <c:v>82.8</c:v>
                </c:pt>
                <c:pt idx="819">
                  <c:v>82.9</c:v>
                </c:pt>
                <c:pt idx="820">
                  <c:v>83</c:v>
                </c:pt>
                <c:pt idx="821">
                  <c:v>83.1</c:v>
                </c:pt>
                <c:pt idx="822">
                  <c:v>83.2</c:v>
                </c:pt>
                <c:pt idx="823">
                  <c:v>83.3</c:v>
                </c:pt>
                <c:pt idx="824">
                  <c:v>83.4</c:v>
                </c:pt>
                <c:pt idx="825">
                  <c:v>83.5</c:v>
                </c:pt>
                <c:pt idx="826">
                  <c:v>83.6</c:v>
                </c:pt>
                <c:pt idx="827">
                  <c:v>83.7</c:v>
                </c:pt>
                <c:pt idx="828">
                  <c:v>83.8</c:v>
                </c:pt>
                <c:pt idx="829">
                  <c:v>83.9</c:v>
                </c:pt>
                <c:pt idx="830">
                  <c:v>84</c:v>
                </c:pt>
                <c:pt idx="831">
                  <c:v>84.1</c:v>
                </c:pt>
                <c:pt idx="832">
                  <c:v>84.2</c:v>
                </c:pt>
                <c:pt idx="833">
                  <c:v>84.3</c:v>
                </c:pt>
                <c:pt idx="834">
                  <c:v>84.4</c:v>
                </c:pt>
                <c:pt idx="835">
                  <c:v>84.5</c:v>
                </c:pt>
                <c:pt idx="836">
                  <c:v>84.6</c:v>
                </c:pt>
                <c:pt idx="837">
                  <c:v>84.7</c:v>
                </c:pt>
                <c:pt idx="838">
                  <c:v>84.8</c:v>
                </c:pt>
                <c:pt idx="839">
                  <c:v>84.9</c:v>
                </c:pt>
                <c:pt idx="840">
                  <c:v>85</c:v>
                </c:pt>
                <c:pt idx="841">
                  <c:v>85.1</c:v>
                </c:pt>
                <c:pt idx="842">
                  <c:v>85.2</c:v>
                </c:pt>
                <c:pt idx="843">
                  <c:v>85.3</c:v>
                </c:pt>
                <c:pt idx="844">
                  <c:v>85.4</c:v>
                </c:pt>
                <c:pt idx="845">
                  <c:v>85.5</c:v>
                </c:pt>
                <c:pt idx="846">
                  <c:v>85.6</c:v>
                </c:pt>
                <c:pt idx="847">
                  <c:v>85.7</c:v>
                </c:pt>
                <c:pt idx="848">
                  <c:v>85.8</c:v>
                </c:pt>
                <c:pt idx="849">
                  <c:v>85.9</c:v>
                </c:pt>
                <c:pt idx="850">
                  <c:v>86</c:v>
                </c:pt>
                <c:pt idx="851">
                  <c:v>86.1</c:v>
                </c:pt>
                <c:pt idx="852">
                  <c:v>86.2</c:v>
                </c:pt>
                <c:pt idx="853">
                  <c:v>86.3</c:v>
                </c:pt>
                <c:pt idx="854">
                  <c:v>86.4</c:v>
                </c:pt>
                <c:pt idx="855">
                  <c:v>86.5</c:v>
                </c:pt>
                <c:pt idx="856">
                  <c:v>86.6</c:v>
                </c:pt>
                <c:pt idx="857">
                  <c:v>86.7</c:v>
                </c:pt>
                <c:pt idx="858">
                  <c:v>86.8</c:v>
                </c:pt>
                <c:pt idx="859">
                  <c:v>86.9</c:v>
                </c:pt>
                <c:pt idx="860">
                  <c:v>87</c:v>
                </c:pt>
                <c:pt idx="861">
                  <c:v>87.1</c:v>
                </c:pt>
                <c:pt idx="862">
                  <c:v>87.2</c:v>
                </c:pt>
                <c:pt idx="863">
                  <c:v>87.3</c:v>
                </c:pt>
                <c:pt idx="864">
                  <c:v>87.4</c:v>
                </c:pt>
                <c:pt idx="865">
                  <c:v>87.5</c:v>
                </c:pt>
                <c:pt idx="866">
                  <c:v>87.6</c:v>
                </c:pt>
                <c:pt idx="867">
                  <c:v>87.7</c:v>
                </c:pt>
                <c:pt idx="868">
                  <c:v>87.8</c:v>
                </c:pt>
                <c:pt idx="869">
                  <c:v>87.9</c:v>
                </c:pt>
                <c:pt idx="870">
                  <c:v>88</c:v>
                </c:pt>
                <c:pt idx="871">
                  <c:v>88.1</c:v>
                </c:pt>
                <c:pt idx="872">
                  <c:v>88.2</c:v>
                </c:pt>
                <c:pt idx="873">
                  <c:v>88.3</c:v>
                </c:pt>
                <c:pt idx="874">
                  <c:v>88.4</c:v>
                </c:pt>
                <c:pt idx="875">
                  <c:v>88.5</c:v>
                </c:pt>
                <c:pt idx="876">
                  <c:v>88.6</c:v>
                </c:pt>
                <c:pt idx="877">
                  <c:v>88.7</c:v>
                </c:pt>
                <c:pt idx="878">
                  <c:v>88.8</c:v>
                </c:pt>
                <c:pt idx="879">
                  <c:v>88.9</c:v>
                </c:pt>
                <c:pt idx="880">
                  <c:v>89</c:v>
                </c:pt>
                <c:pt idx="881">
                  <c:v>89.1</c:v>
                </c:pt>
                <c:pt idx="882">
                  <c:v>89.2</c:v>
                </c:pt>
                <c:pt idx="883">
                  <c:v>89.3</c:v>
                </c:pt>
                <c:pt idx="884">
                  <c:v>89.4</c:v>
                </c:pt>
                <c:pt idx="885">
                  <c:v>89.5</c:v>
                </c:pt>
                <c:pt idx="886">
                  <c:v>89.6</c:v>
                </c:pt>
                <c:pt idx="887">
                  <c:v>89.7</c:v>
                </c:pt>
                <c:pt idx="888">
                  <c:v>89.8</c:v>
                </c:pt>
                <c:pt idx="889">
                  <c:v>89.9</c:v>
                </c:pt>
                <c:pt idx="890">
                  <c:v>90</c:v>
                </c:pt>
                <c:pt idx="891">
                  <c:v>90.1</c:v>
                </c:pt>
                <c:pt idx="892">
                  <c:v>90.2</c:v>
                </c:pt>
                <c:pt idx="893">
                  <c:v>90.3</c:v>
                </c:pt>
                <c:pt idx="894">
                  <c:v>90.4</c:v>
                </c:pt>
                <c:pt idx="895">
                  <c:v>90.5</c:v>
                </c:pt>
                <c:pt idx="896">
                  <c:v>90.6</c:v>
                </c:pt>
                <c:pt idx="897">
                  <c:v>90.7</c:v>
                </c:pt>
                <c:pt idx="898">
                  <c:v>90.8</c:v>
                </c:pt>
                <c:pt idx="899">
                  <c:v>90.9</c:v>
                </c:pt>
                <c:pt idx="900">
                  <c:v>91</c:v>
                </c:pt>
                <c:pt idx="901">
                  <c:v>91.1</c:v>
                </c:pt>
                <c:pt idx="902">
                  <c:v>91.2</c:v>
                </c:pt>
                <c:pt idx="903">
                  <c:v>91.3</c:v>
                </c:pt>
                <c:pt idx="904">
                  <c:v>91.4</c:v>
                </c:pt>
                <c:pt idx="905">
                  <c:v>91.5</c:v>
                </c:pt>
                <c:pt idx="906">
                  <c:v>91.6</c:v>
                </c:pt>
                <c:pt idx="907">
                  <c:v>91.7</c:v>
                </c:pt>
                <c:pt idx="908">
                  <c:v>91.8</c:v>
                </c:pt>
                <c:pt idx="909">
                  <c:v>91.9</c:v>
                </c:pt>
                <c:pt idx="910">
                  <c:v>92</c:v>
                </c:pt>
                <c:pt idx="911">
                  <c:v>92.1</c:v>
                </c:pt>
                <c:pt idx="912">
                  <c:v>92.2</c:v>
                </c:pt>
                <c:pt idx="913">
                  <c:v>92.3</c:v>
                </c:pt>
                <c:pt idx="914">
                  <c:v>92.4</c:v>
                </c:pt>
                <c:pt idx="915">
                  <c:v>92.5</c:v>
                </c:pt>
                <c:pt idx="916">
                  <c:v>92.6</c:v>
                </c:pt>
                <c:pt idx="917">
                  <c:v>92.7</c:v>
                </c:pt>
                <c:pt idx="918">
                  <c:v>92.8</c:v>
                </c:pt>
                <c:pt idx="919">
                  <c:v>92.9</c:v>
                </c:pt>
                <c:pt idx="920">
                  <c:v>93</c:v>
                </c:pt>
                <c:pt idx="921">
                  <c:v>93.1</c:v>
                </c:pt>
                <c:pt idx="922">
                  <c:v>93.2</c:v>
                </c:pt>
                <c:pt idx="923">
                  <c:v>93.3</c:v>
                </c:pt>
                <c:pt idx="924">
                  <c:v>93.4</c:v>
                </c:pt>
                <c:pt idx="925">
                  <c:v>93.5</c:v>
                </c:pt>
                <c:pt idx="926">
                  <c:v>93.6</c:v>
                </c:pt>
                <c:pt idx="927">
                  <c:v>93.7</c:v>
                </c:pt>
                <c:pt idx="928">
                  <c:v>93.8</c:v>
                </c:pt>
                <c:pt idx="929">
                  <c:v>93.9</c:v>
                </c:pt>
                <c:pt idx="930">
                  <c:v>94</c:v>
                </c:pt>
                <c:pt idx="931">
                  <c:v>94.1</c:v>
                </c:pt>
                <c:pt idx="932">
                  <c:v>94.2</c:v>
                </c:pt>
                <c:pt idx="933">
                  <c:v>94.3</c:v>
                </c:pt>
                <c:pt idx="934">
                  <c:v>94.4</c:v>
                </c:pt>
                <c:pt idx="935">
                  <c:v>94.5</c:v>
                </c:pt>
                <c:pt idx="936">
                  <c:v>94.6</c:v>
                </c:pt>
                <c:pt idx="937">
                  <c:v>94.7</c:v>
                </c:pt>
                <c:pt idx="938">
                  <c:v>94.8</c:v>
                </c:pt>
                <c:pt idx="939">
                  <c:v>94.9</c:v>
                </c:pt>
                <c:pt idx="940">
                  <c:v>95</c:v>
                </c:pt>
                <c:pt idx="941">
                  <c:v>95.1</c:v>
                </c:pt>
                <c:pt idx="942">
                  <c:v>95.2</c:v>
                </c:pt>
                <c:pt idx="943">
                  <c:v>95.3</c:v>
                </c:pt>
                <c:pt idx="944">
                  <c:v>95.4</c:v>
                </c:pt>
                <c:pt idx="945">
                  <c:v>95.5</c:v>
                </c:pt>
                <c:pt idx="946">
                  <c:v>95.6</c:v>
                </c:pt>
                <c:pt idx="947">
                  <c:v>95.7</c:v>
                </c:pt>
                <c:pt idx="948">
                  <c:v>95.8</c:v>
                </c:pt>
                <c:pt idx="949">
                  <c:v>95.9</c:v>
                </c:pt>
                <c:pt idx="950">
                  <c:v>96</c:v>
                </c:pt>
                <c:pt idx="951">
                  <c:v>96.1</c:v>
                </c:pt>
                <c:pt idx="952">
                  <c:v>96.2</c:v>
                </c:pt>
                <c:pt idx="953">
                  <c:v>96.3</c:v>
                </c:pt>
                <c:pt idx="954">
                  <c:v>96.4</c:v>
                </c:pt>
                <c:pt idx="955">
                  <c:v>96.5</c:v>
                </c:pt>
                <c:pt idx="956">
                  <c:v>96.6</c:v>
                </c:pt>
                <c:pt idx="957">
                  <c:v>96.7</c:v>
                </c:pt>
                <c:pt idx="958">
                  <c:v>96.8</c:v>
                </c:pt>
                <c:pt idx="959">
                  <c:v>96.9</c:v>
                </c:pt>
                <c:pt idx="960">
                  <c:v>97</c:v>
                </c:pt>
                <c:pt idx="961">
                  <c:v>97.1</c:v>
                </c:pt>
                <c:pt idx="962">
                  <c:v>97.2</c:v>
                </c:pt>
                <c:pt idx="963">
                  <c:v>97.3</c:v>
                </c:pt>
                <c:pt idx="964">
                  <c:v>97.4</c:v>
                </c:pt>
                <c:pt idx="965">
                  <c:v>97.5</c:v>
                </c:pt>
                <c:pt idx="966">
                  <c:v>97.6</c:v>
                </c:pt>
                <c:pt idx="967">
                  <c:v>97.7</c:v>
                </c:pt>
                <c:pt idx="968">
                  <c:v>97.8</c:v>
                </c:pt>
                <c:pt idx="969">
                  <c:v>97.9</c:v>
                </c:pt>
                <c:pt idx="970">
                  <c:v>98</c:v>
                </c:pt>
                <c:pt idx="971">
                  <c:v>98.1</c:v>
                </c:pt>
                <c:pt idx="972">
                  <c:v>98.2</c:v>
                </c:pt>
                <c:pt idx="973">
                  <c:v>98.3</c:v>
                </c:pt>
                <c:pt idx="974">
                  <c:v>98.4</c:v>
                </c:pt>
                <c:pt idx="975">
                  <c:v>98.5</c:v>
                </c:pt>
                <c:pt idx="976">
                  <c:v>98.6</c:v>
                </c:pt>
                <c:pt idx="977">
                  <c:v>98.7</c:v>
                </c:pt>
                <c:pt idx="978">
                  <c:v>98.8</c:v>
                </c:pt>
                <c:pt idx="979">
                  <c:v>98.9</c:v>
                </c:pt>
                <c:pt idx="980">
                  <c:v>99</c:v>
                </c:pt>
                <c:pt idx="981">
                  <c:v>99.1</c:v>
                </c:pt>
                <c:pt idx="982">
                  <c:v>99.2</c:v>
                </c:pt>
                <c:pt idx="983">
                  <c:v>99.3</c:v>
                </c:pt>
                <c:pt idx="984">
                  <c:v>99.4</c:v>
                </c:pt>
                <c:pt idx="985">
                  <c:v>99.5</c:v>
                </c:pt>
                <c:pt idx="986">
                  <c:v>99.6</c:v>
                </c:pt>
                <c:pt idx="987">
                  <c:v>99.7</c:v>
                </c:pt>
                <c:pt idx="988">
                  <c:v>99.8</c:v>
                </c:pt>
                <c:pt idx="989">
                  <c:v>99.9</c:v>
                </c:pt>
                <c:pt idx="990">
                  <c:v>100</c:v>
                </c:pt>
                <c:pt idx="991">
                  <c:v>100.1</c:v>
                </c:pt>
                <c:pt idx="992">
                  <c:v>100.2</c:v>
                </c:pt>
                <c:pt idx="993">
                  <c:v>100.3</c:v>
                </c:pt>
                <c:pt idx="994">
                  <c:v>100.4</c:v>
                </c:pt>
                <c:pt idx="995">
                  <c:v>100.5</c:v>
                </c:pt>
                <c:pt idx="996">
                  <c:v>100.6</c:v>
                </c:pt>
                <c:pt idx="997">
                  <c:v>100.7</c:v>
                </c:pt>
                <c:pt idx="998">
                  <c:v>100.8</c:v>
                </c:pt>
                <c:pt idx="999">
                  <c:v>100.9</c:v>
                </c:pt>
                <c:pt idx="1000">
                  <c:v>101</c:v>
                </c:pt>
                <c:pt idx="1001">
                  <c:v>101.1</c:v>
                </c:pt>
                <c:pt idx="1002">
                  <c:v>101.2</c:v>
                </c:pt>
                <c:pt idx="1003">
                  <c:v>101.3</c:v>
                </c:pt>
                <c:pt idx="1004">
                  <c:v>101.4</c:v>
                </c:pt>
                <c:pt idx="1005">
                  <c:v>101.5</c:v>
                </c:pt>
                <c:pt idx="1006">
                  <c:v>101.6</c:v>
                </c:pt>
                <c:pt idx="1007">
                  <c:v>101.7</c:v>
                </c:pt>
                <c:pt idx="1008">
                  <c:v>101.8</c:v>
                </c:pt>
                <c:pt idx="1009">
                  <c:v>101.9</c:v>
                </c:pt>
                <c:pt idx="1010">
                  <c:v>102</c:v>
                </c:pt>
                <c:pt idx="1011">
                  <c:v>102.1</c:v>
                </c:pt>
                <c:pt idx="1012">
                  <c:v>102.2</c:v>
                </c:pt>
                <c:pt idx="1013">
                  <c:v>102.3</c:v>
                </c:pt>
                <c:pt idx="1014">
                  <c:v>102.4</c:v>
                </c:pt>
                <c:pt idx="1015">
                  <c:v>102.5</c:v>
                </c:pt>
                <c:pt idx="1016">
                  <c:v>102.6</c:v>
                </c:pt>
                <c:pt idx="1017">
                  <c:v>102.7</c:v>
                </c:pt>
                <c:pt idx="1018">
                  <c:v>102.8</c:v>
                </c:pt>
                <c:pt idx="1019">
                  <c:v>102.9</c:v>
                </c:pt>
                <c:pt idx="1020">
                  <c:v>103</c:v>
                </c:pt>
                <c:pt idx="1021">
                  <c:v>103.1</c:v>
                </c:pt>
                <c:pt idx="1022">
                  <c:v>103.2</c:v>
                </c:pt>
                <c:pt idx="1023">
                  <c:v>103.3</c:v>
                </c:pt>
                <c:pt idx="1024">
                  <c:v>103.4</c:v>
                </c:pt>
                <c:pt idx="1025">
                  <c:v>103.5</c:v>
                </c:pt>
                <c:pt idx="1026">
                  <c:v>103.6</c:v>
                </c:pt>
                <c:pt idx="1027">
                  <c:v>103.7</c:v>
                </c:pt>
                <c:pt idx="1028">
                  <c:v>103.8</c:v>
                </c:pt>
                <c:pt idx="1029">
                  <c:v>103.9</c:v>
                </c:pt>
                <c:pt idx="1030">
                  <c:v>104</c:v>
                </c:pt>
                <c:pt idx="1031">
                  <c:v>104.1</c:v>
                </c:pt>
                <c:pt idx="1032">
                  <c:v>104.2</c:v>
                </c:pt>
                <c:pt idx="1033">
                  <c:v>104.3</c:v>
                </c:pt>
                <c:pt idx="1034">
                  <c:v>104.4</c:v>
                </c:pt>
                <c:pt idx="1035">
                  <c:v>104.5</c:v>
                </c:pt>
                <c:pt idx="1036">
                  <c:v>104.6</c:v>
                </c:pt>
                <c:pt idx="1037">
                  <c:v>104.7</c:v>
                </c:pt>
                <c:pt idx="1038">
                  <c:v>104.8</c:v>
                </c:pt>
                <c:pt idx="1039">
                  <c:v>104.9</c:v>
                </c:pt>
                <c:pt idx="1040">
                  <c:v>105</c:v>
                </c:pt>
                <c:pt idx="1041">
                  <c:v>105.1</c:v>
                </c:pt>
                <c:pt idx="1042">
                  <c:v>105.2</c:v>
                </c:pt>
                <c:pt idx="1043">
                  <c:v>105.3</c:v>
                </c:pt>
                <c:pt idx="1044">
                  <c:v>105.4</c:v>
                </c:pt>
                <c:pt idx="1045">
                  <c:v>105.5</c:v>
                </c:pt>
                <c:pt idx="1046">
                  <c:v>105.6</c:v>
                </c:pt>
                <c:pt idx="1047">
                  <c:v>105.7</c:v>
                </c:pt>
                <c:pt idx="1048">
                  <c:v>105.8</c:v>
                </c:pt>
                <c:pt idx="1049">
                  <c:v>105.9</c:v>
                </c:pt>
                <c:pt idx="1050">
                  <c:v>106</c:v>
                </c:pt>
                <c:pt idx="1051">
                  <c:v>106.1</c:v>
                </c:pt>
                <c:pt idx="1052">
                  <c:v>106.2</c:v>
                </c:pt>
                <c:pt idx="1053">
                  <c:v>106.3</c:v>
                </c:pt>
                <c:pt idx="1054">
                  <c:v>106.4</c:v>
                </c:pt>
                <c:pt idx="1055">
                  <c:v>106.5</c:v>
                </c:pt>
                <c:pt idx="1056">
                  <c:v>106.6</c:v>
                </c:pt>
                <c:pt idx="1057">
                  <c:v>106.7</c:v>
                </c:pt>
                <c:pt idx="1058">
                  <c:v>106.8</c:v>
                </c:pt>
                <c:pt idx="1059">
                  <c:v>106.9</c:v>
                </c:pt>
                <c:pt idx="1060">
                  <c:v>107</c:v>
                </c:pt>
                <c:pt idx="1061">
                  <c:v>107.1</c:v>
                </c:pt>
                <c:pt idx="1062">
                  <c:v>107.2</c:v>
                </c:pt>
                <c:pt idx="1063">
                  <c:v>107.3</c:v>
                </c:pt>
                <c:pt idx="1064">
                  <c:v>107.4</c:v>
                </c:pt>
                <c:pt idx="1065">
                  <c:v>107.5</c:v>
                </c:pt>
                <c:pt idx="1066">
                  <c:v>107.6</c:v>
                </c:pt>
                <c:pt idx="1067">
                  <c:v>107.7</c:v>
                </c:pt>
                <c:pt idx="1068">
                  <c:v>107.8</c:v>
                </c:pt>
                <c:pt idx="1069">
                  <c:v>107.9</c:v>
                </c:pt>
                <c:pt idx="1070">
                  <c:v>108</c:v>
                </c:pt>
                <c:pt idx="1071">
                  <c:v>108.1</c:v>
                </c:pt>
                <c:pt idx="1072">
                  <c:v>108.2</c:v>
                </c:pt>
                <c:pt idx="1073">
                  <c:v>108.3</c:v>
                </c:pt>
                <c:pt idx="1074">
                  <c:v>108.4</c:v>
                </c:pt>
                <c:pt idx="1075">
                  <c:v>108.5</c:v>
                </c:pt>
                <c:pt idx="1076">
                  <c:v>108.6</c:v>
                </c:pt>
                <c:pt idx="1077">
                  <c:v>108.7</c:v>
                </c:pt>
                <c:pt idx="1078">
                  <c:v>108.8</c:v>
                </c:pt>
                <c:pt idx="1079">
                  <c:v>108.9</c:v>
                </c:pt>
                <c:pt idx="1080">
                  <c:v>109</c:v>
                </c:pt>
                <c:pt idx="1081">
                  <c:v>109.1</c:v>
                </c:pt>
                <c:pt idx="1082">
                  <c:v>109.2</c:v>
                </c:pt>
                <c:pt idx="1083">
                  <c:v>109.3</c:v>
                </c:pt>
                <c:pt idx="1084">
                  <c:v>109.4</c:v>
                </c:pt>
                <c:pt idx="1085">
                  <c:v>109.5</c:v>
                </c:pt>
                <c:pt idx="1086">
                  <c:v>109.6</c:v>
                </c:pt>
                <c:pt idx="1087">
                  <c:v>109.7</c:v>
                </c:pt>
                <c:pt idx="1088">
                  <c:v>109.8</c:v>
                </c:pt>
                <c:pt idx="1089">
                  <c:v>109.9</c:v>
                </c:pt>
                <c:pt idx="1090">
                  <c:v>110</c:v>
                </c:pt>
                <c:pt idx="1091">
                  <c:v>110.1</c:v>
                </c:pt>
                <c:pt idx="1092">
                  <c:v>110.2</c:v>
                </c:pt>
                <c:pt idx="1093">
                  <c:v>110.3</c:v>
                </c:pt>
                <c:pt idx="1094">
                  <c:v>110.4</c:v>
                </c:pt>
                <c:pt idx="1095">
                  <c:v>110.5</c:v>
                </c:pt>
                <c:pt idx="1096">
                  <c:v>110.6</c:v>
                </c:pt>
                <c:pt idx="1097">
                  <c:v>110.7</c:v>
                </c:pt>
                <c:pt idx="1098">
                  <c:v>110.8</c:v>
                </c:pt>
                <c:pt idx="1099">
                  <c:v>110.9</c:v>
                </c:pt>
                <c:pt idx="1100">
                  <c:v>111</c:v>
                </c:pt>
                <c:pt idx="1101">
                  <c:v>111.1</c:v>
                </c:pt>
                <c:pt idx="1102">
                  <c:v>111.2</c:v>
                </c:pt>
                <c:pt idx="1103">
                  <c:v>111.3</c:v>
                </c:pt>
                <c:pt idx="1104">
                  <c:v>111.4</c:v>
                </c:pt>
                <c:pt idx="1105">
                  <c:v>111.5</c:v>
                </c:pt>
                <c:pt idx="1106">
                  <c:v>111.6</c:v>
                </c:pt>
                <c:pt idx="1107">
                  <c:v>111.7</c:v>
                </c:pt>
                <c:pt idx="1108">
                  <c:v>111.8</c:v>
                </c:pt>
                <c:pt idx="1109">
                  <c:v>111.9</c:v>
                </c:pt>
                <c:pt idx="1110">
                  <c:v>112</c:v>
                </c:pt>
                <c:pt idx="1111">
                  <c:v>112.1</c:v>
                </c:pt>
                <c:pt idx="1112">
                  <c:v>112.2</c:v>
                </c:pt>
                <c:pt idx="1113">
                  <c:v>112.3</c:v>
                </c:pt>
                <c:pt idx="1114">
                  <c:v>112.4</c:v>
                </c:pt>
                <c:pt idx="1115">
                  <c:v>112.5</c:v>
                </c:pt>
                <c:pt idx="1116">
                  <c:v>112.6</c:v>
                </c:pt>
                <c:pt idx="1117">
                  <c:v>112.7</c:v>
                </c:pt>
                <c:pt idx="1118">
                  <c:v>112.8</c:v>
                </c:pt>
                <c:pt idx="1119">
                  <c:v>112.9</c:v>
                </c:pt>
                <c:pt idx="1120">
                  <c:v>113</c:v>
                </c:pt>
                <c:pt idx="1121">
                  <c:v>113.1</c:v>
                </c:pt>
                <c:pt idx="1122">
                  <c:v>113.2</c:v>
                </c:pt>
                <c:pt idx="1123">
                  <c:v>113.3</c:v>
                </c:pt>
                <c:pt idx="1124">
                  <c:v>113.4</c:v>
                </c:pt>
                <c:pt idx="1125">
                  <c:v>113.5</c:v>
                </c:pt>
                <c:pt idx="1126">
                  <c:v>113.6</c:v>
                </c:pt>
                <c:pt idx="1127">
                  <c:v>113.7</c:v>
                </c:pt>
                <c:pt idx="1128">
                  <c:v>113.8</c:v>
                </c:pt>
                <c:pt idx="1129">
                  <c:v>113.9</c:v>
                </c:pt>
                <c:pt idx="1130">
                  <c:v>114</c:v>
                </c:pt>
                <c:pt idx="1131">
                  <c:v>114.1</c:v>
                </c:pt>
                <c:pt idx="1132">
                  <c:v>114.2</c:v>
                </c:pt>
                <c:pt idx="1133">
                  <c:v>114.3</c:v>
                </c:pt>
                <c:pt idx="1134">
                  <c:v>114.4</c:v>
                </c:pt>
                <c:pt idx="1135">
                  <c:v>114.5</c:v>
                </c:pt>
                <c:pt idx="1136">
                  <c:v>114.6</c:v>
                </c:pt>
                <c:pt idx="1137">
                  <c:v>114.7</c:v>
                </c:pt>
                <c:pt idx="1138">
                  <c:v>114.8</c:v>
                </c:pt>
                <c:pt idx="1139">
                  <c:v>114.9</c:v>
                </c:pt>
                <c:pt idx="1140">
                  <c:v>115</c:v>
                </c:pt>
                <c:pt idx="1141">
                  <c:v>115.1</c:v>
                </c:pt>
                <c:pt idx="1142">
                  <c:v>115.2</c:v>
                </c:pt>
                <c:pt idx="1143">
                  <c:v>115.3</c:v>
                </c:pt>
                <c:pt idx="1144">
                  <c:v>115.4</c:v>
                </c:pt>
                <c:pt idx="1145">
                  <c:v>115.5</c:v>
                </c:pt>
                <c:pt idx="1146">
                  <c:v>115.6</c:v>
                </c:pt>
                <c:pt idx="1147">
                  <c:v>115.7</c:v>
                </c:pt>
                <c:pt idx="1148">
                  <c:v>115.8</c:v>
                </c:pt>
                <c:pt idx="1149">
                  <c:v>115.9</c:v>
                </c:pt>
                <c:pt idx="1150">
                  <c:v>116</c:v>
                </c:pt>
                <c:pt idx="1151">
                  <c:v>116.1</c:v>
                </c:pt>
                <c:pt idx="1152">
                  <c:v>116.2</c:v>
                </c:pt>
                <c:pt idx="1153">
                  <c:v>116.3</c:v>
                </c:pt>
                <c:pt idx="1154">
                  <c:v>116.4</c:v>
                </c:pt>
                <c:pt idx="1155">
                  <c:v>116.5</c:v>
                </c:pt>
                <c:pt idx="1156">
                  <c:v>116.6</c:v>
                </c:pt>
                <c:pt idx="1157">
                  <c:v>116.7</c:v>
                </c:pt>
                <c:pt idx="1158">
                  <c:v>116.8</c:v>
                </c:pt>
                <c:pt idx="1159">
                  <c:v>116.9</c:v>
                </c:pt>
                <c:pt idx="1160">
                  <c:v>117</c:v>
                </c:pt>
                <c:pt idx="1161">
                  <c:v>117.1</c:v>
                </c:pt>
                <c:pt idx="1162">
                  <c:v>117.2</c:v>
                </c:pt>
                <c:pt idx="1163">
                  <c:v>117.3</c:v>
                </c:pt>
                <c:pt idx="1164">
                  <c:v>117.4</c:v>
                </c:pt>
                <c:pt idx="1165">
                  <c:v>117.5</c:v>
                </c:pt>
                <c:pt idx="1166">
                  <c:v>117.6</c:v>
                </c:pt>
                <c:pt idx="1167">
                  <c:v>117.7</c:v>
                </c:pt>
                <c:pt idx="1168">
                  <c:v>117.8</c:v>
                </c:pt>
                <c:pt idx="1169">
                  <c:v>117.9</c:v>
                </c:pt>
                <c:pt idx="1170">
                  <c:v>118</c:v>
                </c:pt>
                <c:pt idx="1171">
                  <c:v>118.1</c:v>
                </c:pt>
                <c:pt idx="1172">
                  <c:v>118.2</c:v>
                </c:pt>
                <c:pt idx="1173">
                  <c:v>118.3</c:v>
                </c:pt>
                <c:pt idx="1174">
                  <c:v>118.4</c:v>
                </c:pt>
                <c:pt idx="1175">
                  <c:v>118.5</c:v>
                </c:pt>
                <c:pt idx="1176">
                  <c:v>118.6</c:v>
                </c:pt>
                <c:pt idx="1177">
                  <c:v>118.7</c:v>
                </c:pt>
                <c:pt idx="1178">
                  <c:v>118.8</c:v>
                </c:pt>
                <c:pt idx="1179">
                  <c:v>118.9</c:v>
                </c:pt>
                <c:pt idx="1180">
                  <c:v>119</c:v>
                </c:pt>
                <c:pt idx="1181">
                  <c:v>119.1</c:v>
                </c:pt>
                <c:pt idx="1182">
                  <c:v>119.2</c:v>
                </c:pt>
                <c:pt idx="1183">
                  <c:v>119.3</c:v>
                </c:pt>
                <c:pt idx="1184">
                  <c:v>119.4</c:v>
                </c:pt>
                <c:pt idx="1185">
                  <c:v>119.5</c:v>
                </c:pt>
                <c:pt idx="1186">
                  <c:v>119.6</c:v>
                </c:pt>
                <c:pt idx="1187">
                  <c:v>119.7</c:v>
                </c:pt>
                <c:pt idx="1188">
                  <c:v>119.8</c:v>
                </c:pt>
                <c:pt idx="1189">
                  <c:v>119.9</c:v>
                </c:pt>
                <c:pt idx="1190">
                  <c:v>120</c:v>
                </c:pt>
              </c:numCache>
            </c:numRef>
          </c:xVal>
          <c:yVal>
            <c:numRef>
              <c:f>Tsky!$D$6:$D$1196</c:f>
              <c:numCache>
                <c:formatCode>0.0</c:formatCode>
                <c:ptCount val="1191"/>
                <c:pt idx="0">
                  <c:v>5.84</c:v>
                </c:pt>
                <c:pt idx="1">
                  <c:v>5.38</c:v>
                </c:pt>
                <c:pt idx="2">
                  <c:v>5.05</c:v>
                </c:pt>
                <c:pt idx="3">
                  <c:v>4.82</c:v>
                </c:pt>
                <c:pt idx="4">
                  <c:v>4.6399999999999997</c:v>
                </c:pt>
                <c:pt idx="5">
                  <c:v>4.5</c:v>
                </c:pt>
                <c:pt idx="6">
                  <c:v>4.4000000000000004</c:v>
                </c:pt>
                <c:pt idx="7">
                  <c:v>4.32</c:v>
                </c:pt>
                <c:pt idx="8">
                  <c:v>4.25</c:v>
                </c:pt>
                <c:pt idx="9">
                  <c:v>4.2</c:v>
                </c:pt>
                <c:pt idx="10">
                  <c:v>4.16</c:v>
                </c:pt>
                <c:pt idx="11">
                  <c:v>4.12</c:v>
                </c:pt>
                <c:pt idx="12">
                  <c:v>4.09</c:v>
                </c:pt>
                <c:pt idx="13">
                  <c:v>4.07</c:v>
                </c:pt>
                <c:pt idx="14">
                  <c:v>4.05</c:v>
                </c:pt>
                <c:pt idx="15">
                  <c:v>4.03</c:v>
                </c:pt>
                <c:pt idx="16">
                  <c:v>4.0199999999999996</c:v>
                </c:pt>
                <c:pt idx="17">
                  <c:v>4.01</c:v>
                </c:pt>
                <c:pt idx="18">
                  <c:v>4</c:v>
                </c:pt>
                <c:pt idx="19">
                  <c:v>3.99</c:v>
                </c:pt>
                <c:pt idx="20">
                  <c:v>3.98</c:v>
                </c:pt>
                <c:pt idx="21">
                  <c:v>3.98</c:v>
                </c:pt>
                <c:pt idx="22">
                  <c:v>3.98</c:v>
                </c:pt>
                <c:pt idx="23">
                  <c:v>3.97</c:v>
                </c:pt>
                <c:pt idx="24">
                  <c:v>3.97</c:v>
                </c:pt>
                <c:pt idx="25">
                  <c:v>3.97</c:v>
                </c:pt>
                <c:pt idx="26">
                  <c:v>3.97</c:v>
                </c:pt>
                <c:pt idx="27">
                  <c:v>3.97</c:v>
                </c:pt>
                <c:pt idx="28">
                  <c:v>3.98</c:v>
                </c:pt>
                <c:pt idx="29">
                  <c:v>3.98</c:v>
                </c:pt>
                <c:pt idx="30">
                  <c:v>3.98</c:v>
                </c:pt>
                <c:pt idx="31">
                  <c:v>3.99</c:v>
                </c:pt>
                <c:pt idx="32">
                  <c:v>3.99</c:v>
                </c:pt>
                <c:pt idx="33">
                  <c:v>3.99</c:v>
                </c:pt>
                <c:pt idx="34">
                  <c:v>4</c:v>
                </c:pt>
                <c:pt idx="35">
                  <c:v>4</c:v>
                </c:pt>
                <c:pt idx="36">
                  <c:v>4.01</c:v>
                </c:pt>
                <c:pt idx="37">
                  <c:v>4.01</c:v>
                </c:pt>
                <c:pt idx="38">
                  <c:v>4.0199999999999996</c:v>
                </c:pt>
                <c:pt idx="39">
                  <c:v>4.0199999999999996</c:v>
                </c:pt>
                <c:pt idx="40">
                  <c:v>4.03</c:v>
                </c:pt>
                <c:pt idx="41">
                  <c:v>4.03</c:v>
                </c:pt>
                <c:pt idx="42">
                  <c:v>4.04</c:v>
                </c:pt>
                <c:pt idx="43">
                  <c:v>4.04</c:v>
                </c:pt>
                <c:pt idx="44">
                  <c:v>4.05</c:v>
                </c:pt>
                <c:pt idx="45">
                  <c:v>4.0599999999999996</c:v>
                </c:pt>
                <c:pt idx="46">
                  <c:v>4.0599999999999996</c:v>
                </c:pt>
                <c:pt idx="47">
                  <c:v>4.07</c:v>
                </c:pt>
                <c:pt idx="48">
                  <c:v>4.07</c:v>
                </c:pt>
                <c:pt idx="49">
                  <c:v>4.08</c:v>
                </c:pt>
                <c:pt idx="50">
                  <c:v>4.09</c:v>
                </c:pt>
                <c:pt idx="51">
                  <c:v>4.09</c:v>
                </c:pt>
                <c:pt idx="52">
                  <c:v>4.0999999999999996</c:v>
                </c:pt>
                <c:pt idx="53">
                  <c:v>4.1100000000000003</c:v>
                </c:pt>
                <c:pt idx="54">
                  <c:v>4.1100000000000003</c:v>
                </c:pt>
                <c:pt idx="55">
                  <c:v>4.12</c:v>
                </c:pt>
                <c:pt idx="56">
                  <c:v>4.13</c:v>
                </c:pt>
                <c:pt idx="57">
                  <c:v>4.13</c:v>
                </c:pt>
                <c:pt idx="58">
                  <c:v>4.1399999999999997</c:v>
                </c:pt>
                <c:pt idx="59">
                  <c:v>4.1500000000000004</c:v>
                </c:pt>
                <c:pt idx="60">
                  <c:v>4.16</c:v>
                </c:pt>
                <c:pt idx="61">
                  <c:v>4.16</c:v>
                </c:pt>
                <c:pt idx="62">
                  <c:v>4.17</c:v>
                </c:pt>
                <c:pt idx="63">
                  <c:v>4.18</c:v>
                </c:pt>
                <c:pt idx="64">
                  <c:v>4.1900000000000004</c:v>
                </c:pt>
                <c:pt idx="65">
                  <c:v>4.2</c:v>
                </c:pt>
                <c:pt idx="66">
                  <c:v>4.21</c:v>
                </c:pt>
                <c:pt idx="67">
                  <c:v>4.21</c:v>
                </c:pt>
                <c:pt idx="68">
                  <c:v>4.22</c:v>
                </c:pt>
                <c:pt idx="69">
                  <c:v>4.2300000000000004</c:v>
                </c:pt>
                <c:pt idx="70">
                  <c:v>4.24</c:v>
                </c:pt>
                <c:pt idx="71">
                  <c:v>4.25</c:v>
                </c:pt>
                <c:pt idx="72">
                  <c:v>4.26</c:v>
                </c:pt>
                <c:pt idx="73">
                  <c:v>4.2699999999999996</c:v>
                </c:pt>
                <c:pt idx="74">
                  <c:v>4.28</c:v>
                </c:pt>
                <c:pt idx="75">
                  <c:v>4.29</c:v>
                </c:pt>
                <c:pt idx="76">
                  <c:v>4.3</c:v>
                </c:pt>
                <c:pt idx="77">
                  <c:v>4.3099999999999996</c:v>
                </c:pt>
                <c:pt idx="78">
                  <c:v>4.32</c:v>
                </c:pt>
                <c:pt idx="79">
                  <c:v>4.33</c:v>
                </c:pt>
                <c:pt idx="80">
                  <c:v>4.34</c:v>
                </c:pt>
                <c:pt idx="81">
                  <c:v>4.3499999999999996</c:v>
                </c:pt>
                <c:pt idx="82">
                  <c:v>4.3600000000000003</c:v>
                </c:pt>
                <c:pt idx="83">
                  <c:v>4.38</c:v>
                </c:pt>
                <c:pt idx="84">
                  <c:v>4.3899999999999997</c:v>
                </c:pt>
                <c:pt idx="85">
                  <c:v>4.4000000000000004</c:v>
                </c:pt>
                <c:pt idx="86">
                  <c:v>4.41</c:v>
                </c:pt>
                <c:pt idx="87">
                  <c:v>4.42</c:v>
                </c:pt>
                <c:pt idx="88">
                  <c:v>4.4400000000000004</c:v>
                </c:pt>
                <c:pt idx="89">
                  <c:v>4.45</c:v>
                </c:pt>
                <c:pt idx="90">
                  <c:v>4.46</c:v>
                </c:pt>
                <c:pt idx="91">
                  <c:v>4.4800000000000004</c:v>
                </c:pt>
                <c:pt idx="92">
                  <c:v>4.49</c:v>
                </c:pt>
                <c:pt idx="93">
                  <c:v>4.5</c:v>
                </c:pt>
                <c:pt idx="94">
                  <c:v>4.5199999999999996</c:v>
                </c:pt>
                <c:pt idx="95">
                  <c:v>4.53</c:v>
                </c:pt>
                <c:pt idx="96">
                  <c:v>4.55</c:v>
                </c:pt>
                <c:pt idx="97">
                  <c:v>4.5599999999999996</c:v>
                </c:pt>
                <c:pt idx="98">
                  <c:v>4.57</c:v>
                </c:pt>
                <c:pt idx="99">
                  <c:v>4.59</c:v>
                </c:pt>
                <c:pt idx="100">
                  <c:v>4.6100000000000003</c:v>
                </c:pt>
                <c:pt idx="101">
                  <c:v>4.62</c:v>
                </c:pt>
                <c:pt idx="102">
                  <c:v>4.6399999999999997</c:v>
                </c:pt>
                <c:pt idx="103">
                  <c:v>4.6500000000000004</c:v>
                </c:pt>
                <c:pt idx="104">
                  <c:v>4.67</c:v>
                </c:pt>
                <c:pt idx="105">
                  <c:v>4.6900000000000004</c:v>
                </c:pt>
                <c:pt idx="106">
                  <c:v>4.71</c:v>
                </c:pt>
                <c:pt idx="107">
                  <c:v>4.72</c:v>
                </c:pt>
                <c:pt idx="108">
                  <c:v>4.74</c:v>
                </c:pt>
                <c:pt idx="109">
                  <c:v>4.76</c:v>
                </c:pt>
                <c:pt idx="110">
                  <c:v>4.78</c:v>
                </c:pt>
                <c:pt idx="111">
                  <c:v>4.8</c:v>
                </c:pt>
                <c:pt idx="112">
                  <c:v>4.82</c:v>
                </c:pt>
                <c:pt idx="113">
                  <c:v>4.84</c:v>
                </c:pt>
                <c:pt idx="114">
                  <c:v>4.8600000000000003</c:v>
                </c:pt>
                <c:pt idx="115">
                  <c:v>4.88</c:v>
                </c:pt>
                <c:pt idx="116">
                  <c:v>4.91</c:v>
                </c:pt>
                <c:pt idx="117">
                  <c:v>4.93</c:v>
                </c:pt>
                <c:pt idx="118">
                  <c:v>4.95</c:v>
                </c:pt>
                <c:pt idx="119">
                  <c:v>4.97</c:v>
                </c:pt>
                <c:pt idx="120">
                  <c:v>5</c:v>
                </c:pt>
                <c:pt idx="121">
                  <c:v>5.0199999999999996</c:v>
                </c:pt>
                <c:pt idx="122">
                  <c:v>5.05</c:v>
                </c:pt>
                <c:pt idx="123">
                  <c:v>5.07</c:v>
                </c:pt>
                <c:pt idx="124">
                  <c:v>5.0999999999999996</c:v>
                </c:pt>
                <c:pt idx="125">
                  <c:v>5.13</c:v>
                </c:pt>
                <c:pt idx="126">
                  <c:v>5.16</c:v>
                </c:pt>
                <c:pt idx="127">
                  <c:v>5.18</c:v>
                </c:pt>
                <c:pt idx="128">
                  <c:v>5.21</c:v>
                </c:pt>
                <c:pt idx="129">
                  <c:v>5.24</c:v>
                </c:pt>
                <c:pt idx="130">
                  <c:v>5.27</c:v>
                </c:pt>
                <c:pt idx="131">
                  <c:v>5.31</c:v>
                </c:pt>
                <c:pt idx="132">
                  <c:v>5.34</c:v>
                </c:pt>
                <c:pt idx="133">
                  <c:v>5.37</c:v>
                </c:pt>
                <c:pt idx="134">
                  <c:v>5.41</c:v>
                </c:pt>
                <c:pt idx="135">
                  <c:v>5.44</c:v>
                </c:pt>
                <c:pt idx="136">
                  <c:v>5.48</c:v>
                </c:pt>
                <c:pt idx="137">
                  <c:v>5.52</c:v>
                </c:pt>
                <c:pt idx="138">
                  <c:v>5.56</c:v>
                </c:pt>
                <c:pt idx="139">
                  <c:v>5.6</c:v>
                </c:pt>
                <c:pt idx="140">
                  <c:v>5.64</c:v>
                </c:pt>
                <c:pt idx="141">
                  <c:v>5.68</c:v>
                </c:pt>
                <c:pt idx="142">
                  <c:v>5.73</c:v>
                </c:pt>
                <c:pt idx="143">
                  <c:v>5.78</c:v>
                </c:pt>
                <c:pt idx="144">
                  <c:v>5.82</c:v>
                </c:pt>
                <c:pt idx="145">
                  <c:v>5.87</c:v>
                </c:pt>
                <c:pt idx="146">
                  <c:v>5.92</c:v>
                </c:pt>
                <c:pt idx="147">
                  <c:v>5.98</c:v>
                </c:pt>
                <c:pt idx="148">
                  <c:v>6.03</c:v>
                </c:pt>
                <c:pt idx="149">
                  <c:v>6.09</c:v>
                </c:pt>
                <c:pt idx="150">
                  <c:v>6.15</c:v>
                </c:pt>
                <c:pt idx="151">
                  <c:v>6.21</c:v>
                </c:pt>
                <c:pt idx="152">
                  <c:v>6.28</c:v>
                </c:pt>
                <c:pt idx="153">
                  <c:v>6.34</c:v>
                </c:pt>
                <c:pt idx="154">
                  <c:v>6.41</c:v>
                </c:pt>
                <c:pt idx="155">
                  <c:v>6.49</c:v>
                </c:pt>
                <c:pt idx="156">
                  <c:v>6.56</c:v>
                </c:pt>
                <c:pt idx="157">
                  <c:v>6.64</c:v>
                </c:pt>
                <c:pt idx="158">
                  <c:v>6.73</c:v>
                </c:pt>
                <c:pt idx="159">
                  <c:v>6.81</c:v>
                </c:pt>
                <c:pt idx="160">
                  <c:v>6.9</c:v>
                </c:pt>
                <c:pt idx="161">
                  <c:v>7</c:v>
                </c:pt>
                <c:pt idx="162">
                  <c:v>7.1</c:v>
                </c:pt>
                <c:pt idx="163">
                  <c:v>7.2</c:v>
                </c:pt>
                <c:pt idx="164">
                  <c:v>7.31</c:v>
                </c:pt>
                <c:pt idx="165">
                  <c:v>7.43</c:v>
                </c:pt>
                <c:pt idx="166">
                  <c:v>7.55</c:v>
                </c:pt>
                <c:pt idx="167">
                  <c:v>7.68</c:v>
                </c:pt>
                <c:pt idx="168">
                  <c:v>7.81</c:v>
                </c:pt>
                <c:pt idx="169">
                  <c:v>7.95</c:v>
                </c:pt>
                <c:pt idx="170">
                  <c:v>8.1</c:v>
                </c:pt>
                <c:pt idx="171">
                  <c:v>8.26</c:v>
                </c:pt>
                <c:pt idx="172">
                  <c:v>8.43</c:v>
                </c:pt>
                <c:pt idx="173">
                  <c:v>8.6</c:v>
                </c:pt>
                <c:pt idx="174">
                  <c:v>8.7899999999999991</c:v>
                </c:pt>
                <c:pt idx="175">
                  <c:v>8.99</c:v>
                </c:pt>
                <c:pt idx="176">
                  <c:v>9.1999999999999993</c:v>
                </c:pt>
                <c:pt idx="177">
                  <c:v>9.42</c:v>
                </c:pt>
                <c:pt idx="178">
                  <c:v>9.66</c:v>
                </c:pt>
                <c:pt idx="179">
                  <c:v>9.91</c:v>
                </c:pt>
                <c:pt idx="180">
                  <c:v>10.17</c:v>
                </c:pt>
                <c:pt idx="181">
                  <c:v>10.46</c:v>
                </c:pt>
                <c:pt idx="182">
                  <c:v>10.76</c:v>
                </c:pt>
                <c:pt idx="183">
                  <c:v>11.08</c:v>
                </c:pt>
                <c:pt idx="184">
                  <c:v>11.43</c:v>
                </c:pt>
                <c:pt idx="185">
                  <c:v>11.79</c:v>
                </c:pt>
                <c:pt idx="186">
                  <c:v>12.18</c:v>
                </c:pt>
                <c:pt idx="187">
                  <c:v>12.6</c:v>
                </c:pt>
                <c:pt idx="188">
                  <c:v>13.05</c:v>
                </c:pt>
                <c:pt idx="189">
                  <c:v>13.52</c:v>
                </c:pt>
                <c:pt idx="190">
                  <c:v>14.03</c:v>
                </c:pt>
                <c:pt idx="191">
                  <c:v>14.57</c:v>
                </c:pt>
                <c:pt idx="192">
                  <c:v>15.15</c:v>
                </c:pt>
                <c:pt idx="193">
                  <c:v>15.77</c:v>
                </c:pt>
                <c:pt idx="194">
                  <c:v>16.420000000000002</c:v>
                </c:pt>
                <c:pt idx="195">
                  <c:v>17.12</c:v>
                </c:pt>
                <c:pt idx="196">
                  <c:v>17.850000000000001</c:v>
                </c:pt>
                <c:pt idx="197">
                  <c:v>18.63</c:v>
                </c:pt>
                <c:pt idx="198">
                  <c:v>19.46</c:v>
                </c:pt>
                <c:pt idx="199">
                  <c:v>20.32</c:v>
                </c:pt>
                <c:pt idx="200">
                  <c:v>21.23</c:v>
                </c:pt>
                <c:pt idx="201">
                  <c:v>22.17</c:v>
                </c:pt>
                <c:pt idx="202">
                  <c:v>23.15</c:v>
                </c:pt>
                <c:pt idx="203">
                  <c:v>24.15</c:v>
                </c:pt>
                <c:pt idx="204">
                  <c:v>25.16</c:v>
                </c:pt>
                <c:pt idx="205">
                  <c:v>26.19</c:v>
                </c:pt>
                <c:pt idx="206">
                  <c:v>27.2</c:v>
                </c:pt>
                <c:pt idx="207">
                  <c:v>28.18</c:v>
                </c:pt>
                <c:pt idx="208">
                  <c:v>29.12</c:v>
                </c:pt>
                <c:pt idx="209">
                  <c:v>29.98</c:v>
                </c:pt>
                <c:pt idx="210">
                  <c:v>30.74</c:v>
                </c:pt>
                <c:pt idx="211">
                  <c:v>31.37</c:v>
                </c:pt>
                <c:pt idx="212">
                  <c:v>31.81</c:v>
                </c:pt>
                <c:pt idx="213">
                  <c:v>32.01</c:v>
                </c:pt>
                <c:pt idx="214">
                  <c:v>31.98</c:v>
                </c:pt>
                <c:pt idx="215">
                  <c:v>31.77</c:v>
                </c:pt>
                <c:pt idx="216">
                  <c:v>31.41</c:v>
                </c:pt>
                <c:pt idx="217">
                  <c:v>30.93</c:v>
                </c:pt>
                <c:pt idx="218">
                  <c:v>30.36</c:v>
                </c:pt>
                <c:pt idx="219">
                  <c:v>29.71</c:v>
                </c:pt>
                <c:pt idx="220">
                  <c:v>29</c:v>
                </c:pt>
                <c:pt idx="221">
                  <c:v>28.26</c:v>
                </c:pt>
                <c:pt idx="222">
                  <c:v>27.5</c:v>
                </c:pt>
                <c:pt idx="223">
                  <c:v>26.73</c:v>
                </c:pt>
                <c:pt idx="224">
                  <c:v>25.96</c:v>
                </c:pt>
                <c:pt idx="225">
                  <c:v>25.2</c:v>
                </c:pt>
                <c:pt idx="226">
                  <c:v>24.45</c:v>
                </c:pt>
                <c:pt idx="227">
                  <c:v>23.73</c:v>
                </c:pt>
                <c:pt idx="228">
                  <c:v>23.02</c:v>
                </c:pt>
                <c:pt idx="229">
                  <c:v>22.35</c:v>
                </c:pt>
                <c:pt idx="230">
                  <c:v>21.7</c:v>
                </c:pt>
                <c:pt idx="231">
                  <c:v>21.08</c:v>
                </c:pt>
                <c:pt idx="232">
                  <c:v>20.49</c:v>
                </c:pt>
                <c:pt idx="233">
                  <c:v>19.93</c:v>
                </c:pt>
                <c:pt idx="234">
                  <c:v>19.399999999999999</c:v>
                </c:pt>
                <c:pt idx="235">
                  <c:v>18.89</c:v>
                </c:pt>
                <c:pt idx="236">
                  <c:v>18.420000000000002</c:v>
                </c:pt>
                <c:pt idx="237">
                  <c:v>17.96</c:v>
                </c:pt>
                <c:pt idx="238">
                  <c:v>17.54</c:v>
                </c:pt>
                <c:pt idx="239">
                  <c:v>17.14</c:v>
                </c:pt>
                <c:pt idx="240">
                  <c:v>16.760000000000002</c:v>
                </c:pt>
                <c:pt idx="241">
                  <c:v>16.399999999999999</c:v>
                </c:pt>
                <c:pt idx="242">
                  <c:v>16.07</c:v>
                </c:pt>
                <c:pt idx="243">
                  <c:v>15.75</c:v>
                </c:pt>
                <c:pt idx="244">
                  <c:v>15.45</c:v>
                </c:pt>
                <c:pt idx="245">
                  <c:v>15.17</c:v>
                </c:pt>
                <c:pt idx="246">
                  <c:v>14.91</c:v>
                </c:pt>
                <c:pt idx="247">
                  <c:v>14.66</c:v>
                </c:pt>
                <c:pt idx="248">
                  <c:v>14.43</c:v>
                </c:pt>
                <c:pt idx="249">
                  <c:v>14.21</c:v>
                </c:pt>
                <c:pt idx="250">
                  <c:v>14</c:v>
                </c:pt>
                <c:pt idx="251">
                  <c:v>13.8</c:v>
                </c:pt>
                <c:pt idx="252">
                  <c:v>13.62</c:v>
                </c:pt>
                <c:pt idx="253">
                  <c:v>13.45</c:v>
                </c:pt>
                <c:pt idx="254">
                  <c:v>13.28</c:v>
                </c:pt>
                <c:pt idx="255">
                  <c:v>13.13</c:v>
                </c:pt>
                <c:pt idx="256">
                  <c:v>12.99</c:v>
                </c:pt>
                <c:pt idx="257">
                  <c:v>12.85</c:v>
                </c:pt>
                <c:pt idx="258">
                  <c:v>12.72</c:v>
                </c:pt>
                <c:pt idx="259">
                  <c:v>12.6</c:v>
                </c:pt>
                <c:pt idx="260">
                  <c:v>12.49</c:v>
                </c:pt>
                <c:pt idx="261">
                  <c:v>12.38</c:v>
                </c:pt>
                <c:pt idx="262">
                  <c:v>12.28</c:v>
                </c:pt>
                <c:pt idx="263">
                  <c:v>12.19</c:v>
                </c:pt>
                <c:pt idx="264">
                  <c:v>12.1</c:v>
                </c:pt>
                <c:pt idx="265">
                  <c:v>12.01</c:v>
                </c:pt>
                <c:pt idx="266">
                  <c:v>11.94</c:v>
                </c:pt>
                <c:pt idx="267">
                  <c:v>11.86</c:v>
                </c:pt>
                <c:pt idx="268">
                  <c:v>11.79</c:v>
                </c:pt>
                <c:pt idx="269">
                  <c:v>11.73</c:v>
                </c:pt>
                <c:pt idx="270">
                  <c:v>11.67</c:v>
                </c:pt>
                <c:pt idx="271">
                  <c:v>11.61</c:v>
                </c:pt>
                <c:pt idx="272">
                  <c:v>11.56</c:v>
                </c:pt>
                <c:pt idx="273">
                  <c:v>11.51</c:v>
                </c:pt>
                <c:pt idx="274">
                  <c:v>11.47</c:v>
                </c:pt>
                <c:pt idx="275">
                  <c:v>11.42</c:v>
                </c:pt>
                <c:pt idx="276">
                  <c:v>11.38</c:v>
                </c:pt>
                <c:pt idx="277">
                  <c:v>11.35</c:v>
                </c:pt>
                <c:pt idx="278">
                  <c:v>11.32</c:v>
                </c:pt>
                <c:pt idx="279">
                  <c:v>11.29</c:v>
                </c:pt>
                <c:pt idx="280">
                  <c:v>11.26</c:v>
                </c:pt>
                <c:pt idx="281">
                  <c:v>11.23</c:v>
                </c:pt>
                <c:pt idx="282">
                  <c:v>11.21</c:v>
                </c:pt>
                <c:pt idx="283">
                  <c:v>11.19</c:v>
                </c:pt>
                <c:pt idx="284">
                  <c:v>11.17</c:v>
                </c:pt>
                <c:pt idx="285">
                  <c:v>11.16</c:v>
                </c:pt>
                <c:pt idx="286">
                  <c:v>11.14</c:v>
                </c:pt>
                <c:pt idx="287">
                  <c:v>11.13</c:v>
                </c:pt>
                <c:pt idx="288">
                  <c:v>11.12</c:v>
                </c:pt>
                <c:pt idx="289">
                  <c:v>11.11</c:v>
                </c:pt>
                <c:pt idx="290">
                  <c:v>11.1</c:v>
                </c:pt>
                <c:pt idx="291">
                  <c:v>11.1</c:v>
                </c:pt>
                <c:pt idx="292">
                  <c:v>11.1</c:v>
                </c:pt>
                <c:pt idx="293">
                  <c:v>11.1</c:v>
                </c:pt>
                <c:pt idx="294">
                  <c:v>11.1</c:v>
                </c:pt>
                <c:pt idx="295">
                  <c:v>11.1</c:v>
                </c:pt>
                <c:pt idx="296">
                  <c:v>11.1</c:v>
                </c:pt>
                <c:pt idx="297">
                  <c:v>11.11</c:v>
                </c:pt>
                <c:pt idx="298">
                  <c:v>11.11</c:v>
                </c:pt>
                <c:pt idx="299">
                  <c:v>11.12</c:v>
                </c:pt>
                <c:pt idx="300">
                  <c:v>11.13</c:v>
                </c:pt>
                <c:pt idx="301">
                  <c:v>11.14</c:v>
                </c:pt>
                <c:pt idx="302">
                  <c:v>11.15</c:v>
                </c:pt>
                <c:pt idx="303">
                  <c:v>11.16</c:v>
                </c:pt>
                <c:pt idx="304">
                  <c:v>11.18</c:v>
                </c:pt>
                <c:pt idx="305">
                  <c:v>11.19</c:v>
                </c:pt>
                <c:pt idx="306">
                  <c:v>11.21</c:v>
                </c:pt>
                <c:pt idx="307">
                  <c:v>11.23</c:v>
                </c:pt>
                <c:pt idx="308">
                  <c:v>11.24</c:v>
                </c:pt>
                <c:pt idx="309">
                  <c:v>11.26</c:v>
                </c:pt>
                <c:pt idx="310">
                  <c:v>11.28</c:v>
                </c:pt>
                <c:pt idx="311">
                  <c:v>11.31</c:v>
                </c:pt>
                <c:pt idx="312">
                  <c:v>11.33</c:v>
                </c:pt>
                <c:pt idx="313">
                  <c:v>11.35</c:v>
                </c:pt>
                <c:pt idx="314">
                  <c:v>11.38</c:v>
                </c:pt>
                <c:pt idx="315">
                  <c:v>11.4</c:v>
                </c:pt>
                <c:pt idx="316">
                  <c:v>11.43</c:v>
                </c:pt>
                <c:pt idx="317">
                  <c:v>11.46</c:v>
                </c:pt>
                <c:pt idx="318">
                  <c:v>11.49</c:v>
                </c:pt>
                <c:pt idx="319">
                  <c:v>11.52</c:v>
                </c:pt>
                <c:pt idx="320">
                  <c:v>11.55</c:v>
                </c:pt>
                <c:pt idx="321">
                  <c:v>11.58</c:v>
                </c:pt>
                <c:pt idx="322">
                  <c:v>11.61</c:v>
                </c:pt>
                <c:pt idx="323">
                  <c:v>11.64</c:v>
                </c:pt>
                <c:pt idx="324">
                  <c:v>11.68</c:v>
                </c:pt>
                <c:pt idx="325">
                  <c:v>11.71</c:v>
                </c:pt>
                <c:pt idx="326">
                  <c:v>11.75</c:v>
                </c:pt>
                <c:pt idx="327">
                  <c:v>11.79</c:v>
                </c:pt>
                <c:pt idx="328">
                  <c:v>11.82</c:v>
                </c:pt>
                <c:pt idx="329">
                  <c:v>11.86</c:v>
                </c:pt>
                <c:pt idx="330">
                  <c:v>11.9</c:v>
                </c:pt>
                <c:pt idx="331">
                  <c:v>11.94</c:v>
                </c:pt>
                <c:pt idx="332">
                  <c:v>11.98</c:v>
                </c:pt>
                <c:pt idx="333">
                  <c:v>12.02</c:v>
                </c:pt>
                <c:pt idx="334">
                  <c:v>12.07</c:v>
                </c:pt>
                <c:pt idx="335">
                  <c:v>12.11</c:v>
                </c:pt>
                <c:pt idx="336">
                  <c:v>12.16</c:v>
                </c:pt>
                <c:pt idx="337">
                  <c:v>12.2</c:v>
                </c:pt>
                <c:pt idx="338">
                  <c:v>12.25</c:v>
                </c:pt>
                <c:pt idx="339">
                  <c:v>12.3</c:v>
                </c:pt>
                <c:pt idx="340">
                  <c:v>12.34</c:v>
                </c:pt>
                <c:pt idx="341">
                  <c:v>12.39</c:v>
                </c:pt>
                <c:pt idx="342">
                  <c:v>12.44</c:v>
                </c:pt>
                <c:pt idx="343">
                  <c:v>12.49</c:v>
                </c:pt>
                <c:pt idx="344">
                  <c:v>12.54</c:v>
                </c:pt>
                <c:pt idx="345">
                  <c:v>12.6</c:v>
                </c:pt>
                <c:pt idx="346">
                  <c:v>12.65</c:v>
                </c:pt>
                <c:pt idx="347">
                  <c:v>12.7</c:v>
                </c:pt>
                <c:pt idx="348">
                  <c:v>12.76</c:v>
                </c:pt>
                <c:pt idx="349">
                  <c:v>12.82</c:v>
                </c:pt>
                <c:pt idx="350">
                  <c:v>12.87</c:v>
                </c:pt>
                <c:pt idx="351">
                  <c:v>12.93</c:v>
                </c:pt>
                <c:pt idx="352">
                  <c:v>12.99</c:v>
                </c:pt>
                <c:pt idx="353">
                  <c:v>13.05</c:v>
                </c:pt>
                <c:pt idx="354">
                  <c:v>13.11</c:v>
                </c:pt>
                <c:pt idx="355">
                  <c:v>13.17</c:v>
                </c:pt>
                <c:pt idx="356">
                  <c:v>13.23</c:v>
                </c:pt>
                <c:pt idx="357">
                  <c:v>13.3</c:v>
                </c:pt>
                <c:pt idx="358">
                  <c:v>13.36</c:v>
                </c:pt>
                <c:pt idx="359">
                  <c:v>13.43</c:v>
                </c:pt>
                <c:pt idx="360">
                  <c:v>13.49</c:v>
                </c:pt>
                <c:pt idx="361">
                  <c:v>13.56</c:v>
                </c:pt>
                <c:pt idx="362">
                  <c:v>13.63</c:v>
                </c:pt>
                <c:pt idx="363">
                  <c:v>13.7</c:v>
                </c:pt>
                <c:pt idx="364">
                  <c:v>13.77</c:v>
                </c:pt>
                <c:pt idx="365">
                  <c:v>13.84</c:v>
                </c:pt>
                <c:pt idx="366">
                  <c:v>13.91</c:v>
                </c:pt>
                <c:pt idx="367">
                  <c:v>13.99</c:v>
                </c:pt>
                <c:pt idx="368">
                  <c:v>14.06</c:v>
                </c:pt>
                <c:pt idx="369">
                  <c:v>14.14</c:v>
                </c:pt>
                <c:pt idx="370">
                  <c:v>14.21</c:v>
                </c:pt>
                <c:pt idx="371">
                  <c:v>14.29</c:v>
                </c:pt>
                <c:pt idx="372">
                  <c:v>14.37</c:v>
                </c:pt>
                <c:pt idx="373">
                  <c:v>14.45</c:v>
                </c:pt>
                <c:pt idx="374">
                  <c:v>14.53</c:v>
                </c:pt>
                <c:pt idx="375">
                  <c:v>14.62</c:v>
                </c:pt>
                <c:pt idx="376">
                  <c:v>14.7</c:v>
                </c:pt>
                <c:pt idx="377">
                  <c:v>14.79</c:v>
                </c:pt>
                <c:pt idx="378">
                  <c:v>14.87</c:v>
                </c:pt>
                <c:pt idx="379">
                  <c:v>14.96</c:v>
                </c:pt>
                <c:pt idx="380">
                  <c:v>15.05</c:v>
                </c:pt>
                <c:pt idx="381">
                  <c:v>15.14</c:v>
                </c:pt>
                <c:pt idx="382">
                  <c:v>15.23</c:v>
                </c:pt>
                <c:pt idx="383">
                  <c:v>15.33</c:v>
                </c:pt>
                <c:pt idx="384">
                  <c:v>15.42</c:v>
                </c:pt>
                <c:pt idx="385">
                  <c:v>15.52</c:v>
                </c:pt>
                <c:pt idx="386">
                  <c:v>15.61</c:v>
                </c:pt>
                <c:pt idx="387">
                  <c:v>15.71</c:v>
                </c:pt>
                <c:pt idx="388">
                  <c:v>15.81</c:v>
                </c:pt>
                <c:pt idx="389">
                  <c:v>15.92</c:v>
                </c:pt>
                <c:pt idx="390">
                  <c:v>16.02</c:v>
                </c:pt>
                <c:pt idx="391">
                  <c:v>16.12</c:v>
                </c:pt>
                <c:pt idx="392">
                  <c:v>16.23</c:v>
                </c:pt>
                <c:pt idx="393">
                  <c:v>16.34</c:v>
                </c:pt>
                <c:pt idx="394">
                  <c:v>16.45</c:v>
                </c:pt>
                <c:pt idx="395">
                  <c:v>16.559999999999999</c:v>
                </c:pt>
                <c:pt idx="396">
                  <c:v>16.670000000000002</c:v>
                </c:pt>
                <c:pt idx="397">
                  <c:v>16.79</c:v>
                </c:pt>
                <c:pt idx="398">
                  <c:v>16.91</c:v>
                </c:pt>
                <c:pt idx="399">
                  <c:v>17.03</c:v>
                </c:pt>
                <c:pt idx="400">
                  <c:v>17.149999999999999</c:v>
                </c:pt>
                <c:pt idx="401">
                  <c:v>17.27</c:v>
                </c:pt>
                <c:pt idx="402">
                  <c:v>17.39</c:v>
                </c:pt>
                <c:pt idx="403">
                  <c:v>17.52</c:v>
                </c:pt>
                <c:pt idx="404">
                  <c:v>17.649999999999999</c:v>
                </c:pt>
                <c:pt idx="405">
                  <c:v>17.78</c:v>
                </c:pt>
                <c:pt idx="406">
                  <c:v>17.91</c:v>
                </c:pt>
                <c:pt idx="407">
                  <c:v>18.05</c:v>
                </c:pt>
                <c:pt idx="408">
                  <c:v>18.190000000000001</c:v>
                </c:pt>
                <c:pt idx="409">
                  <c:v>18.329999999999998</c:v>
                </c:pt>
                <c:pt idx="410">
                  <c:v>18.47</c:v>
                </c:pt>
                <c:pt idx="411">
                  <c:v>18.61</c:v>
                </c:pt>
                <c:pt idx="412">
                  <c:v>18.760000000000002</c:v>
                </c:pt>
                <c:pt idx="413">
                  <c:v>18.91</c:v>
                </c:pt>
                <c:pt idx="414">
                  <c:v>19.059999999999999</c:v>
                </c:pt>
                <c:pt idx="415">
                  <c:v>19.22</c:v>
                </c:pt>
                <c:pt idx="416">
                  <c:v>19.38</c:v>
                </c:pt>
                <c:pt idx="417">
                  <c:v>19.54</c:v>
                </c:pt>
                <c:pt idx="418">
                  <c:v>19.7</c:v>
                </c:pt>
                <c:pt idx="419">
                  <c:v>19.87</c:v>
                </c:pt>
                <c:pt idx="420">
                  <c:v>20.04</c:v>
                </c:pt>
                <c:pt idx="421">
                  <c:v>20.21</c:v>
                </c:pt>
                <c:pt idx="422">
                  <c:v>20.38</c:v>
                </c:pt>
                <c:pt idx="423">
                  <c:v>20.56</c:v>
                </c:pt>
                <c:pt idx="424">
                  <c:v>20.74</c:v>
                </c:pt>
                <c:pt idx="425">
                  <c:v>20.93</c:v>
                </c:pt>
                <c:pt idx="426">
                  <c:v>21.12</c:v>
                </c:pt>
                <c:pt idx="427">
                  <c:v>21.31</c:v>
                </c:pt>
                <c:pt idx="428">
                  <c:v>21.51</c:v>
                </c:pt>
                <c:pt idx="429">
                  <c:v>21.71</c:v>
                </c:pt>
                <c:pt idx="430">
                  <c:v>21.91</c:v>
                </c:pt>
                <c:pt idx="431">
                  <c:v>22.12</c:v>
                </c:pt>
                <c:pt idx="432">
                  <c:v>22.33</c:v>
                </c:pt>
                <c:pt idx="433">
                  <c:v>22.55</c:v>
                </c:pt>
                <c:pt idx="434">
                  <c:v>22.77</c:v>
                </c:pt>
                <c:pt idx="435">
                  <c:v>23</c:v>
                </c:pt>
                <c:pt idx="436">
                  <c:v>23.22</c:v>
                </c:pt>
                <c:pt idx="437">
                  <c:v>23.46</c:v>
                </c:pt>
                <c:pt idx="438">
                  <c:v>23.7</c:v>
                </c:pt>
                <c:pt idx="439">
                  <c:v>23.94</c:v>
                </c:pt>
                <c:pt idx="440">
                  <c:v>24.19</c:v>
                </c:pt>
                <c:pt idx="441">
                  <c:v>24.45</c:v>
                </c:pt>
                <c:pt idx="442">
                  <c:v>24.71</c:v>
                </c:pt>
                <c:pt idx="443">
                  <c:v>24.98</c:v>
                </c:pt>
                <c:pt idx="444">
                  <c:v>25.25</c:v>
                </c:pt>
                <c:pt idx="445">
                  <c:v>25.53</c:v>
                </c:pt>
                <c:pt idx="446">
                  <c:v>25.81</c:v>
                </c:pt>
                <c:pt idx="447">
                  <c:v>26.1</c:v>
                </c:pt>
                <c:pt idx="448">
                  <c:v>26.4</c:v>
                </c:pt>
                <c:pt idx="449">
                  <c:v>26.7</c:v>
                </c:pt>
                <c:pt idx="450">
                  <c:v>27.02</c:v>
                </c:pt>
                <c:pt idx="451">
                  <c:v>27.33</c:v>
                </c:pt>
                <c:pt idx="452">
                  <c:v>27.66</c:v>
                </c:pt>
                <c:pt idx="453">
                  <c:v>28</c:v>
                </c:pt>
                <c:pt idx="454">
                  <c:v>28.34</c:v>
                </c:pt>
                <c:pt idx="455">
                  <c:v>28.69</c:v>
                </c:pt>
                <c:pt idx="456">
                  <c:v>29.05</c:v>
                </c:pt>
                <c:pt idx="457">
                  <c:v>29.42</c:v>
                </c:pt>
                <c:pt idx="458">
                  <c:v>29.8</c:v>
                </c:pt>
                <c:pt idx="459">
                  <c:v>30.19</c:v>
                </c:pt>
                <c:pt idx="460">
                  <c:v>30.58</c:v>
                </c:pt>
                <c:pt idx="461">
                  <c:v>30.99</c:v>
                </c:pt>
                <c:pt idx="462">
                  <c:v>31.41</c:v>
                </c:pt>
                <c:pt idx="463">
                  <c:v>31.84</c:v>
                </c:pt>
                <c:pt idx="464">
                  <c:v>32.29</c:v>
                </c:pt>
                <c:pt idx="465">
                  <c:v>32.74</c:v>
                </c:pt>
                <c:pt idx="466">
                  <c:v>33.21</c:v>
                </c:pt>
                <c:pt idx="467">
                  <c:v>33.69</c:v>
                </c:pt>
                <c:pt idx="468">
                  <c:v>34.19</c:v>
                </c:pt>
                <c:pt idx="469">
                  <c:v>34.700000000000003</c:v>
                </c:pt>
                <c:pt idx="470">
                  <c:v>35.22</c:v>
                </c:pt>
                <c:pt idx="471">
                  <c:v>35.76</c:v>
                </c:pt>
                <c:pt idx="472">
                  <c:v>36.32</c:v>
                </c:pt>
                <c:pt idx="473">
                  <c:v>36.9</c:v>
                </c:pt>
                <c:pt idx="474">
                  <c:v>37.49</c:v>
                </c:pt>
                <c:pt idx="475">
                  <c:v>38.1</c:v>
                </c:pt>
                <c:pt idx="476">
                  <c:v>38.729999999999997</c:v>
                </c:pt>
                <c:pt idx="477">
                  <c:v>39.39</c:v>
                </c:pt>
                <c:pt idx="478">
                  <c:v>40.06</c:v>
                </c:pt>
                <c:pt idx="479">
                  <c:v>40.76</c:v>
                </c:pt>
                <c:pt idx="480">
                  <c:v>41.48</c:v>
                </c:pt>
                <c:pt idx="481">
                  <c:v>42.23</c:v>
                </c:pt>
                <c:pt idx="482">
                  <c:v>43.01</c:v>
                </c:pt>
                <c:pt idx="483">
                  <c:v>43.81</c:v>
                </c:pt>
                <c:pt idx="484">
                  <c:v>44.65</c:v>
                </c:pt>
                <c:pt idx="485">
                  <c:v>45.52</c:v>
                </c:pt>
                <c:pt idx="486">
                  <c:v>46.43</c:v>
                </c:pt>
                <c:pt idx="487">
                  <c:v>47.37</c:v>
                </c:pt>
                <c:pt idx="488">
                  <c:v>48.36</c:v>
                </c:pt>
                <c:pt idx="489">
                  <c:v>49.39</c:v>
                </c:pt>
                <c:pt idx="490">
                  <c:v>50.48</c:v>
                </c:pt>
                <c:pt idx="491">
                  <c:v>51.61</c:v>
                </c:pt>
                <c:pt idx="492">
                  <c:v>52.81</c:v>
                </c:pt>
                <c:pt idx="493">
                  <c:v>54.08</c:v>
                </c:pt>
                <c:pt idx="494">
                  <c:v>55.43</c:v>
                </c:pt>
                <c:pt idx="495">
                  <c:v>56.84</c:v>
                </c:pt>
                <c:pt idx="496">
                  <c:v>58.3</c:v>
                </c:pt>
                <c:pt idx="497">
                  <c:v>59.87</c:v>
                </c:pt>
                <c:pt idx="498">
                  <c:v>61.54</c:v>
                </c:pt>
                <c:pt idx="499">
                  <c:v>63.34</c:v>
                </c:pt>
                <c:pt idx="500">
                  <c:v>65.31</c:v>
                </c:pt>
                <c:pt idx="501">
                  <c:v>67.22</c:v>
                </c:pt>
                <c:pt idx="502">
                  <c:v>69.33</c:v>
                </c:pt>
                <c:pt idx="503">
                  <c:v>71.64</c:v>
                </c:pt>
                <c:pt idx="504">
                  <c:v>74.180000000000007</c:v>
                </c:pt>
                <c:pt idx="505">
                  <c:v>77.17</c:v>
                </c:pt>
                <c:pt idx="506">
                  <c:v>79.650000000000006</c:v>
                </c:pt>
                <c:pt idx="507">
                  <c:v>82.57</c:v>
                </c:pt>
                <c:pt idx="508">
                  <c:v>85.85</c:v>
                </c:pt>
                <c:pt idx="509">
                  <c:v>89.56</c:v>
                </c:pt>
                <c:pt idx="510">
                  <c:v>94.06</c:v>
                </c:pt>
                <c:pt idx="511">
                  <c:v>97.58</c:v>
                </c:pt>
                <c:pt idx="512">
                  <c:v>101.55</c:v>
                </c:pt>
                <c:pt idx="513">
                  <c:v>106.19</c:v>
                </c:pt>
                <c:pt idx="514">
                  <c:v>111.58</c:v>
                </c:pt>
                <c:pt idx="515">
                  <c:v>118.18</c:v>
                </c:pt>
                <c:pt idx="516">
                  <c:v>123.54</c:v>
                </c:pt>
                <c:pt idx="517">
                  <c:v>128.43</c:v>
                </c:pt>
                <c:pt idx="518">
                  <c:v>134.52000000000001</c:v>
                </c:pt>
                <c:pt idx="519">
                  <c:v>141.76</c:v>
                </c:pt>
                <c:pt idx="520">
                  <c:v>150.62</c:v>
                </c:pt>
                <c:pt idx="521">
                  <c:v>159.31</c:v>
                </c:pt>
                <c:pt idx="522">
                  <c:v>163.79</c:v>
                </c:pt>
                <c:pt idx="523">
                  <c:v>170.64</c:v>
                </c:pt>
                <c:pt idx="524">
                  <c:v>178.99</c:v>
                </c:pt>
                <c:pt idx="525">
                  <c:v>189.05</c:v>
                </c:pt>
                <c:pt idx="526">
                  <c:v>203.02</c:v>
                </c:pt>
                <c:pt idx="527">
                  <c:v>204.11</c:v>
                </c:pt>
                <c:pt idx="528">
                  <c:v>209.91</c:v>
                </c:pt>
                <c:pt idx="529">
                  <c:v>217.37</c:v>
                </c:pt>
                <c:pt idx="530">
                  <c:v>226.12</c:v>
                </c:pt>
                <c:pt idx="531">
                  <c:v>237.08</c:v>
                </c:pt>
                <c:pt idx="532">
                  <c:v>240.21</c:v>
                </c:pt>
                <c:pt idx="533">
                  <c:v>243.11</c:v>
                </c:pt>
                <c:pt idx="534">
                  <c:v>247.62</c:v>
                </c:pt>
                <c:pt idx="535">
                  <c:v>252.82</c:v>
                </c:pt>
                <c:pt idx="536">
                  <c:v>258.35000000000002</c:v>
                </c:pt>
                <c:pt idx="537">
                  <c:v>262.35000000000002</c:v>
                </c:pt>
                <c:pt idx="538">
                  <c:v>262.88</c:v>
                </c:pt>
                <c:pt idx="539">
                  <c:v>264.62</c:v>
                </c:pt>
                <c:pt idx="540">
                  <c:v>266.67</c:v>
                </c:pt>
                <c:pt idx="541">
                  <c:v>268.64999999999998</c:v>
                </c:pt>
                <c:pt idx="542">
                  <c:v>270.35000000000002</c:v>
                </c:pt>
                <c:pt idx="543">
                  <c:v>270.93</c:v>
                </c:pt>
                <c:pt idx="544">
                  <c:v>271.52999999999997</c:v>
                </c:pt>
                <c:pt idx="545">
                  <c:v>272.2</c:v>
                </c:pt>
                <c:pt idx="546">
                  <c:v>272.83</c:v>
                </c:pt>
                <c:pt idx="547">
                  <c:v>273.37</c:v>
                </c:pt>
                <c:pt idx="548">
                  <c:v>273.77999999999997</c:v>
                </c:pt>
                <c:pt idx="549">
                  <c:v>274.12</c:v>
                </c:pt>
                <c:pt idx="550">
                  <c:v>274.42</c:v>
                </c:pt>
                <c:pt idx="551">
                  <c:v>274.7</c:v>
                </c:pt>
                <c:pt idx="552">
                  <c:v>274.95</c:v>
                </c:pt>
                <c:pt idx="553">
                  <c:v>275.17</c:v>
                </c:pt>
                <c:pt idx="554">
                  <c:v>275.37</c:v>
                </c:pt>
                <c:pt idx="555">
                  <c:v>275.54000000000002</c:v>
                </c:pt>
                <c:pt idx="556">
                  <c:v>275.7</c:v>
                </c:pt>
                <c:pt idx="557">
                  <c:v>275.85000000000002</c:v>
                </c:pt>
                <c:pt idx="558">
                  <c:v>275.98</c:v>
                </c:pt>
                <c:pt idx="559">
                  <c:v>276.10000000000002</c:v>
                </c:pt>
                <c:pt idx="560">
                  <c:v>276.20999999999998</c:v>
                </c:pt>
                <c:pt idx="561">
                  <c:v>276.31</c:v>
                </c:pt>
                <c:pt idx="562">
                  <c:v>276.39999999999998</c:v>
                </c:pt>
                <c:pt idx="563">
                  <c:v>276.49</c:v>
                </c:pt>
                <c:pt idx="564">
                  <c:v>276.57</c:v>
                </c:pt>
                <c:pt idx="565">
                  <c:v>276.64</c:v>
                </c:pt>
                <c:pt idx="566">
                  <c:v>276.70999999999998</c:v>
                </c:pt>
                <c:pt idx="567">
                  <c:v>276.77</c:v>
                </c:pt>
                <c:pt idx="568">
                  <c:v>276.83</c:v>
                </c:pt>
                <c:pt idx="569">
                  <c:v>276.89</c:v>
                </c:pt>
                <c:pt idx="570">
                  <c:v>276.94</c:v>
                </c:pt>
                <c:pt idx="571">
                  <c:v>277</c:v>
                </c:pt>
                <c:pt idx="572">
                  <c:v>277.04000000000002</c:v>
                </c:pt>
                <c:pt idx="573">
                  <c:v>277.08</c:v>
                </c:pt>
                <c:pt idx="574">
                  <c:v>277.12</c:v>
                </c:pt>
                <c:pt idx="575">
                  <c:v>277.14999999999998</c:v>
                </c:pt>
                <c:pt idx="576">
                  <c:v>277.18</c:v>
                </c:pt>
                <c:pt idx="577">
                  <c:v>277.2</c:v>
                </c:pt>
                <c:pt idx="578">
                  <c:v>277.22000000000003</c:v>
                </c:pt>
                <c:pt idx="579">
                  <c:v>277.24</c:v>
                </c:pt>
                <c:pt idx="580">
                  <c:v>277.26</c:v>
                </c:pt>
                <c:pt idx="581">
                  <c:v>277.27999999999997</c:v>
                </c:pt>
                <c:pt idx="582">
                  <c:v>277.29000000000002</c:v>
                </c:pt>
                <c:pt idx="583">
                  <c:v>277.31</c:v>
                </c:pt>
                <c:pt idx="584">
                  <c:v>277.33</c:v>
                </c:pt>
                <c:pt idx="585">
                  <c:v>277.35000000000002</c:v>
                </c:pt>
                <c:pt idx="586">
                  <c:v>277.37</c:v>
                </c:pt>
                <c:pt idx="587">
                  <c:v>277.39</c:v>
                </c:pt>
                <c:pt idx="588">
                  <c:v>277.41000000000003</c:v>
                </c:pt>
                <c:pt idx="589">
                  <c:v>277.43</c:v>
                </c:pt>
                <c:pt idx="590">
                  <c:v>277.45</c:v>
                </c:pt>
                <c:pt idx="591">
                  <c:v>277.47000000000003</c:v>
                </c:pt>
                <c:pt idx="592">
                  <c:v>277.49</c:v>
                </c:pt>
                <c:pt idx="593">
                  <c:v>277.5</c:v>
                </c:pt>
                <c:pt idx="594">
                  <c:v>277.5</c:v>
                </c:pt>
                <c:pt idx="595">
                  <c:v>277.5</c:v>
                </c:pt>
                <c:pt idx="596">
                  <c:v>277.5</c:v>
                </c:pt>
                <c:pt idx="597">
                  <c:v>277.49</c:v>
                </c:pt>
                <c:pt idx="598">
                  <c:v>277.49</c:v>
                </c:pt>
                <c:pt idx="599">
                  <c:v>277.48</c:v>
                </c:pt>
                <c:pt idx="600">
                  <c:v>277.45999999999998</c:v>
                </c:pt>
                <c:pt idx="601">
                  <c:v>277.45</c:v>
                </c:pt>
                <c:pt idx="602">
                  <c:v>277.44</c:v>
                </c:pt>
                <c:pt idx="603">
                  <c:v>277.42</c:v>
                </c:pt>
                <c:pt idx="604">
                  <c:v>277.41000000000003</c:v>
                </c:pt>
                <c:pt idx="605">
                  <c:v>277.39</c:v>
                </c:pt>
                <c:pt idx="606">
                  <c:v>277.37</c:v>
                </c:pt>
                <c:pt idx="607">
                  <c:v>277.35000000000002</c:v>
                </c:pt>
                <c:pt idx="608">
                  <c:v>277.33</c:v>
                </c:pt>
                <c:pt idx="609">
                  <c:v>277.31</c:v>
                </c:pt>
                <c:pt idx="610">
                  <c:v>277.27</c:v>
                </c:pt>
                <c:pt idx="611">
                  <c:v>277.24</c:v>
                </c:pt>
                <c:pt idx="612">
                  <c:v>277.19</c:v>
                </c:pt>
                <c:pt idx="613">
                  <c:v>277.14</c:v>
                </c:pt>
                <c:pt idx="614">
                  <c:v>277.08</c:v>
                </c:pt>
                <c:pt idx="615">
                  <c:v>277</c:v>
                </c:pt>
                <c:pt idx="616">
                  <c:v>276.91000000000003</c:v>
                </c:pt>
                <c:pt idx="617">
                  <c:v>276.81</c:v>
                </c:pt>
                <c:pt idx="618">
                  <c:v>276.7</c:v>
                </c:pt>
                <c:pt idx="619">
                  <c:v>276.57</c:v>
                </c:pt>
                <c:pt idx="620">
                  <c:v>276.42</c:v>
                </c:pt>
                <c:pt idx="621">
                  <c:v>276.26</c:v>
                </c:pt>
                <c:pt idx="622">
                  <c:v>276.08</c:v>
                </c:pt>
                <c:pt idx="623">
                  <c:v>275.88</c:v>
                </c:pt>
                <c:pt idx="624">
                  <c:v>275.66000000000003</c:v>
                </c:pt>
                <c:pt idx="625">
                  <c:v>275.43</c:v>
                </c:pt>
                <c:pt idx="626">
                  <c:v>275.17</c:v>
                </c:pt>
                <c:pt idx="627">
                  <c:v>274.87</c:v>
                </c:pt>
                <c:pt idx="628">
                  <c:v>274.54000000000002</c:v>
                </c:pt>
                <c:pt idx="629">
                  <c:v>274.17</c:v>
                </c:pt>
                <c:pt idx="630">
                  <c:v>273.77</c:v>
                </c:pt>
                <c:pt idx="631">
                  <c:v>273.38</c:v>
                </c:pt>
                <c:pt idx="632">
                  <c:v>272.82</c:v>
                </c:pt>
                <c:pt idx="633">
                  <c:v>272.02999999999997</c:v>
                </c:pt>
                <c:pt idx="634">
                  <c:v>271.10000000000002</c:v>
                </c:pt>
                <c:pt idx="635">
                  <c:v>270.14999999999998</c:v>
                </c:pt>
                <c:pt idx="636">
                  <c:v>269.37</c:v>
                </c:pt>
                <c:pt idx="637">
                  <c:v>268.7</c:v>
                </c:pt>
                <c:pt idx="638">
                  <c:v>266.01</c:v>
                </c:pt>
                <c:pt idx="639">
                  <c:v>263.18</c:v>
                </c:pt>
                <c:pt idx="640">
                  <c:v>260.37</c:v>
                </c:pt>
                <c:pt idx="641">
                  <c:v>258.02</c:v>
                </c:pt>
                <c:pt idx="642">
                  <c:v>257.36</c:v>
                </c:pt>
                <c:pt idx="643">
                  <c:v>251.74</c:v>
                </c:pt>
                <c:pt idx="644">
                  <c:v>245.16</c:v>
                </c:pt>
                <c:pt idx="645">
                  <c:v>239.17</c:v>
                </c:pt>
                <c:pt idx="646">
                  <c:v>233.99</c:v>
                </c:pt>
                <c:pt idx="647">
                  <c:v>230.43</c:v>
                </c:pt>
                <c:pt idx="648">
                  <c:v>225.96</c:v>
                </c:pt>
                <c:pt idx="649">
                  <c:v>215.46</c:v>
                </c:pt>
                <c:pt idx="650">
                  <c:v>207.04</c:v>
                </c:pt>
                <c:pt idx="651">
                  <c:v>199.83</c:v>
                </c:pt>
                <c:pt idx="652">
                  <c:v>194.02</c:v>
                </c:pt>
                <c:pt idx="653">
                  <c:v>191.87</c:v>
                </c:pt>
                <c:pt idx="654">
                  <c:v>179.89</c:v>
                </c:pt>
                <c:pt idx="655">
                  <c:v>171.27</c:v>
                </c:pt>
                <c:pt idx="656">
                  <c:v>163.99</c:v>
                </c:pt>
                <c:pt idx="657">
                  <c:v>157.86000000000001</c:v>
                </c:pt>
                <c:pt idx="658">
                  <c:v>153.30000000000001</c:v>
                </c:pt>
                <c:pt idx="659">
                  <c:v>146.4</c:v>
                </c:pt>
                <c:pt idx="660">
                  <c:v>139.25</c:v>
                </c:pt>
                <c:pt idx="661">
                  <c:v>133.26</c:v>
                </c:pt>
                <c:pt idx="662">
                  <c:v>128.1</c:v>
                </c:pt>
                <c:pt idx="663">
                  <c:v>123.72</c:v>
                </c:pt>
                <c:pt idx="664">
                  <c:v>119.56</c:v>
                </c:pt>
                <c:pt idx="665">
                  <c:v>114.3</c:v>
                </c:pt>
                <c:pt idx="666">
                  <c:v>109.92</c:v>
                </c:pt>
                <c:pt idx="667">
                  <c:v>106.07</c:v>
                </c:pt>
                <c:pt idx="668">
                  <c:v>102.67</c:v>
                </c:pt>
                <c:pt idx="669">
                  <c:v>99.87</c:v>
                </c:pt>
                <c:pt idx="670">
                  <c:v>96.21</c:v>
                </c:pt>
                <c:pt idx="671">
                  <c:v>93.13</c:v>
                </c:pt>
                <c:pt idx="672">
                  <c:v>90.36</c:v>
                </c:pt>
                <c:pt idx="673">
                  <c:v>87.84</c:v>
                </c:pt>
                <c:pt idx="674">
                  <c:v>85.57</c:v>
                </c:pt>
                <c:pt idx="675">
                  <c:v>83.26</c:v>
                </c:pt>
                <c:pt idx="676">
                  <c:v>81.08</c:v>
                </c:pt>
                <c:pt idx="677">
                  <c:v>79.069999999999993</c:v>
                </c:pt>
                <c:pt idx="678">
                  <c:v>77.209999999999994</c:v>
                </c:pt>
                <c:pt idx="679">
                  <c:v>75.48</c:v>
                </c:pt>
                <c:pt idx="680">
                  <c:v>73.819999999999993</c:v>
                </c:pt>
                <c:pt idx="681">
                  <c:v>72.22</c:v>
                </c:pt>
                <c:pt idx="682">
                  <c:v>70.72</c:v>
                </c:pt>
                <c:pt idx="683">
                  <c:v>69.3</c:v>
                </c:pt>
                <c:pt idx="684">
                  <c:v>67.97</c:v>
                </c:pt>
                <c:pt idx="685">
                  <c:v>66.709999999999994</c:v>
                </c:pt>
                <c:pt idx="686">
                  <c:v>65.510000000000005</c:v>
                </c:pt>
                <c:pt idx="687">
                  <c:v>64.37</c:v>
                </c:pt>
                <c:pt idx="688">
                  <c:v>63.29</c:v>
                </c:pt>
                <c:pt idx="689">
                  <c:v>62.25</c:v>
                </c:pt>
                <c:pt idx="690">
                  <c:v>61.26</c:v>
                </c:pt>
                <c:pt idx="691">
                  <c:v>60.31</c:v>
                </c:pt>
                <c:pt idx="692">
                  <c:v>59.39</c:v>
                </c:pt>
                <c:pt idx="693">
                  <c:v>58.52</c:v>
                </c:pt>
                <c:pt idx="694">
                  <c:v>57.68</c:v>
                </c:pt>
                <c:pt idx="695">
                  <c:v>56.86</c:v>
                </c:pt>
                <c:pt idx="696">
                  <c:v>56.08</c:v>
                </c:pt>
                <c:pt idx="697">
                  <c:v>55.33</c:v>
                </c:pt>
                <c:pt idx="698">
                  <c:v>54.6</c:v>
                </c:pt>
                <c:pt idx="699">
                  <c:v>53.9</c:v>
                </c:pt>
                <c:pt idx="700">
                  <c:v>53.23</c:v>
                </c:pt>
                <c:pt idx="701">
                  <c:v>52.57</c:v>
                </c:pt>
                <c:pt idx="702">
                  <c:v>51.94</c:v>
                </c:pt>
                <c:pt idx="703">
                  <c:v>51.33</c:v>
                </c:pt>
                <c:pt idx="704">
                  <c:v>50.74</c:v>
                </c:pt>
                <c:pt idx="705">
                  <c:v>50.17</c:v>
                </c:pt>
                <c:pt idx="706">
                  <c:v>49.61</c:v>
                </c:pt>
                <c:pt idx="707">
                  <c:v>49.08</c:v>
                </c:pt>
                <c:pt idx="708">
                  <c:v>48.56</c:v>
                </c:pt>
                <c:pt idx="709">
                  <c:v>48.06</c:v>
                </c:pt>
                <c:pt idx="710">
                  <c:v>47.57</c:v>
                </c:pt>
                <c:pt idx="711">
                  <c:v>47.1</c:v>
                </c:pt>
                <c:pt idx="712">
                  <c:v>46.64</c:v>
                </c:pt>
                <c:pt idx="713">
                  <c:v>46.19</c:v>
                </c:pt>
                <c:pt idx="714">
                  <c:v>45.76</c:v>
                </c:pt>
                <c:pt idx="715">
                  <c:v>45.34</c:v>
                </c:pt>
                <c:pt idx="716">
                  <c:v>44.93</c:v>
                </c:pt>
                <c:pt idx="717">
                  <c:v>44.54</c:v>
                </c:pt>
                <c:pt idx="718">
                  <c:v>44.15</c:v>
                </c:pt>
                <c:pt idx="719">
                  <c:v>43.78</c:v>
                </c:pt>
                <c:pt idx="720">
                  <c:v>43.42</c:v>
                </c:pt>
                <c:pt idx="721">
                  <c:v>43.06</c:v>
                </c:pt>
                <c:pt idx="722">
                  <c:v>42.72</c:v>
                </c:pt>
                <c:pt idx="723">
                  <c:v>42.39</c:v>
                </c:pt>
                <c:pt idx="724">
                  <c:v>42.06</c:v>
                </c:pt>
                <c:pt idx="725">
                  <c:v>41.75</c:v>
                </c:pt>
                <c:pt idx="726">
                  <c:v>41.44</c:v>
                </c:pt>
                <c:pt idx="727">
                  <c:v>41.14</c:v>
                </c:pt>
                <c:pt idx="728">
                  <c:v>40.85</c:v>
                </c:pt>
                <c:pt idx="729">
                  <c:v>40.57</c:v>
                </c:pt>
                <c:pt idx="730">
                  <c:v>40.29</c:v>
                </c:pt>
                <c:pt idx="731">
                  <c:v>40.03</c:v>
                </c:pt>
                <c:pt idx="732">
                  <c:v>39.76</c:v>
                </c:pt>
                <c:pt idx="733">
                  <c:v>39.51</c:v>
                </c:pt>
                <c:pt idx="734">
                  <c:v>39.26</c:v>
                </c:pt>
                <c:pt idx="735">
                  <c:v>39.020000000000003</c:v>
                </c:pt>
                <c:pt idx="736">
                  <c:v>38.79</c:v>
                </c:pt>
                <c:pt idx="737">
                  <c:v>38.56</c:v>
                </c:pt>
                <c:pt idx="738">
                  <c:v>38.33</c:v>
                </c:pt>
                <c:pt idx="739">
                  <c:v>38.119999999999997</c:v>
                </c:pt>
                <c:pt idx="740">
                  <c:v>37.9</c:v>
                </c:pt>
                <c:pt idx="741">
                  <c:v>37.700000000000003</c:v>
                </c:pt>
                <c:pt idx="742">
                  <c:v>37.5</c:v>
                </c:pt>
                <c:pt idx="743">
                  <c:v>37.299999999999997</c:v>
                </c:pt>
                <c:pt idx="744">
                  <c:v>37.11</c:v>
                </c:pt>
                <c:pt idx="745">
                  <c:v>36.92</c:v>
                </c:pt>
                <c:pt idx="746">
                  <c:v>36.74</c:v>
                </c:pt>
                <c:pt idx="747">
                  <c:v>36.56</c:v>
                </c:pt>
                <c:pt idx="748">
                  <c:v>36.39</c:v>
                </c:pt>
                <c:pt idx="749">
                  <c:v>36.22</c:v>
                </c:pt>
                <c:pt idx="750">
                  <c:v>36.06</c:v>
                </c:pt>
                <c:pt idx="751">
                  <c:v>35.89</c:v>
                </c:pt>
                <c:pt idx="752">
                  <c:v>35.74</c:v>
                </c:pt>
                <c:pt idx="753">
                  <c:v>35.58</c:v>
                </c:pt>
                <c:pt idx="754">
                  <c:v>35.44</c:v>
                </c:pt>
                <c:pt idx="755">
                  <c:v>35.29</c:v>
                </c:pt>
                <c:pt idx="756">
                  <c:v>35.15</c:v>
                </c:pt>
                <c:pt idx="757">
                  <c:v>35.01</c:v>
                </c:pt>
                <c:pt idx="758">
                  <c:v>34.880000000000003</c:v>
                </c:pt>
                <c:pt idx="759">
                  <c:v>34.74</c:v>
                </c:pt>
                <c:pt idx="760">
                  <c:v>34.619999999999997</c:v>
                </c:pt>
                <c:pt idx="761">
                  <c:v>34.49</c:v>
                </c:pt>
                <c:pt idx="762">
                  <c:v>34.369999999999997</c:v>
                </c:pt>
                <c:pt idx="763">
                  <c:v>34.25</c:v>
                </c:pt>
                <c:pt idx="764">
                  <c:v>34.130000000000003</c:v>
                </c:pt>
                <c:pt idx="765">
                  <c:v>34.020000000000003</c:v>
                </c:pt>
                <c:pt idx="766">
                  <c:v>33.909999999999997</c:v>
                </c:pt>
                <c:pt idx="767">
                  <c:v>33.799999999999997</c:v>
                </c:pt>
                <c:pt idx="768">
                  <c:v>33.700000000000003</c:v>
                </c:pt>
                <c:pt idx="769">
                  <c:v>33.590000000000003</c:v>
                </c:pt>
                <c:pt idx="770">
                  <c:v>33.49</c:v>
                </c:pt>
                <c:pt idx="771">
                  <c:v>33.39</c:v>
                </c:pt>
                <c:pt idx="772">
                  <c:v>33.299999999999997</c:v>
                </c:pt>
                <c:pt idx="773">
                  <c:v>33.21</c:v>
                </c:pt>
                <c:pt idx="774">
                  <c:v>33.119999999999997</c:v>
                </c:pt>
                <c:pt idx="775">
                  <c:v>33.03</c:v>
                </c:pt>
                <c:pt idx="776">
                  <c:v>32.94</c:v>
                </c:pt>
                <c:pt idx="777">
                  <c:v>32.86</c:v>
                </c:pt>
                <c:pt idx="778">
                  <c:v>32.78</c:v>
                </c:pt>
                <c:pt idx="779">
                  <c:v>32.700000000000003</c:v>
                </c:pt>
                <c:pt idx="780">
                  <c:v>32.619999999999997</c:v>
                </c:pt>
                <c:pt idx="781">
                  <c:v>32.54</c:v>
                </c:pt>
                <c:pt idx="782">
                  <c:v>32.47</c:v>
                </c:pt>
                <c:pt idx="783">
                  <c:v>32.4</c:v>
                </c:pt>
                <c:pt idx="784">
                  <c:v>32.33</c:v>
                </c:pt>
                <c:pt idx="785">
                  <c:v>32.26</c:v>
                </c:pt>
                <c:pt idx="786">
                  <c:v>32.200000000000003</c:v>
                </c:pt>
                <c:pt idx="787">
                  <c:v>32.130000000000003</c:v>
                </c:pt>
                <c:pt idx="788">
                  <c:v>32.07</c:v>
                </c:pt>
                <c:pt idx="789">
                  <c:v>32.01</c:v>
                </c:pt>
                <c:pt idx="790">
                  <c:v>31.95</c:v>
                </c:pt>
                <c:pt idx="791">
                  <c:v>31.89</c:v>
                </c:pt>
                <c:pt idx="792">
                  <c:v>31.83</c:v>
                </c:pt>
                <c:pt idx="793">
                  <c:v>31.78</c:v>
                </c:pt>
                <c:pt idx="794">
                  <c:v>31.73</c:v>
                </c:pt>
                <c:pt idx="795">
                  <c:v>31.68</c:v>
                </c:pt>
                <c:pt idx="796">
                  <c:v>31.63</c:v>
                </c:pt>
                <c:pt idx="797">
                  <c:v>31.58</c:v>
                </c:pt>
                <c:pt idx="798">
                  <c:v>31.53</c:v>
                </c:pt>
                <c:pt idx="799">
                  <c:v>31.48</c:v>
                </c:pt>
                <c:pt idx="800">
                  <c:v>31.44</c:v>
                </c:pt>
                <c:pt idx="801">
                  <c:v>31.4</c:v>
                </c:pt>
                <c:pt idx="802">
                  <c:v>31.36</c:v>
                </c:pt>
                <c:pt idx="803">
                  <c:v>31.31</c:v>
                </c:pt>
                <c:pt idx="804">
                  <c:v>31.28</c:v>
                </c:pt>
                <c:pt idx="805">
                  <c:v>31.24</c:v>
                </c:pt>
                <c:pt idx="806">
                  <c:v>31.2</c:v>
                </c:pt>
                <c:pt idx="807">
                  <c:v>31.17</c:v>
                </c:pt>
                <c:pt idx="808">
                  <c:v>31.13</c:v>
                </c:pt>
                <c:pt idx="809">
                  <c:v>31.1</c:v>
                </c:pt>
                <c:pt idx="810">
                  <c:v>31.07</c:v>
                </c:pt>
                <c:pt idx="811">
                  <c:v>31.04</c:v>
                </c:pt>
                <c:pt idx="812">
                  <c:v>31.01</c:v>
                </c:pt>
                <c:pt idx="813">
                  <c:v>30.98</c:v>
                </c:pt>
                <c:pt idx="814">
                  <c:v>30.95</c:v>
                </c:pt>
                <c:pt idx="815">
                  <c:v>30.92</c:v>
                </c:pt>
                <c:pt idx="816">
                  <c:v>30.9</c:v>
                </c:pt>
                <c:pt idx="817">
                  <c:v>30.87</c:v>
                </c:pt>
                <c:pt idx="818">
                  <c:v>30.85</c:v>
                </c:pt>
                <c:pt idx="819">
                  <c:v>30.83</c:v>
                </c:pt>
                <c:pt idx="820">
                  <c:v>30.81</c:v>
                </c:pt>
                <c:pt idx="821">
                  <c:v>30.79</c:v>
                </c:pt>
                <c:pt idx="822">
                  <c:v>30.77</c:v>
                </c:pt>
                <c:pt idx="823">
                  <c:v>30.75</c:v>
                </c:pt>
                <c:pt idx="824">
                  <c:v>30.73</c:v>
                </c:pt>
                <c:pt idx="825">
                  <c:v>30.71</c:v>
                </c:pt>
                <c:pt idx="826">
                  <c:v>30.7</c:v>
                </c:pt>
                <c:pt idx="827">
                  <c:v>30.68</c:v>
                </c:pt>
                <c:pt idx="828">
                  <c:v>30.67</c:v>
                </c:pt>
                <c:pt idx="829">
                  <c:v>30.65</c:v>
                </c:pt>
                <c:pt idx="830">
                  <c:v>30.64</c:v>
                </c:pt>
                <c:pt idx="831">
                  <c:v>30.63</c:v>
                </c:pt>
                <c:pt idx="832">
                  <c:v>30.62</c:v>
                </c:pt>
                <c:pt idx="833">
                  <c:v>30.61</c:v>
                </c:pt>
                <c:pt idx="834">
                  <c:v>30.6</c:v>
                </c:pt>
                <c:pt idx="835">
                  <c:v>30.59</c:v>
                </c:pt>
                <c:pt idx="836">
                  <c:v>30.58</c:v>
                </c:pt>
                <c:pt idx="837">
                  <c:v>30.58</c:v>
                </c:pt>
                <c:pt idx="838">
                  <c:v>30.57</c:v>
                </c:pt>
                <c:pt idx="839">
                  <c:v>30.56</c:v>
                </c:pt>
                <c:pt idx="840">
                  <c:v>30.56</c:v>
                </c:pt>
                <c:pt idx="841">
                  <c:v>30.55</c:v>
                </c:pt>
                <c:pt idx="842">
                  <c:v>30.55</c:v>
                </c:pt>
                <c:pt idx="843">
                  <c:v>30.55</c:v>
                </c:pt>
                <c:pt idx="844">
                  <c:v>30.55</c:v>
                </c:pt>
                <c:pt idx="845">
                  <c:v>30.54</c:v>
                </c:pt>
                <c:pt idx="846">
                  <c:v>30.54</c:v>
                </c:pt>
                <c:pt idx="847">
                  <c:v>30.54</c:v>
                </c:pt>
                <c:pt idx="848">
                  <c:v>30.54</c:v>
                </c:pt>
                <c:pt idx="849">
                  <c:v>30.55</c:v>
                </c:pt>
                <c:pt idx="850">
                  <c:v>30.55</c:v>
                </c:pt>
                <c:pt idx="851">
                  <c:v>30.55</c:v>
                </c:pt>
                <c:pt idx="852">
                  <c:v>30.55</c:v>
                </c:pt>
                <c:pt idx="853">
                  <c:v>30.56</c:v>
                </c:pt>
                <c:pt idx="854">
                  <c:v>30.56</c:v>
                </c:pt>
                <c:pt idx="855">
                  <c:v>30.57</c:v>
                </c:pt>
                <c:pt idx="856">
                  <c:v>30.57</c:v>
                </c:pt>
                <c:pt idx="857">
                  <c:v>30.58</c:v>
                </c:pt>
                <c:pt idx="858">
                  <c:v>30.58</c:v>
                </c:pt>
                <c:pt idx="859">
                  <c:v>30.59</c:v>
                </c:pt>
                <c:pt idx="860">
                  <c:v>30.6</c:v>
                </c:pt>
                <c:pt idx="861">
                  <c:v>30.61</c:v>
                </c:pt>
                <c:pt idx="862">
                  <c:v>30.61</c:v>
                </c:pt>
                <c:pt idx="863">
                  <c:v>30.62</c:v>
                </c:pt>
                <c:pt idx="864">
                  <c:v>30.63</c:v>
                </c:pt>
                <c:pt idx="865">
                  <c:v>30.64</c:v>
                </c:pt>
                <c:pt idx="866">
                  <c:v>30.65</c:v>
                </c:pt>
                <c:pt idx="867">
                  <c:v>30.67</c:v>
                </c:pt>
                <c:pt idx="868">
                  <c:v>30.68</c:v>
                </c:pt>
                <c:pt idx="869">
                  <c:v>30.69</c:v>
                </c:pt>
                <c:pt idx="870">
                  <c:v>30.7</c:v>
                </c:pt>
                <c:pt idx="871">
                  <c:v>30.72</c:v>
                </c:pt>
                <c:pt idx="872">
                  <c:v>30.73</c:v>
                </c:pt>
                <c:pt idx="873">
                  <c:v>30.74</c:v>
                </c:pt>
                <c:pt idx="874">
                  <c:v>30.76</c:v>
                </c:pt>
                <c:pt idx="875">
                  <c:v>30.77</c:v>
                </c:pt>
                <c:pt idx="876">
                  <c:v>30.79</c:v>
                </c:pt>
                <c:pt idx="877">
                  <c:v>30.81</c:v>
                </c:pt>
                <c:pt idx="878">
                  <c:v>30.82</c:v>
                </c:pt>
                <c:pt idx="879">
                  <c:v>30.84</c:v>
                </c:pt>
                <c:pt idx="880">
                  <c:v>30.86</c:v>
                </c:pt>
                <c:pt idx="881">
                  <c:v>30.88</c:v>
                </c:pt>
                <c:pt idx="882">
                  <c:v>30.89</c:v>
                </c:pt>
                <c:pt idx="883">
                  <c:v>30.91</c:v>
                </c:pt>
                <c:pt idx="884">
                  <c:v>30.93</c:v>
                </c:pt>
                <c:pt idx="885">
                  <c:v>30.95</c:v>
                </c:pt>
                <c:pt idx="886">
                  <c:v>30.97</c:v>
                </c:pt>
                <c:pt idx="887">
                  <c:v>30.99</c:v>
                </c:pt>
                <c:pt idx="888">
                  <c:v>31.01</c:v>
                </c:pt>
                <c:pt idx="889">
                  <c:v>31.03</c:v>
                </c:pt>
                <c:pt idx="890">
                  <c:v>31.06</c:v>
                </c:pt>
                <c:pt idx="891">
                  <c:v>31.08</c:v>
                </c:pt>
                <c:pt idx="892">
                  <c:v>31.1</c:v>
                </c:pt>
                <c:pt idx="893">
                  <c:v>31.12</c:v>
                </c:pt>
                <c:pt idx="894">
                  <c:v>31.15</c:v>
                </c:pt>
                <c:pt idx="895">
                  <c:v>31.17</c:v>
                </c:pt>
                <c:pt idx="896">
                  <c:v>31.2</c:v>
                </c:pt>
                <c:pt idx="897">
                  <c:v>31.22</c:v>
                </c:pt>
                <c:pt idx="898">
                  <c:v>31.25</c:v>
                </c:pt>
                <c:pt idx="899">
                  <c:v>31.27</c:v>
                </c:pt>
                <c:pt idx="900">
                  <c:v>31.3</c:v>
                </c:pt>
                <c:pt idx="901">
                  <c:v>31.32</c:v>
                </c:pt>
                <c:pt idx="902">
                  <c:v>31.35</c:v>
                </c:pt>
                <c:pt idx="903">
                  <c:v>31.38</c:v>
                </c:pt>
                <c:pt idx="904">
                  <c:v>31.4</c:v>
                </c:pt>
                <c:pt idx="905">
                  <c:v>31.43</c:v>
                </c:pt>
                <c:pt idx="906">
                  <c:v>31.46</c:v>
                </c:pt>
                <c:pt idx="907">
                  <c:v>31.49</c:v>
                </c:pt>
                <c:pt idx="908">
                  <c:v>31.52</c:v>
                </c:pt>
                <c:pt idx="909">
                  <c:v>31.55</c:v>
                </c:pt>
                <c:pt idx="910">
                  <c:v>31.58</c:v>
                </c:pt>
                <c:pt idx="911">
                  <c:v>31.61</c:v>
                </c:pt>
                <c:pt idx="912">
                  <c:v>31.64</c:v>
                </c:pt>
                <c:pt idx="913">
                  <c:v>31.67</c:v>
                </c:pt>
                <c:pt idx="914">
                  <c:v>31.7</c:v>
                </c:pt>
                <c:pt idx="915">
                  <c:v>31.73</c:v>
                </c:pt>
                <c:pt idx="916">
                  <c:v>31.76</c:v>
                </c:pt>
                <c:pt idx="917">
                  <c:v>31.79</c:v>
                </c:pt>
                <c:pt idx="918">
                  <c:v>31.82</c:v>
                </c:pt>
                <c:pt idx="919">
                  <c:v>31.86</c:v>
                </c:pt>
                <c:pt idx="920">
                  <c:v>31.89</c:v>
                </c:pt>
                <c:pt idx="921">
                  <c:v>31.92</c:v>
                </c:pt>
                <c:pt idx="922">
                  <c:v>31.96</c:v>
                </c:pt>
                <c:pt idx="923">
                  <c:v>31.99</c:v>
                </c:pt>
                <c:pt idx="924">
                  <c:v>32.03</c:v>
                </c:pt>
                <c:pt idx="925">
                  <c:v>32.06</c:v>
                </c:pt>
                <c:pt idx="926">
                  <c:v>32.090000000000003</c:v>
                </c:pt>
                <c:pt idx="927">
                  <c:v>32.130000000000003</c:v>
                </c:pt>
                <c:pt idx="928">
                  <c:v>32.17</c:v>
                </c:pt>
                <c:pt idx="929">
                  <c:v>32.200000000000003</c:v>
                </c:pt>
                <c:pt idx="930">
                  <c:v>32.24</c:v>
                </c:pt>
                <c:pt idx="931">
                  <c:v>32.28</c:v>
                </c:pt>
                <c:pt idx="932">
                  <c:v>32.31</c:v>
                </c:pt>
                <c:pt idx="933">
                  <c:v>32.35</c:v>
                </c:pt>
                <c:pt idx="934">
                  <c:v>32.39</c:v>
                </c:pt>
                <c:pt idx="935">
                  <c:v>32.43</c:v>
                </c:pt>
                <c:pt idx="936">
                  <c:v>32.46</c:v>
                </c:pt>
                <c:pt idx="937">
                  <c:v>32.5</c:v>
                </c:pt>
                <c:pt idx="938">
                  <c:v>32.54</c:v>
                </c:pt>
                <c:pt idx="939">
                  <c:v>32.58</c:v>
                </c:pt>
                <c:pt idx="940">
                  <c:v>32.619999999999997</c:v>
                </c:pt>
                <c:pt idx="941">
                  <c:v>32.659999999999997</c:v>
                </c:pt>
                <c:pt idx="942">
                  <c:v>32.700000000000003</c:v>
                </c:pt>
                <c:pt idx="943">
                  <c:v>32.74</c:v>
                </c:pt>
                <c:pt idx="944">
                  <c:v>32.78</c:v>
                </c:pt>
                <c:pt idx="945">
                  <c:v>32.83</c:v>
                </c:pt>
                <c:pt idx="946">
                  <c:v>32.869999999999997</c:v>
                </c:pt>
                <c:pt idx="947">
                  <c:v>32.909999999999997</c:v>
                </c:pt>
                <c:pt idx="948">
                  <c:v>32.950000000000003</c:v>
                </c:pt>
                <c:pt idx="949">
                  <c:v>32.99</c:v>
                </c:pt>
                <c:pt idx="950">
                  <c:v>33.04</c:v>
                </c:pt>
                <c:pt idx="951">
                  <c:v>33.08</c:v>
                </c:pt>
                <c:pt idx="952">
                  <c:v>33.119999999999997</c:v>
                </c:pt>
                <c:pt idx="953">
                  <c:v>33.17</c:v>
                </c:pt>
                <c:pt idx="954">
                  <c:v>33.21</c:v>
                </c:pt>
                <c:pt idx="955">
                  <c:v>33.26</c:v>
                </c:pt>
                <c:pt idx="956">
                  <c:v>33.299999999999997</c:v>
                </c:pt>
                <c:pt idx="957">
                  <c:v>33.35</c:v>
                </c:pt>
                <c:pt idx="958">
                  <c:v>33.39</c:v>
                </c:pt>
                <c:pt idx="959">
                  <c:v>33.44</c:v>
                </c:pt>
                <c:pt idx="960">
                  <c:v>33.49</c:v>
                </c:pt>
                <c:pt idx="961">
                  <c:v>33.53</c:v>
                </c:pt>
                <c:pt idx="962">
                  <c:v>33.58</c:v>
                </c:pt>
                <c:pt idx="963">
                  <c:v>33.630000000000003</c:v>
                </c:pt>
                <c:pt idx="964">
                  <c:v>33.68</c:v>
                </c:pt>
                <c:pt idx="965">
                  <c:v>33.729999999999997</c:v>
                </c:pt>
                <c:pt idx="966">
                  <c:v>33.770000000000003</c:v>
                </c:pt>
                <c:pt idx="967">
                  <c:v>33.82</c:v>
                </c:pt>
                <c:pt idx="968">
                  <c:v>33.869999999999997</c:v>
                </c:pt>
                <c:pt idx="969">
                  <c:v>33.92</c:v>
                </c:pt>
                <c:pt idx="970">
                  <c:v>33.97</c:v>
                </c:pt>
                <c:pt idx="971">
                  <c:v>34.020000000000003</c:v>
                </c:pt>
                <c:pt idx="972">
                  <c:v>34.07</c:v>
                </c:pt>
                <c:pt idx="973">
                  <c:v>34.130000000000003</c:v>
                </c:pt>
                <c:pt idx="974">
                  <c:v>34.18</c:v>
                </c:pt>
                <c:pt idx="975">
                  <c:v>34.229999999999997</c:v>
                </c:pt>
                <c:pt idx="976">
                  <c:v>34.28</c:v>
                </c:pt>
                <c:pt idx="977">
                  <c:v>34.340000000000003</c:v>
                </c:pt>
                <c:pt idx="978">
                  <c:v>34.39</c:v>
                </c:pt>
                <c:pt idx="979">
                  <c:v>34.44</c:v>
                </c:pt>
                <c:pt idx="980">
                  <c:v>34.5</c:v>
                </c:pt>
                <c:pt idx="981">
                  <c:v>34.549999999999997</c:v>
                </c:pt>
                <c:pt idx="982">
                  <c:v>34.61</c:v>
                </c:pt>
                <c:pt idx="983">
                  <c:v>34.659999999999997</c:v>
                </c:pt>
                <c:pt idx="984">
                  <c:v>34.72</c:v>
                </c:pt>
                <c:pt idx="985">
                  <c:v>34.770000000000003</c:v>
                </c:pt>
                <c:pt idx="986">
                  <c:v>34.83</c:v>
                </c:pt>
                <c:pt idx="987">
                  <c:v>34.89</c:v>
                </c:pt>
                <c:pt idx="988">
                  <c:v>34.94</c:v>
                </c:pt>
                <c:pt idx="989">
                  <c:v>35</c:v>
                </c:pt>
                <c:pt idx="990">
                  <c:v>35.06</c:v>
                </c:pt>
                <c:pt idx="991">
                  <c:v>35.119999999999997</c:v>
                </c:pt>
                <c:pt idx="992">
                  <c:v>35.18</c:v>
                </c:pt>
                <c:pt idx="993">
                  <c:v>35.24</c:v>
                </c:pt>
                <c:pt idx="994">
                  <c:v>35.299999999999997</c:v>
                </c:pt>
                <c:pt idx="995">
                  <c:v>35.36</c:v>
                </c:pt>
                <c:pt idx="996">
                  <c:v>35.42</c:v>
                </c:pt>
                <c:pt idx="997">
                  <c:v>35.479999999999997</c:v>
                </c:pt>
                <c:pt idx="998">
                  <c:v>35.54</c:v>
                </c:pt>
                <c:pt idx="999">
                  <c:v>35.61</c:v>
                </c:pt>
                <c:pt idx="1000">
                  <c:v>35.67</c:v>
                </c:pt>
                <c:pt idx="1001">
                  <c:v>35.729999999999997</c:v>
                </c:pt>
                <c:pt idx="1002">
                  <c:v>35.799999999999997</c:v>
                </c:pt>
                <c:pt idx="1003">
                  <c:v>35.86</c:v>
                </c:pt>
                <c:pt idx="1004">
                  <c:v>35.93</c:v>
                </c:pt>
                <c:pt idx="1005">
                  <c:v>35.99</c:v>
                </c:pt>
                <c:pt idx="1006">
                  <c:v>36.06</c:v>
                </c:pt>
                <c:pt idx="1007">
                  <c:v>36.130000000000003</c:v>
                </c:pt>
                <c:pt idx="1008">
                  <c:v>36.19</c:v>
                </c:pt>
                <c:pt idx="1009">
                  <c:v>36.26</c:v>
                </c:pt>
                <c:pt idx="1010">
                  <c:v>36.33</c:v>
                </c:pt>
                <c:pt idx="1011">
                  <c:v>36.4</c:v>
                </c:pt>
                <c:pt idx="1012">
                  <c:v>36.47</c:v>
                </c:pt>
                <c:pt idx="1013">
                  <c:v>36.54</c:v>
                </c:pt>
                <c:pt idx="1014">
                  <c:v>36.61</c:v>
                </c:pt>
                <c:pt idx="1015">
                  <c:v>36.68</c:v>
                </c:pt>
                <c:pt idx="1016">
                  <c:v>36.75</c:v>
                </c:pt>
                <c:pt idx="1017">
                  <c:v>36.83</c:v>
                </c:pt>
                <c:pt idx="1018">
                  <c:v>36.9</c:v>
                </c:pt>
                <c:pt idx="1019">
                  <c:v>36.979999999999997</c:v>
                </c:pt>
                <c:pt idx="1020">
                  <c:v>37.049999999999997</c:v>
                </c:pt>
                <c:pt idx="1021">
                  <c:v>37.130000000000003</c:v>
                </c:pt>
                <c:pt idx="1022">
                  <c:v>37.200000000000003</c:v>
                </c:pt>
                <c:pt idx="1023">
                  <c:v>37.28</c:v>
                </c:pt>
                <c:pt idx="1024">
                  <c:v>37.36</c:v>
                </c:pt>
                <c:pt idx="1025">
                  <c:v>37.44</c:v>
                </c:pt>
                <c:pt idx="1026">
                  <c:v>37.520000000000003</c:v>
                </c:pt>
                <c:pt idx="1027">
                  <c:v>37.6</c:v>
                </c:pt>
                <c:pt idx="1028">
                  <c:v>37.68</c:v>
                </c:pt>
                <c:pt idx="1029">
                  <c:v>37.76</c:v>
                </c:pt>
                <c:pt idx="1030">
                  <c:v>37.85</c:v>
                </c:pt>
                <c:pt idx="1031">
                  <c:v>37.93</c:v>
                </c:pt>
                <c:pt idx="1032">
                  <c:v>38.01</c:v>
                </c:pt>
                <c:pt idx="1033">
                  <c:v>38.1</c:v>
                </c:pt>
                <c:pt idx="1034">
                  <c:v>38.19</c:v>
                </c:pt>
                <c:pt idx="1035">
                  <c:v>38.270000000000003</c:v>
                </c:pt>
                <c:pt idx="1036">
                  <c:v>38.36</c:v>
                </c:pt>
                <c:pt idx="1037">
                  <c:v>38.450000000000003</c:v>
                </c:pt>
                <c:pt idx="1038">
                  <c:v>38.54</c:v>
                </c:pt>
                <c:pt idx="1039">
                  <c:v>38.64</c:v>
                </c:pt>
                <c:pt idx="1040">
                  <c:v>38.729999999999997</c:v>
                </c:pt>
                <c:pt idx="1041">
                  <c:v>38.82</c:v>
                </c:pt>
                <c:pt idx="1042">
                  <c:v>38.92</c:v>
                </c:pt>
                <c:pt idx="1043">
                  <c:v>39.020000000000003</c:v>
                </c:pt>
                <c:pt idx="1044">
                  <c:v>39.11</c:v>
                </c:pt>
                <c:pt idx="1045">
                  <c:v>39.21</c:v>
                </c:pt>
                <c:pt idx="1046">
                  <c:v>39.31</c:v>
                </c:pt>
                <c:pt idx="1047">
                  <c:v>39.409999999999997</c:v>
                </c:pt>
                <c:pt idx="1048">
                  <c:v>39.520000000000003</c:v>
                </c:pt>
                <c:pt idx="1049">
                  <c:v>39.619999999999997</c:v>
                </c:pt>
                <c:pt idx="1050">
                  <c:v>39.729999999999997</c:v>
                </c:pt>
                <c:pt idx="1051">
                  <c:v>39.83</c:v>
                </c:pt>
                <c:pt idx="1052">
                  <c:v>39.94</c:v>
                </c:pt>
                <c:pt idx="1053">
                  <c:v>40.049999999999997</c:v>
                </c:pt>
                <c:pt idx="1054">
                  <c:v>40.17</c:v>
                </c:pt>
                <c:pt idx="1055">
                  <c:v>40.28</c:v>
                </c:pt>
                <c:pt idx="1056">
                  <c:v>40.4</c:v>
                </c:pt>
                <c:pt idx="1057">
                  <c:v>40.51</c:v>
                </c:pt>
                <c:pt idx="1058">
                  <c:v>40.630000000000003</c:v>
                </c:pt>
                <c:pt idx="1059">
                  <c:v>40.75</c:v>
                </c:pt>
                <c:pt idx="1060">
                  <c:v>40.869999999999997</c:v>
                </c:pt>
                <c:pt idx="1061">
                  <c:v>41</c:v>
                </c:pt>
                <c:pt idx="1062">
                  <c:v>41.13</c:v>
                </c:pt>
                <c:pt idx="1063">
                  <c:v>41.26</c:v>
                </c:pt>
                <c:pt idx="1064">
                  <c:v>41.39</c:v>
                </c:pt>
                <c:pt idx="1065">
                  <c:v>41.52</c:v>
                </c:pt>
                <c:pt idx="1066">
                  <c:v>41.66</c:v>
                </c:pt>
                <c:pt idx="1067">
                  <c:v>41.79</c:v>
                </c:pt>
                <c:pt idx="1068">
                  <c:v>41.93</c:v>
                </c:pt>
                <c:pt idx="1069">
                  <c:v>42.08</c:v>
                </c:pt>
                <c:pt idx="1070">
                  <c:v>42.22</c:v>
                </c:pt>
                <c:pt idx="1071">
                  <c:v>42.37</c:v>
                </c:pt>
                <c:pt idx="1072">
                  <c:v>42.52</c:v>
                </c:pt>
                <c:pt idx="1073">
                  <c:v>42.68</c:v>
                </c:pt>
                <c:pt idx="1074">
                  <c:v>42.83</c:v>
                </c:pt>
                <c:pt idx="1075">
                  <c:v>42.99</c:v>
                </c:pt>
                <c:pt idx="1076">
                  <c:v>43.16</c:v>
                </c:pt>
                <c:pt idx="1077">
                  <c:v>43.33</c:v>
                </c:pt>
                <c:pt idx="1078">
                  <c:v>43.5</c:v>
                </c:pt>
                <c:pt idx="1079">
                  <c:v>43.67</c:v>
                </c:pt>
                <c:pt idx="1080">
                  <c:v>43.85</c:v>
                </c:pt>
                <c:pt idx="1081">
                  <c:v>44.03</c:v>
                </c:pt>
                <c:pt idx="1082">
                  <c:v>44.22</c:v>
                </c:pt>
                <c:pt idx="1083">
                  <c:v>44.41</c:v>
                </c:pt>
                <c:pt idx="1084">
                  <c:v>44.6</c:v>
                </c:pt>
                <c:pt idx="1085">
                  <c:v>44.8</c:v>
                </c:pt>
                <c:pt idx="1086">
                  <c:v>45.01</c:v>
                </c:pt>
                <c:pt idx="1087">
                  <c:v>45.22</c:v>
                </c:pt>
                <c:pt idx="1088">
                  <c:v>45.43</c:v>
                </c:pt>
                <c:pt idx="1089">
                  <c:v>45.65</c:v>
                </c:pt>
                <c:pt idx="1090">
                  <c:v>45.88</c:v>
                </c:pt>
                <c:pt idx="1091">
                  <c:v>46.11</c:v>
                </c:pt>
                <c:pt idx="1092">
                  <c:v>46.35</c:v>
                </c:pt>
                <c:pt idx="1093">
                  <c:v>46.59</c:v>
                </c:pt>
                <c:pt idx="1094">
                  <c:v>46.84</c:v>
                </c:pt>
                <c:pt idx="1095">
                  <c:v>47.1</c:v>
                </c:pt>
                <c:pt idx="1096">
                  <c:v>47.36</c:v>
                </c:pt>
                <c:pt idx="1097">
                  <c:v>47.64</c:v>
                </c:pt>
                <c:pt idx="1098">
                  <c:v>47.92</c:v>
                </c:pt>
                <c:pt idx="1099">
                  <c:v>48.21</c:v>
                </c:pt>
                <c:pt idx="1100">
                  <c:v>48.51</c:v>
                </c:pt>
                <c:pt idx="1101">
                  <c:v>48.81</c:v>
                </c:pt>
                <c:pt idx="1102">
                  <c:v>49.13</c:v>
                </c:pt>
                <c:pt idx="1103">
                  <c:v>49.46</c:v>
                </c:pt>
                <c:pt idx="1104">
                  <c:v>49.8</c:v>
                </c:pt>
                <c:pt idx="1105">
                  <c:v>50.15</c:v>
                </c:pt>
                <c:pt idx="1106">
                  <c:v>50.51</c:v>
                </c:pt>
                <c:pt idx="1107">
                  <c:v>50.89</c:v>
                </c:pt>
                <c:pt idx="1108">
                  <c:v>51.27</c:v>
                </c:pt>
                <c:pt idx="1109">
                  <c:v>51.67</c:v>
                </c:pt>
                <c:pt idx="1110">
                  <c:v>52.09</c:v>
                </c:pt>
                <c:pt idx="1111">
                  <c:v>52.52</c:v>
                </c:pt>
                <c:pt idx="1112">
                  <c:v>52.97</c:v>
                </c:pt>
                <c:pt idx="1113">
                  <c:v>53.44</c:v>
                </c:pt>
                <c:pt idx="1114">
                  <c:v>53.92</c:v>
                </c:pt>
                <c:pt idx="1115">
                  <c:v>54.42</c:v>
                </c:pt>
                <c:pt idx="1116">
                  <c:v>54.95</c:v>
                </c:pt>
                <c:pt idx="1117">
                  <c:v>55.49</c:v>
                </c:pt>
                <c:pt idx="1118">
                  <c:v>56.06</c:v>
                </c:pt>
                <c:pt idx="1119">
                  <c:v>56.65</c:v>
                </c:pt>
                <c:pt idx="1120">
                  <c:v>57.27</c:v>
                </c:pt>
                <c:pt idx="1121">
                  <c:v>57.92</c:v>
                </c:pt>
                <c:pt idx="1122">
                  <c:v>58.59</c:v>
                </c:pt>
                <c:pt idx="1123">
                  <c:v>59.3</c:v>
                </c:pt>
                <c:pt idx="1124">
                  <c:v>60.04</c:v>
                </c:pt>
                <c:pt idx="1125">
                  <c:v>60.81</c:v>
                </c:pt>
                <c:pt idx="1126">
                  <c:v>61.63</c:v>
                </c:pt>
                <c:pt idx="1127">
                  <c:v>62.48</c:v>
                </c:pt>
                <c:pt idx="1128">
                  <c:v>63.38</c:v>
                </c:pt>
                <c:pt idx="1129">
                  <c:v>64.319999999999993</c:v>
                </c:pt>
                <c:pt idx="1130">
                  <c:v>65.319999999999993</c:v>
                </c:pt>
                <c:pt idx="1131">
                  <c:v>66.36</c:v>
                </c:pt>
                <c:pt idx="1132">
                  <c:v>67.47</c:v>
                </c:pt>
                <c:pt idx="1133">
                  <c:v>68.64</c:v>
                </c:pt>
                <c:pt idx="1134">
                  <c:v>69.87</c:v>
                </c:pt>
                <c:pt idx="1135">
                  <c:v>71.17</c:v>
                </c:pt>
                <c:pt idx="1136">
                  <c:v>72.55</c:v>
                </c:pt>
                <c:pt idx="1137">
                  <c:v>74.02</c:v>
                </c:pt>
                <c:pt idx="1138">
                  <c:v>75.569999999999993</c:v>
                </c:pt>
                <c:pt idx="1139">
                  <c:v>77.22</c:v>
                </c:pt>
                <c:pt idx="1140">
                  <c:v>78.98</c:v>
                </c:pt>
                <c:pt idx="1141">
                  <c:v>80.849999999999994</c:v>
                </c:pt>
                <c:pt idx="1142">
                  <c:v>82.84</c:v>
                </c:pt>
                <c:pt idx="1143">
                  <c:v>84.97</c:v>
                </c:pt>
                <c:pt idx="1144">
                  <c:v>87.24</c:v>
                </c:pt>
                <c:pt idx="1145">
                  <c:v>89.67</c:v>
                </c:pt>
                <c:pt idx="1146">
                  <c:v>92.28</c:v>
                </c:pt>
                <c:pt idx="1147">
                  <c:v>95.07</c:v>
                </c:pt>
                <c:pt idx="1148">
                  <c:v>98.06</c:v>
                </c:pt>
                <c:pt idx="1149">
                  <c:v>101.27</c:v>
                </c:pt>
                <c:pt idx="1150">
                  <c:v>104.72</c:v>
                </c:pt>
                <c:pt idx="1151">
                  <c:v>108.43</c:v>
                </c:pt>
                <c:pt idx="1152">
                  <c:v>112.42</c:v>
                </c:pt>
                <c:pt idx="1153">
                  <c:v>116.72</c:v>
                </c:pt>
                <c:pt idx="1154">
                  <c:v>121.34</c:v>
                </c:pt>
                <c:pt idx="1155">
                  <c:v>126.32</c:v>
                </c:pt>
                <c:pt idx="1156">
                  <c:v>131.68</c:v>
                </c:pt>
                <c:pt idx="1157">
                  <c:v>137.44</c:v>
                </c:pt>
                <c:pt idx="1158">
                  <c:v>143.62</c:v>
                </c:pt>
                <c:pt idx="1159">
                  <c:v>150.25</c:v>
                </c:pt>
                <c:pt idx="1160">
                  <c:v>157.33000000000001</c:v>
                </c:pt>
                <c:pt idx="1161">
                  <c:v>164.87</c:v>
                </c:pt>
                <c:pt idx="1162">
                  <c:v>172.85</c:v>
                </c:pt>
                <c:pt idx="1163">
                  <c:v>181.24</c:v>
                </c:pt>
                <c:pt idx="1164">
                  <c:v>190</c:v>
                </c:pt>
                <c:pt idx="1165">
                  <c:v>199.03</c:v>
                </c:pt>
                <c:pt idx="1166">
                  <c:v>208.22</c:v>
                </c:pt>
                <c:pt idx="1167">
                  <c:v>217.4</c:v>
                </c:pt>
                <c:pt idx="1168">
                  <c:v>226.35</c:v>
                </c:pt>
                <c:pt idx="1169">
                  <c:v>234.85</c:v>
                </c:pt>
                <c:pt idx="1170">
                  <c:v>242.61</c:v>
                </c:pt>
                <c:pt idx="1171">
                  <c:v>249.37</c:v>
                </c:pt>
                <c:pt idx="1172">
                  <c:v>254.92</c:v>
                </c:pt>
                <c:pt idx="1173">
                  <c:v>259.12</c:v>
                </c:pt>
                <c:pt idx="1174">
                  <c:v>262.01</c:v>
                </c:pt>
                <c:pt idx="1175">
                  <c:v>263.75</c:v>
                </c:pt>
                <c:pt idx="1176">
                  <c:v>264.63</c:v>
                </c:pt>
                <c:pt idx="1177">
                  <c:v>264.95999999999998</c:v>
                </c:pt>
                <c:pt idx="1178">
                  <c:v>264.97000000000003</c:v>
                </c:pt>
                <c:pt idx="1179">
                  <c:v>264.64</c:v>
                </c:pt>
                <c:pt idx="1180">
                  <c:v>263.77999999999997</c:v>
                </c:pt>
                <c:pt idx="1181">
                  <c:v>262.07</c:v>
                </c:pt>
                <c:pt idx="1182">
                  <c:v>259.23</c:v>
                </c:pt>
                <c:pt idx="1183">
                  <c:v>255.08</c:v>
                </c:pt>
                <c:pt idx="1184">
                  <c:v>249.6</c:v>
                </c:pt>
                <c:pt idx="1185">
                  <c:v>242.93</c:v>
                </c:pt>
                <c:pt idx="1186">
                  <c:v>235.28</c:v>
                </c:pt>
                <c:pt idx="1187">
                  <c:v>226.9</c:v>
                </c:pt>
                <c:pt idx="1188">
                  <c:v>218.07</c:v>
                </c:pt>
                <c:pt idx="1189">
                  <c:v>209.03</c:v>
                </c:pt>
                <c:pt idx="1190">
                  <c:v>199.99</c:v>
                </c:pt>
              </c:numCache>
            </c:numRef>
          </c:yVal>
          <c:smooth val="1"/>
          <c:extLst>
            <c:ext xmlns:c16="http://schemas.microsoft.com/office/drawing/2014/chart" uri="{C3380CC4-5D6E-409C-BE32-E72D297353CC}">
              <c16:uniqueId val="{00000002-890F-454E-AC32-BA600AE94D3A}"/>
            </c:ext>
          </c:extLst>
        </c:ser>
        <c:dLbls>
          <c:showLegendKey val="0"/>
          <c:showVal val="0"/>
          <c:showCatName val="0"/>
          <c:showSerName val="0"/>
          <c:showPercent val="0"/>
          <c:showBubbleSize val="0"/>
        </c:dLbls>
        <c:axId val="-2112370216"/>
        <c:axId val="-2107469800"/>
      </c:scatterChart>
      <c:valAx>
        <c:axId val="-2112370216"/>
        <c:scaling>
          <c:orientation val="minMax"/>
          <c:max val="120"/>
          <c:min val="0"/>
        </c:scaling>
        <c:delete val="0"/>
        <c:axPos val="b"/>
        <c:majorGridlines/>
        <c:title>
          <c:tx>
            <c:rich>
              <a:bodyPr/>
              <a:lstStyle/>
              <a:p>
                <a:pPr>
                  <a:defRPr sz="1600"/>
                </a:pPr>
                <a:r>
                  <a:rPr lang="en-US" sz="1600"/>
                  <a:t>Frequency, GHz</a:t>
                </a:r>
              </a:p>
            </c:rich>
          </c:tx>
          <c:layout>
            <c:manualLayout>
              <c:xMode val="edge"/>
              <c:yMode val="edge"/>
              <c:x val="0.39077235954218953"/>
              <c:y val="0.93295817135734793"/>
            </c:manualLayout>
          </c:layout>
          <c:overlay val="0"/>
        </c:title>
        <c:numFmt formatCode="0" sourceLinked="0"/>
        <c:majorTickMark val="out"/>
        <c:minorTickMark val="in"/>
        <c:tickLblPos val="nextTo"/>
        <c:spPr>
          <a:ln/>
        </c:spPr>
        <c:txPr>
          <a:bodyPr/>
          <a:lstStyle/>
          <a:p>
            <a:pPr>
              <a:defRPr sz="1400" b="1" i="0" baseline="0"/>
            </a:pPr>
            <a:endParaRPr lang="en-US"/>
          </a:p>
        </c:txPr>
        <c:crossAx val="-2107469800"/>
        <c:crosses val="autoZero"/>
        <c:crossBetween val="midCat"/>
        <c:majorUnit val="10"/>
        <c:minorUnit val="5"/>
      </c:valAx>
      <c:valAx>
        <c:axId val="-2107469800"/>
        <c:scaling>
          <c:orientation val="minMax"/>
          <c:max val="300"/>
        </c:scaling>
        <c:delete val="0"/>
        <c:axPos val="l"/>
        <c:majorGridlines/>
        <c:numFmt formatCode="0.0" sourceLinked="1"/>
        <c:majorTickMark val="out"/>
        <c:minorTickMark val="none"/>
        <c:tickLblPos val="nextTo"/>
        <c:txPr>
          <a:bodyPr/>
          <a:lstStyle/>
          <a:p>
            <a:pPr>
              <a:defRPr sz="1400" b="1" i="0" baseline="0"/>
            </a:pPr>
            <a:endParaRPr lang="en-US"/>
          </a:p>
        </c:txPr>
        <c:crossAx val="-2112370216"/>
        <c:crosses val="autoZero"/>
        <c:crossBetween val="midCat"/>
      </c:valAx>
    </c:plotArea>
    <c:legend>
      <c:legendPos val="r"/>
      <c:layout>
        <c:manualLayout>
          <c:xMode val="edge"/>
          <c:yMode val="edge"/>
          <c:x val="0.12658831345748808"/>
          <c:y val="9.9711319731752998E-2"/>
          <c:w val="9.2640654844415846E-2"/>
          <c:h val="0.21126255865398341"/>
        </c:manualLayout>
      </c:layout>
      <c:overlay val="0"/>
      <c:spPr>
        <a:solidFill>
          <a:schemeClr val="bg1"/>
        </a:solidFill>
      </c:spPr>
      <c:txPr>
        <a:bodyPr/>
        <a:lstStyle/>
        <a:p>
          <a:pPr>
            <a:defRPr sz="1400" b="1" i="0"/>
          </a:pPr>
          <a:endParaRPr lang="en-US"/>
        </a:p>
      </c:txPr>
    </c:legend>
    <c:plotVisOnly val="1"/>
    <c:dispBlanksAs val="gap"/>
    <c:showDLblsOverMax val="0"/>
  </c:chart>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a:pPr>
            <a:r>
              <a:rPr lang="en-US"/>
              <a:t>Tsky for VLA Site, 60 deg. Elevation</a:t>
            </a:r>
          </a:p>
        </c:rich>
      </c:tx>
      <c:layout>
        <c:manualLayout>
          <c:xMode val="edge"/>
          <c:yMode val="edge"/>
          <c:x val="0.29683616530984264"/>
          <c:y val="0"/>
        </c:manualLayout>
      </c:layout>
      <c:overlay val="0"/>
    </c:title>
    <c:autoTitleDeleted val="0"/>
    <c:plotArea>
      <c:layout>
        <c:manualLayout>
          <c:layoutTarget val="inner"/>
          <c:xMode val="edge"/>
          <c:yMode val="edge"/>
          <c:x val="6.9044735917186781E-2"/>
          <c:y val="7.4002748014091985E-2"/>
          <c:w val="0.88555754464972514"/>
          <c:h val="0.78411882452331705"/>
        </c:manualLayout>
      </c:layout>
      <c:scatterChart>
        <c:scatterStyle val="smoothMarker"/>
        <c:varyColors val="0"/>
        <c:ser>
          <c:idx val="3"/>
          <c:order val="0"/>
          <c:tx>
            <c:strRef>
              <c:f>Tsky!$E$5</c:f>
              <c:strCache>
                <c:ptCount val="1"/>
                <c:pt idx="0">
                  <c:v>1</c:v>
                </c:pt>
              </c:strCache>
            </c:strRef>
          </c:tx>
          <c:marker>
            <c:symbol val="none"/>
          </c:marker>
          <c:xVal>
            <c:numRef>
              <c:f>Tsky!$A$6:$A$1196</c:f>
              <c:numCache>
                <c:formatCode>0.0</c:formatCode>
                <c:ptCount val="1191"/>
                <c:pt idx="0">
                  <c:v>1</c:v>
                </c:pt>
                <c:pt idx="1">
                  <c:v>1.1000000000000001</c:v>
                </c:pt>
                <c:pt idx="2">
                  <c:v>1.2</c:v>
                </c:pt>
                <c:pt idx="3">
                  <c:v>1.3</c:v>
                </c:pt>
                <c:pt idx="4">
                  <c:v>1.4</c:v>
                </c:pt>
                <c:pt idx="5">
                  <c:v>1.5</c:v>
                </c:pt>
                <c:pt idx="6">
                  <c:v>1.6</c:v>
                </c:pt>
                <c:pt idx="7">
                  <c:v>1.7</c:v>
                </c:pt>
                <c:pt idx="8">
                  <c:v>1.8</c:v>
                </c:pt>
                <c:pt idx="9">
                  <c:v>1.9</c:v>
                </c:pt>
                <c:pt idx="10">
                  <c:v>2</c:v>
                </c:pt>
                <c:pt idx="11">
                  <c:v>2.1</c:v>
                </c:pt>
                <c:pt idx="12">
                  <c:v>2.2000000000000002</c:v>
                </c:pt>
                <c:pt idx="13">
                  <c:v>2.2999999999999998</c:v>
                </c:pt>
                <c:pt idx="14">
                  <c:v>2.4</c:v>
                </c:pt>
                <c:pt idx="15">
                  <c:v>2.5</c:v>
                </c:pt>
                <c:pt idx="16">
                  <c:v>2.6</c:v>
                </c:pt>
                <c:pt idx="17">
                  <c:v>2.7</c:v>
                </c:pt>
                <c:pt idx="18">
                  <c:v>2.8</c:v>
                </c:pt>
                <c:pt idx="19">
                  <c:v>2.9</c:v>
                </c:pt>
                <c:pt idx="20">
                  <c:v>3</c:v>
                </c:pt>
                <c:pt idx="21">
                  <c:v>3.1</c:v>
                </c:pt>
                <c:pt idx="22">
                  <c:v>3.2</c:v>
                </c:pt>
                <c:pt idx="23">
                  <c:v>3.3</c:v>
                </c:pt>
                <c:pt idx="24">
                  <c:v>3.4</c:v>
                </c:pt>
                <c:pt idx="25">
                  <c:v>3.5</c:v>
                </c:pt>
                <c:pt idx="26">
                  <c:v>3.6</c:v>
                </c:pt>
                <c:pt idx="27">
                  <c:v>3.7</c:v>
                </c:pt>
                <c:pt idx="28">
                  <c:v>3.8</c:v>
                </c:pt>
                <c:pt idx="29">
                  <c:v>3.9</c:v>
                </c:pt>
                <c:pt idx="30">
                  <c:v>4</c:v>
                </c:pt>
                <c:pt idx="31">
                  <c:v>4.0999999999999996</c:v>
                </c:pt>
                <c:pt idx="32">
                  <c:v>4.2</c:v>
                </c:pt>
                <c:pt idx="33">
                  <c:v>4.3</c:v>
                </c:pt>
                <c:pt idx="34">
                  <c:v>4.4000000000000004</c:v>
                </c:pt>
                <c:pt idx="35">
                  <c:v>4.5</c:v>
                </c:pt>
                <c:pt idx="36">
                  <c:v>4.5999999999999996</c:v>
                </c:pt>
                <c:pt idx="37">
                  <c:v>4.7</c:v>
                </c:pt>
                <c:pt idx="38">
                  <c:v>4.8</c:v>
                </c:pt>
                <c:pt idx="39">
                  <c:v>4.9000000000000004</c:v>
                </c:pt>
                <c:pt idx="40">
                  <c:v>5</c:v>
                </c:pt>
                <c:pt idx="41">
                  <c:v>5.0999999999999996</c:v>
                </c:pt>
                <c:pt idx="42">
                  <c:v>5.2</c:v>
                </c:pt>
                <c:pt idx="43">
                  <c:v>5.3</c:v>
                </c:pt>
                <c:pt idx="44">
                  <c:v>5.4</c:v>
                </c:pt>
                <c:pt idx="45">
                  <c:v>5.5</c:v>
                </c:pt>
                <c:pt idx="46">
                  <c:v>5.6</c:v>
                </c:pt>
                <c:pt idx="47">
                  <c:v>5.7</c:v>
                </c:pt>
                <c:pt idx="48">
                  <c:v>5.8</c:v>
                </c:pt>
                <c:pt idx="49">
                  <c:v>5.9</c:v>
                </c:pt>
                <c:pt idx="50">
                  <c:v>6</c:v>
                </c:pt>
                <c:pt idx="51">
                  <c:v>6.1</c:v>
                </c:pt>
                <c:pt idx="52">
                  <c:v>6.2</c:v>
                </c:pt>
                <c:pt idx="53">
                  <c:v>6.3</c:v>
                </c:pt>
                <c:pt idx="54">
                  <c:v>6.4</c:v>
                </c:pt>
                <c:pt idx="55">
                  <c:v>6.5</c:v>
                </c:pt>
                <c:pt idx="56">
                  <c:v>6.6</c:v>
                </c:pt>
                <c:pt idx="57">
                  <c:v>6.7</c:v>
                </c:pt>
                <c:pt idx="58">
                  <c:v>6.8</c:v>
                </c:pt>
                <c:pt idx="59">
                  <c:v>6.9</c:v>
                </c:pt>
                <c:pt idx="60">
                  <c:v>7</c:v>
                </c:pt>
                <c:pt idx="61">
                  <c:v>7.1</c:v>
                </c:pt>
                <c:pt idx="62">
                  <c:v>7.2</c:v>
                </c:pt>
                <c:pt idx="63">
                  <c:v>7.3</c:v>
                </c:pt>
                <c:pt idx="64">
                  <c:v>7.4</c:v>
                </c:pt>
                <c:pt idx="65">
                  <c:v>7.5</c:v>
                </c:pt>
                <c:pt idx="66">
                  <c:v>7.6</c:v>
                </c:pt>
                <c:pt idx="67">
                  <c:v>7.7</c:v>
                </c:pt>
                <c:pt idx="68">
                  <c:v>7.8</c:v>
                </c:pt>
                <c:pt idx="69">
                  <c:v>7.9</c:v>
                </c:pt>
                <c:pt idx="70">
                  <c:v>8</c:v>
                </c:pt>
                <c:pt idx="71">
                  <c:v>8.1</c:v>
                </c:pt>
                <c:pt idx="72">
                  <c:v>8.1999999999999993</c:v>
                </c:pt>
                <c:pt idx="73">
                  <c:v>8.3000000000000007</c:v>
                </c:pt>
                <c:pt idx="74">
                  <c:v>8.4</c:v>
                </c:pt>
                <c:pt idx="75">
                  <c:v>8.5</c:v>
                </c:pt>
                <c:pt idx="76">
                  <c:v>8.6</c:v>
                </c:pt>
                <c:pt idx="77">
                  <c:v>8.6999999999999993</c:v>
                </c:pt>
                <c:pt idx="78">
                  <c:v>8.8000000000000007</c:v>
                </c:pt>
                <c:pt idx="79">
                  <c:v>8.9</c:v>
                </c:pt>
                <c:pt idx="80">
                  <c:v>9</c:v>
                </c:pt>
                <c:pt idx="81">
                  <c:v>9.1</c:v>
                </c:pt>
                <c:pt idx="82">
                  <c:v>9.1999999999999993</c:v>
                </c:pt>
                <c:pt idx="83">
                  <c:v>9.3000000000000007</c:v>
                </c:pt>
                <c:pt idx="84">
                  <c:v>9.4</c:v>
                </c:pt>
                <c:pt idx="85">
                  <c:v>9.5</c:v>
                </c:pt>
                <c:pt idx="86">
                  <c:v>9.6</c:v>
                </c:pt>
                <c:pt idx="87">
                  <c:v>9.6999999999999993</c:v>
                </c:pt>
                <c:pt idx="88">
                  <c:v>9.8000000000000007</c:v>
                </c:pt>
                <c:pt idx="89">
                  <c:v>9.9</c:v>
                </c:pt>
                <c:pt idx="90">
                  <c:v>10</c:v>
                </c:pt>
                <c:pt idx="91">
                  <c:v>10.1</c:v>
                </c:pt>
                <c:pt idx="92">
                  <c:v>10.199999999999999</c:v>
                </c:pt>
                <c:pt idx="93">
                  <c:v>10.3</c:v>
                </c:pt>
                <c:pt idx="94">
                  <c:v>10.4</c:v>
                </c:pt>
                <c:pt idx="95">
                  <c:v>10.5</c:v>
                </c:pt>
                <c:pt idx="96">
                  <c:v>10.6</c:v>
                </c:pt>
                <c:pt idx="97">
                  <c:v>10.7</c:v>
                </c:pt>
                <c:pt idx="98">
                  <c:v>10.8</c:v>
                </c:pt>
                <c:pt idx="99">
                  <c:v>10.9</c:v>
                </c:pt>
                <c:pt idx="100">
                  <c:v>11</c:v>
                </c:pt>
                <c:pt idx="101">
                  <c:v>11.1</c:v>
                </c:pt>
                <c:pt idx="102">
                  <c:v>11.2</c:v>
                </c:pt>
                <c:pt idx="103">
                  <c:v>11.3</c:v>
                </c:pt>
                <c:pt idx="104">
                  <c:v>11.4</c:v>
                </c:pt>
                <c:pt idx="105">
                  <c:v>11.5</c:v>
                </c:pt>
                <c:pt idx="106">
                  <c:v>11.6</c:v>
                </c:pt>
                <c:pt idx="107">
                  <c:v>11.7</c:v>
                </c:pt>
                <c:pt idx="108">
                  <c:v>11.8</c:v>
                </c:pt>
                <c:pt idx="109">
                  <c:v>11.9</c:v>
                </c:pt>
                <c:pt idx="110">
                  <c:v>12</c:v>
                </c:pt>
                <c:pt idx="111">
                  <c:v>12.1</c:v>
                </c:pt>
                <c:pt idx="112">
                  <c:v>12.2</c:v>
                </c:pt>
                <c:pt idx="113">
                  <c:v>12.3</c:v>
                </c:pt>
                <c:pt idx="114">
                  <c:v>12.4</c:v>
                </c:pt>
                <c:pt idx="115">
                  <c:v>12.5</c:v>
                </c:pt>
                <c:pt idx="116">
                  <c:v>12.6</c:v>
                </c:pt>
                <c:pt idx="117">
                  <c:v>12.7</c:v>
                </c:pt>
                <c:pt idx="118">
                  <c:v>12.8</c:v>
                </c:pt>
                <c:pt idx="119">
                  <c:v>12.9</c:v>
                </c:pt>
                <c:pt idx="120">
                  <c:v>13</c:v>
                </c:pt>
                <c:pt idx="121">
                  <c:v>13.1</c:v>
                </c:pt>
                <c:pt idx="122">
                  <c:v>13.2</c:v>
                </c:pt>
                <c:pt idx="123">
                  <c:v>13.3</c:v>
                </c:pt>
                <c:pt idx="124">
                  <c:v>13.4</c:v>
                </c:pt>
                <c:pt idx="125">
                  <c:v>13.5</c:v>
                </c:pt>
                <c:pt idx="126">
                  <c:v>13.6</c:v>
                </c:pt>
                <c:pt idx="127">
                  <c:v>13.7</c:v>
                </c:pt>
                <c:pt idx="128">
                  <c:v>13.8</c:v>
                </c:pt>
                <c:pt idx="129">
                  <c:v>13.9</c:v>
                </c:pt>
                <c:pt idx="130">
                  <c:v>14</c:v>
                </c:pt>
                <c:pt idx="131">
                  <c:v>14.1</c:v>
                </c:pt>
                <c:pt idx="132">
                  <c:v>14.2</c:v>
                </c:pt>
                <c:pt idx="133">
                  <c:v>14.3</c:v>
                </c:pt>
                <c:pt idx="134">
                  <c:v>14.4</c:v>
                </c:pt>
                <c:pt idx="135">
                  <c:v>14.5</c:v>
                </c:pt>
                <c:pt idx="136">
                  <c:v>14.6</c:v>
                </c:pt>
                <c:pt idx="137">
                  <c:v>14.7</c:v>
                </c:pt>
                <c:pt idx="138">
                  <c:v>14.8</c:v>
                </c:pt>
                <c:pt idx="139">
                  <c:v>14.9</c:v>
                </c:pt>
                <c:pt idx="140">
                  <c:v>15</c:v>
                </c:pt>
                <c:pt idx="141">
                  <c:v>15.1</c:v>
                </c:pt>
                <c:pt idx="142">
                  <c:v>15.2</c:v>
                </c:pt>
                <c:pt idx="143">
                  <c:v>15.3</c:v>
                </c:pt>
                <c:pt idx="144">
                  <c:v>15.4</c:v>
                </c:pt>
                <c:pt idx="145">
                  <c:v>15.5</c:v>
                </c:pt>
                <c:pt idx="146">
                  <c:v>15.6</c:v>
                </c:pt>
                <c:pt idx="147">
                  <c:v>15.7</c:v>
                </c:pt>
                <c:pt idx="148">
                  <c:v>15.8</c:v>
                </c:pt>
                <c:pt idx="149">
                  <c:v>15.9</c:v>
                </c:pt>
                <c:pt idx="150">
                  <c:v>16</c:v>
                </c:pt>
                <c:pt idx="151">
                  <c:v>16.100000000000001</c:v>
                </c:pt>
                <c:pt idx="152">
                  <c:v>16.2</c:v>
                </c:pt>
                <c:pt idx="153">
                  <c:v>16.3</c:v>
                </c:pt>
                <c:pt idx="154">
                  <c:v>16.399999999999999</c:v>
                </c:pt>
                <c:pt idx="155">
                  <c:v>16.5</c:v>
                </c:pt>
                <c:pt idx="156">
                  <c:v>16.600000000000001</c:v>
                </c:pt>
                <c:pt idx="157">
                  <c:v>16.7</c:v>
                </c:pt>
                <c:pt idx="158">
                  <c:v>16.8</c:v>
                </c:pt>
                <c:pt idx="159">
                  <c:v>16.899999999999999</c:v>
                </c:pt>
                <c:pt idx="160">
                  <c:v>17</c:v>
                </c:pt>
                <c:pt idx="161">
                  <c:v>17.100000000000001</c:v>
                </c:pt>
                <c:pt idx="162">
                  <c:v>17.2</c:v>
                </c:pt>
                <c:pt idx="163">
                  <c:v>17.3</c:v>
                </c:pt>
                <c:pt idx="164">
                  <c:v>17.399999999999999</c:v>
                </c:pt>
                <c:pt idx="165">
                  <c:v>17.5</c:v>
                </c:pt>
                <c:pt idx="166">
                  <c:v>17.600000000000001</c:v>
                </c:pt>
                <c:pt idx="167">
                  <c:v>17.7</c:v>
                </c:pt>
                <c:pt idx="168">
                  <c:v>17.8</c:v>
                </c:pt>
                <c:pt idx="169">
                  <c:v>17.899999999999999</c:v>
                </c:pt>
                <c:pt idx="170">
                  <c:v>18</c:v>
                </c:pt>
                <c:pt idx="171">
                  <c:v>18.100000000000001</c:v>
                </c:pt>
                <c:pt idx="172">
                  <c:v>18.2</c:v>
                </c:pt>
                <c:pt idx="173">
                  <c:v>18.3</c:v>
                </c:pt>
                <c:pt idx="174">
                  <c:v>18.399999999999999</c:v>
                </c:pt>
                <c:pt idx="175">
                  <c:v>18.5</c:v>
                </c:pt>
                <c:pt idx="176">
                  <c:v>18.600000000000001</c:v>
                </c:pt>
                <c:pt idx="177">
                  <c:v>18.7</c:v>
                </c:pt>
                <c:pt idx="178">
                  <c:v>18.8</c:v>
                </c:pt>
                <c:pt idx="179">
                  <c:v>18.899999999999999</c:v>
                </c:pt>
                <c:pt idx="180">
                  <c:v>19</c:v>
                </c:pt>
                <c:pt idx="181">
                  <c:v>19.100000000000001</c:v>
                </c:pt>
                <c:pt idx="182">
                  <c:v>19.2</c:v>
                </c:pt>
                <c:pt idx="183">
                  <c:v>19.3</c:v>
                </c:pt>
                <c:pt idx="184">
                  <c:v>19.399999999999999</c:v>
                </c:pt>
                <c:pt idx="185">
                  <c:v>19.5</c:v>
                </c:pt>
                <c:pt idx="186">
                  <c:v>19.600000000000001</c:v>
                </c:pt>
                <c:pt idx="187">
                  <c:v>19.7</c:v>
                </c:pt>
                <c:pt idx="188">
                  <c:v>19.8</c:v>
                </c:pt>
                <c:pt idx="189">
                  <c:v>19.899999999999999</c:v>
                </c:pt>
                <c:pt idx="190">
                  <c:v>20</c:v>
                </c:pt>
                <c:pt idx="191">
                  <c:v>20.100000000000001</c:v>
                </c:pt>
                <c:pt idx="192">
                  <c:v>20.2</c:v>
                </c:pt>
                <c:pt idx="193">
                  <c:v>20.3</c:v>
                </c:pt>
                <c:pt idx="194">
                  <c:v>20.399999999999999</c:v>
                </c:pt>
                <c:pt idx="195">
                  <c:v>20.5</c:v>
                </c:pt>
                <c:pt idx="196">
                  <c:v>20.6</c:v>
                </c:pt>
                <c:pt idx="197">
                  <c:v>20.7</c:v>
                </c:pt>
                <c:pt idx="198">
                  <c:v>20.8</c:v>
                </c:pt>
                <c:pt idx="199">
                  <c:v>20.9</c:v>
                </c:pt>
                <c:pt idx="200">
                  <c:v>21</c:v>
                </c:pt>
                <c:pt idx="201">
                  <c:v>21.1</c:v>
                </c:pt>
                <c:pt idx="202">
                  <c:v>21.2</c:v>
                </c:pt>
                <c:pt idx="203">
                  <c:v>21.3</c:v>
                </c:pt>
                <c:pt idx="204">
                  <c:v>21.4</c:v>
                </c:pt>
                <c:pt idx="205">
                  <c:v>21.5</c:v>
                </c:pt>
                <c:pt idx="206">
                  <c:v>21.6</c:v>
                </c:pt>
                <c:pt idx="207">
                  <c:v>21.7</c:v>
                </c:pt>
                <c:pt idx="208">
                  <c:v>21.8</c:v>
                </c:pt>
                <c:pt idx="209">
                  <c:v>21.9</c:v>
                </c:pt>
                <c:pt idx="210">
                  <c:v>22</c:v>
                </c:pt>
                <c:pt idx="211">
                  <c:v>22.1</c:v>
                </c:pt>
                <c:pt idx="212">
                  <c:v>22.2</c:v>
                </c:pt>
                <c:pt idx="213">
                  <c:v>22.3</c:v>
                </c:pt>
                <c:pt idx="214">
                  <c:v>22.4</c:v>
                </c:pt>
                <c:pt idx="215">
                  <c:v>22.5</c:v>
                </c:pt>
                <c:pt idx="216">
                  <c:v>22.6</c:v>
                </c:pt>
                <c:pt idx="217">
                  <c:v>22.7</c:v>
                </c:pt>
                <c:pt idx="218">
                  <c:v>22.8</c:v>
                </c:pt>
                <c:pt idx="219">
                  <c:v>22.9</c:v>
                </c:pt>
                <c:pt idx="220">
                  <c:v>23</c:v>
                </c:pt>
                <c:pt idx="221">
                  <c:v>23.1</c:v>
                </c:pt>
                <c:pt idx="222">
                  <c:v>23.2</c:v>
                </c:pt>
                <c:pt idx="223">
                  <c:v>23.3</c:v>
                </c:pt>
                <c:pt idx="224">
                  <c:v>23.4</c:v>
                </c:pt>
                <c:pt idx="225">
                  <c:v>23.5</c:v>
                </c:pt>
                <c:pt idx="226">
                  <c:v>23.6</c:v>
                </c:pt>
                <c:pt idx="227">
                  <c:v>23.7</c:v>
                </c:pt>
                <c:pt idx="228">
                  <c:v>23.8</c:v>
                </c:pt>
                <c:pt idx="229">
                  <c:v>23.9</c:v>
                </c:pt>
                <c:pt idx="230">
                  <c:v>24</c:v>
                </c:pt>
                <c:pt idx="231">
                  <c:v>24.1</c:v>
                </c:pt>
                <c:pt idx="232">
                  <c:v>24.2</c:v>
                </c:pt>
                <c:pt idx="233">
                  <c:v>24.3</c:v>
                </c:pt>
                <c:pt idx="234">
                  <c:v>24.4</c:v>
                </c:pt>
                <c:pt idx="235">
                  <c:v>24.5</c:v>
                </c:pt>
                <c:pt idx="236">
                  <c:v>24.6</c:v>
                </c:pt>
                <c:pt idx="237">
                  <c:v>24.7</c:v>
                </c:pt>
                <c:pt idx="238">
                  <c:v>24.8</c:v>
                </c:pt>
                <c:pt idx="239">
                  <c:v>24.9</c:v>
                </c:pt>
                <c:pt idx="240">
                  <c:v>25</c:v>
                </c:pt>
                <c:pt idx="241">
                  <c:v>25.1</c:v>
                </c:pt>
                <c:pt idx="242">
                  <c:v>25.2</c:v>
                </c:pt>
                <c:pt idx="243">
                  <c:v>25.3</c:v>
                </c:pt>
                <c:pt idx="244">
                  <c:v>25.4</c:v>
                </c:pt>
                <c:pt idx="245">
                  <c:v>25.5</c:v>
                </c:pt>
                <c:pt idx="246">
                  <c:v>25.6</c:v>
                </c:pt>
                <c:pt idx="247">
                  <c:v>25.7</c:v>
                </c:pt>
                <c:pt idx="248">
                  <c:v>25.8</c:v>
                </c:pt>
                <c:pt idx="249">
                  <c:v>25.9</c:v>
                </c:pt>
                <c:pt idx="250">
                  <c:v>26</c:v>
                </c:pt>
                <c:pt idx="251">
                  <c:v>26.1</c:v>
                </c:pt>
                <c:pt idx="252">
                  <c:v>26.2</c:v>
                </c:pt>
                <c:pt idx="253">
                  <c:v>26.3</c:v>
                </c:pt>
                <c:pt idx="254">
                  <c:v>26.4</c:v>
                </c:pt>
                <c:pt idx="255">
                  <c:v>26.5</c:v>
                </c:pt>
                <c:pt idx="256">
                  <c:v>26.6</c:v>
                </c:pt>
                <c:pt idx="257">
                  <c:v>26.7</c:v>
                </c:pt>
                <c:pt idx="258">
                  <c:v>26.8</c:v>
                </c:pt>
                <c:pt idx="259">
                  <c:v>26.9</c:v>
                </c:pt>
                <c:pt idx="260">
                  <c:v>27</c:v>
                </c:pt>
                <c:pt idx="261">
                  <c:v>27.1</c:v>
                </c:pt>
                <c:pt idx="262">
                  <c:v>27.2</c:v>
                </c:pt>
                <c:pt idx="263">
                  <c:v>27.3</c:v>
                </c:pt>
                <c:pt idx="264">
                  <c:v>27.4</c:v>
                </c:pt>
                <c:pt idx="265">
                  <c:v>27.5</c:v>
                </c:pt>
                <c:pt idx="266">
                  <c:v>27.6</c:v>
                </c:pt>
                <c:pt idx="267">
                  <c:v>27.7</c:v>
                </c:pt>
                <c:pt idx="268">
                  <c:v>27.8</c:v>
                </c:pt>
                <c:pt idx="269">
                  <c:v>27.9</c:v>
                </c:pt>
                <c:pt idx="270">
                  <c:v>28</c:v>
                </c:pt>
                <c:pt idx="271">
                  <c:v>28.1</c:v>
                </c:pt>
                <c:pt idx="272">
                  <c:v>28.2</c:v>
                </c:pt>
                <c:pt idx="273">
                  <c:v>28.3</c:v>
                </c:pt>
                <c:pt idx="274">
                  <c:v>28.4</c:v>
                </c:pt>
                <c:pt idx="275">
                  <c:v>28.5</c:v>
                </c:pt>
                <c:pt idx="276">
                  <c:v>28.6</c:v>
                </c:pt>
                <c:pt idx="277">
                  <c:v>28.7</c:v>
                </c:pt>
                <c:pt idx="278">
                  <c:v>28.8</c:v>
                </c:pt>
                <c:pt idx="279">
                  <c:v>28.9</c:v>
                </c:pt>
                <c:pt idx="280">
                  <c:v>29</c:v>
                </c:pt>
                <c:pt idx="281">
                  <c:v>29.1</c:v>
                </c:pt>
                <c:pt idx="282">
                  <c:v>29.2</c:v>
                </c:pt>
                <c:pt idx="283">
                  <c:v>29.3</c:v>
                </c:pt>
                <c:pt idx="284">
                  <c:v>29.4</c:v>
                </c:pt>
                <c:pt idx="285">
                  <c:v>29.5</c:v>
                </c:pt>
                <c:pt idx="286">
                  <c:v>29.6</c:v>
                </c:pt>
                <c:pt idx="287">
                  <c:v>29.7</c:v>
                </c:pt>
                <c:pt idx="288">
                  <c:v>29.8</c:v>
                </c:pt>
                <c:pt idx="289">
                  <c:v>29.9</c:v>
                </c:pt>
                <c:pt idx="290">
                  <c:v>30</c:v>
                </c:pt>
                <c:pt idx="291">
                  <c:v>30.1</c:v>
                </c:pt>
                <c:pt idx="292">
                  <c:v>30.2</c:v>
                </c:pt>
                <c:pt idx="293">
                  <c:v>30.3</c:v>
                </c:pt>
                <c:pt idx="294">
                  <c:v>30.4</c:v>
                </c:pt>
                <c:pt idx="295">
                  <c:v>30.5</c:v>
                </c:pt>
                <c:pt idx="296">
                  <c:v>30.6</c:v>
                </c:pt>
                <c:pt idx="297">
                  <c:v>30.7</c:v>
                </c:pt>
                <c:pt idx="298">
                  <c:v>30.8</c:v>
                </c:pt>
                <c:pt idx="299">
                  <c:v>30.9</c:v>
                </c:pt>
                <c:pt idx="300">
                  <c:v>31</c:v>
                </c:pt>
                <c:pt idx="301">
                  <c:v>31.1</c:v>
                </c:pt>
                <c:pt idx="302">
                  <c:v>31.2</c:v>
                </c:pt>
                <c:pt idx="303">
                  <c:v>31.3</c:v>
                </c:pt>
                <c:pt idx="304">
                  <c:v>31.4</c:v>
                </c:pt>
                <c:pt idx="305">
                  <c:v>31.5</c:v>
                </c:pt>
                <c:pt idx="306">
                  <c:v>31.6</c:v>
                </c:pt>
                <c:pt idx="307">
                  <c:v>31.7</c:v>
                </c:pt>
                <c:pt idx="308">
                  <c:v>31.8</c:v>
                </c:pt>
                <c:pt idx="309">
                  <c:v>31.9</c:v>
                </c:pt>
                <c:pt idx="310">
                  <c:v>32</c:v>
                </c:pt>
                <c:pt idx="311">
                  <c:v>32.1</c:v>
                </c:pt>
                <c:pt idx="312">
                  <c:v>32.200000000000003</c:v>
                </c:pt>
                <c:pt idx="313">
                  <c:v>32.299999999999997</c:v>
                </c:pt>
                <c:pt idx="314">
                  <c:v>32.4</c:v>
                </c:pt>
                <c:pt idx="315">
                  <c:v>32.5</c:v>
                </c:pt>
                <c:pt idx="316">
                  <c:v>32.6</c:v>
                </c:pt>
                <c:pt idx="317">
                  <c:v>32.700000000000003</c:v>
                </c:pt>
                <c:pt idx="318">
                  <c:v>32.799999999999997</c:v>
                </c:pt>
                <c:pt idx="319">
                  <c:v>32.9</c:v>
                </c:pt>
                <c:pt idx="320">
                  <c:v>33</c:v>
                </c:pt>
                <c:pt idx="321">
                  <c:v>33.1</c:v>
                </c:pt>
                <c:pt idx="322">
                  <c:v>33.200000000000003</c:v>
                </c:pt>
                <c:pt idx="323">
                  <c:v>33.299999999999997</c:v>
                </c:pt>
                <c:pt idx="324">
                  <c:v>33.4</c:v>
                </c:pt>
                <c:pt idx="325">
                  <c:v>33.5</c:v>
                </c:pt>
                <c:pt idx="326">
                  <c:v>33.6</c:v>
                </c:pt>
                <c:pt idx="327">
                  <c:v>33.700000000000003</c:v>
                </c:pt>
                <c:pt idx="328">
                  <c:v>33.799999999999997</c:v>
                </c:pt>
                <c:pt idx="329">
                  <c:v>33.9</c:v>
                </c:pt>
                <c:pt idx="330">
                  <c:v>34</c:v>
                </c:pt>
                <c:pt idx="331">
                  <c:v>34.1</c:v>
                </c:pt>
                <c:pt idx="332">
                  <c:v>34.200000000000003</c:v>
                </c:pt>
                <c:pt idx="333">
                  <c:v>34.299999999999997</c:v>
                </c:pt>
                <c:pt idx="334">
                  <c:v>34.4</c:v>
                </c:pt>
                <c:pt idx="335">
                  <c:v>34.5</c:v>
                </c:pt>
                <c:pt idx="336">
                  <c:v>34.6</c:v>
                </c:pt>
                <c:pt idx="337">
                  <c:v>34.700000000000003</c:v>
                </c:pt>
                <c:pt idx="338">
                  <c:v>34.799999999999997</c:v>
                </c:pt>
                <c:pt idx="339">
                  <c:v>34.9</c:v>
                </c:pt>
                <c:pt idx="340">
                  <c:v>35</c:v>
                </c:pt>
                <c:pt idx="341">
                  <c:v>35.1</c:v>
                </c:pt>
                <c:pt idx="342">
                  <c:v>35.200000000000003</c:v>
                </c:pt>
                <c:pt idx="343">
                  <c:v>35.299999999999997</c:v>
                </c:pt>
                <c:pt idx="344">
                  <c:v>35.4</c:v>
                </c:pt>
                <c:pt idx="345">
                  <c:v>35.5</c:v>
                </c:pt>
                <c:pt idx="346">
                  <c:v>35.6</c:v>
                </c:pt>
                <c:pt idx="347">
                  <c:v>35.700000000000003</c:v>
                </c:pt>
                <c:pt idx="348">
                  <c:v>35.799999999999997</c:v>
                </c:pt>
                <c:pt idx="349">
                  <c:v>35.9</c:v>
                </c:pt>
                <c:pt idx="350">
                  <c:v>36</c:v>
                </c:pt>
                <c:pt idx="351">
                  <c:v>36.1</c:v>
                </c:pt>
                <c:pt idx="352">
                  <c:v>36.200000000000003</c:v>
                </c:pt>
                <c:pt idx="353">
                  <c:v>36.299999999999997</c:v>
                </c:pt>
                <c:pt idx="354">
                  <c:v>36.4</c:v>
                </c:pt>
                <c:pt idx="355">
                  <c:v>36.5</c:v>
                </c:pt>
                <c:pt idx="356">
                  <c:v>36.6</c:v>
                </c:pt>
                <c:pt idx="357">
                  <c:v>36.700000000000003</c:v>
                </c:pt>
                <c:pt idx="358">
                  <c:v>36.799999999999997</c:v>
                </c:pt>
                <c:pt idx="359">
                  <c:v>36.9</c:v>
                </c:pt>
                <c:pt idx="360">
                  <c:v>37</c:v>
                </c:pt>
                <c:pt idx="361">
                  <c:v>37.1</c:v>
                </c:pt>
                <c:pt idx="362">
                  <c:v>37.200000000000003</c:v>
                </c:pt>
                <c:pt idx="363">
                  <c:v>37.299999999999997</c:v>
                </c:pt>
                <c:pt idx="364">
                  <c:v>37.4</c:v>
                </c:pt>
                <c:pt idx="365">
                  <c:v>37.5</c:v>
                </c:pt>
                <c:pt idx="366">
                  <c:v>37.6</c:v>
                </c:pt>
                <c:pt idx="367">
                  <c:v>37.700000000000003</c:v>
                </c:pt>
                <c:pt idx="368">
                  <c:v>37.799999999999997</c:v>
                </c:pt>
                <c:pt idx="369">
                  <c:v>37.9</c:v>
                </c:pt>
                <c:pt idx="370">
                  <c:v>38</c:v>
                </c:pt>
                <c:pt idx="371">
                  <c:v>38.1</c:v>
                </c:pt>
                <c:pt idx="372">
                  <c:v>38.200000000000003</c:v>
                </c:pt>
                <c:pt idx="373">
                  <c:v>38.299999999999997</c:v>
                </c:pt>
                <c:pt idx="374">
                  <c:v>38.4</c:v>
                </c:pt>
                <c:pt idx="375">
                  <c:v>38.5</c:v>
                </c:pt>
                <c:pt idx="376">
                  <c:v>38.6</c:v>
                </c:pt>
                <c:pt idx="377">
                  <c:v>38.700000000000003</c:v>
                </c:pt>
                <c:pt idx="378">
                  <c:v>38.799999999999997</c:v>
                </c:pt>
                <c:pt idx="379">
                  <c:v>38.9</c:v>
                </c:pt>
                <c:pt idx="380">
                  <c:v>39</c:v>
                </c:pt>
                <c:pt idx="381">
                  <c:v>39.1</c:v>
                </c:pt>
                <c:pt idx="382">
                  <c:v>39.200000000000003</c:v>
                </c:pt>
                <c:pt idx="383">
                  <c:v>39.299999999999997</c:v>
                </c:pt>
                <c:pt idx="384">
                  <c:v>39.4</c:v>
                </c:pt>
                <c:pt idx="385">
                  <c:v>39.5</c:v>
                </c:pt>
                <c:pt idx="386">
                  <c:v>39.6</c:v>
                </c:pt>
                <c:pt idx="387">
                  <c:v>39.700000000000003</c:v>
                </c:pt>
                <c:pt idx="388">
                  <c:v>39.799999999999997</c:v>
                </c:pt>
                <c:pt idx="389">
                  <c:v>39.9</c:v>
                </c:pt>
                <c:pt idx="390">
                  <c:v>40</c:v>
                </c:pt>
                <c:pt idx="391">
                  <c:v>40.1</c:v>
                </c:pt>
                <c:pt idx="392">
                  <c:v>40.200000000000003</c:v>
                </c:pt>
                <c:pt idx="393">
                  <c:v>40.299999999999997</c:v>
                </c:pt>
                <c:pt idx="394">
                  <c:v>40.4</c:v>
                </c:pt>
                <c:pt idx="395">
                  <c:v>40.5</c:v>
                </c:pt>
                <c:pt idx="396">
                  <c:v>40.6</c:v>
                </c:pt>
                <c:pt idx="397">
                  <c:v>40.700000000000003</c:v>
                </c:pt>
                <c:pt idx="398">
                  <c:v>40.799999999999997</c:v>
                </c:pt>
                <c:pt idx="399">
                  <c:v>40.9</c:v>
                </c:pt>
                <c:pt idx="400">
                  <c:v>41</c:v>
                </c:pt>
                <c:pt idx="401">
                  <c:v>41.1</c:v>
                </c:pt>
                <c:pt idx="402">
                  <c:v>41.2</c:v>
                </c:pt>
                <c:pt idx="403">
                  <c:v>41.3</c:v>
                </c:pt>
                <c:pt idx="404">
                  <c:v>41.4</c:v>
                </c:pt>
                <c:pt idx="405">
                  <c:v>41.5</c:v>
                </c:pt>
                <c:pt idx="406">
                  <c:v>41.6</c:v>
                </c:pt>
                <c:pt idx="407">
                  <c:v>41.7</c:v>
                </c:pt>
                <c:pt idx="408">
                  <c:v>41.8</c:v>
                </c:pt>
                <c:pt idx="409">
                  <c:v>41.9</c:v>
                </c:pt>
                <c:pt idx="410">
                  <c:v>42</c:v>
                </c:pt>
                <c:pt idx="411">
                  <c:v>42.1</c:v>
                </c:pt>
                <c:pt idx="412">
                  <c:v>42.2</c:v>
                </c:pt>
                <c:pt idx="413">
                  <c:v>42.3</c:v>
                </c:pt>
                <c:pt idx="414">
                  <c:v>42.4</c:v>
                </c:pt>
                <c:pt idx="415">
                  <c:v>42.5</c:v>
                </c:pt>
                <c:pt idx="416">
                  <c:v>42.6</c:v>
                </c:pt>
                <c:pt idx="417">
                  <c:v>42.7</c:v>
                </c:pt>
                <c:pt idx="418">
                  <c:v>42.8</c:v>
                </c:pt>
                <c:pt idx="419">
                  <c:v>42.9</c:v>
                </c:pt>
                <c:pt idx="420">
                  <c:v>43</c:v>
                </c:pt>
                <c:pt idx="421">
                  <c:v>43.1</c:v>
                </c:pt>
                <c:pt idx="422">
                  <c:v>43.2</c:v>
                </c:pt>
                <c:pt idx="423">
                  <c:v>43.3</c:v>
                </c:pt>
                <c:pt idx="424">
                  <c:v>43.4</c:v>
                </c:pt>
                <c:pt idx="425">
                  <c:v>43.5</c:v>
                </c:pt>
                <c:pt idx="426">
                  <c:v>43.6</c:v>
                </c:pt>
                <c:pt idx="427">
                  <c:v>43.7</c:v>
                </c:pt>
                <c:pt idx="428">
                  <c:v>43.8</c:v>
                </c:pt>
                <c:pt idx="429">
                  <c:v>43.9</c:v>
                </c:pt>
                <c:pt idx="430">
                  <c:v>44</c:v>
                </c:pt>
                <c:pt idx="431">
                  <c:v>44.1</c:v>
                </c:pt>
                <c:pt idx="432">
                  <c:v>44.2</c:v>
                </c:pt>
                <c:pt idx="433">
                  <c:v>44.3</c:v>
                </c:pt>
                <c:pt idx="434">
                  <c:v>44.4</c:v>
                </c:pt>
                <c:pt idx="435">
                  <c:v>44.5</c:v>
                </c:pt>
                <c:pt idx="436">
                  <c:v>44.6</c:v>
                </c:pt>
                <c:pt idx="437">
                  <c:v>44.7</c:v>
                </c:pt>
                <c:pt idx="438">
                  <c:v>44.8</c:v>
                </c:pt>
                <c:pt idx="439">
                  <c:v>44.9</c:v>
                </c:pt>
                <c:pt idx="440">
                  <c:v>45</c:v>
                </c:pt>
                <c:pt idx="441">
                  <c:v>45.1</c:v>
                </c:pt>
                <c:pt idx="442">
                  <c:v>45.2</c:v>
                </c:pt>
                <c:pt idx="443">
                  <c:v>45.3</c:v>
                </c:pt>
                <c:pt idx="444">
                  <c:v>45.4</c:v>
                </c:pt>
                <c:pt idx="445">
                  <c:v>45.5</c:v>
                </c:pt>
                <c:pt idx="446">
                  <c:v>45.6</c:v>
                </c:pt>
                <c:pt idx="447">
                  <c:v>45.7</c:v>
                </c:pt>
                <c:pt idx="448">
                  <c:v>45.8</c:v>
                </c:pt>
                <c:pt idx="449">
                  <c:v>45.9</c:v>
                </c:pt>
                <c:pt idx="450">
                  <c:v>46</c:v>
                </c:pt>
                <c:pt idx="451">
                  <c:v>46.1</c:v>
                </c:pt>
                <c:pt idx="452">
                  <c:v>46.2</c:v>
                </c:pt>
                <c:pt idx="453">
                  <c:v>46.3</c:v>
                </c:pt>
                <c:pt idx="454">
                  <c:v>46.4</c:v>
                </c:pt>
                <c:pt idx="455">
                  <c:v>46.5</c:v>
                </c:pt>
                <c:pt idx="456">
                  <c:v>46.6</c:v>
                </c:pt>
                <c:pt idx="457">
                  <c:v>46.7</c:v>
                </c:pt>
                <c:pt idx="458">
                  <c:v>46.8</c:v>
                </c:pt>
                <c:pt idx="459">
                  <c:v>46.9</c:v>
                </c:pt>
                <c:pt idx="460">
                  <c:v>47</c:v>
                </c:pt>
                <c:pt idx="461">
                  <c:v>47.1</c:v>
                </c:pt>
                <c:pt idx="462">
                  <c:v>47.2</c:v>
                </c:pt>
                <c:pt idx="463">
                  <c:v>47.3</c:v>
                </c:pt>
                <c:pt idx="464">
                  <c:v>47.4</c:v>
                </c:pt>
                <c:pt idx="465">
                  <c:v>47.5</c:v>
                </c:pt>
                <c:pt idx="466">
                  <c:v>47.6</c:v>
                </c:pt>
                <c:pt idx="467">
                  <c:v>47.7</c:v>
                </c:pt>
                <c:pt idx="468">
                  <c:v>47.8</c:v>
                </c:pt>
                <c:pt idx="469">
                  <c:v>47.9</c:v>
                </c:pt>
                <c:pt idx="470">
                  <c:v>48</c:v>
                </c:pt>
                <c:pt idx="471">
                  <c:v>48.1</c:v>
                </c:pt>
                <c:pt idx="472">
                  <c:v>48.2</c:v>
                </c:pt>
                <c:pt idx="473">
                  <c:v>48.3</c:v>
                </c:pt>
                <c:pt idx="474">
                  <c:v>48.4</c:v>
                </c:pt>
                <c:pt idx="475">
                  <c:v>48.5</c:v>
                </c:pt>
                <c:pt idx="476">
                  <c:v>48.6</c:v>
                </c:pt>
                <c:pt idx="477">
                  <c:v>48.7</c:v>
                </c:pt>
                <c:pt idx="478">
                  <c:v>48.8</c:v>
                </c:pt>
                <c:pt idx="479">
                  <c:v>48.9</c:v>
                </c:pt>
                <c:pt idx="480">
                  <c:v>49</c:v>
                </c:pt>
                <c:pt idx="481">
                  <c:v>49.1</c:v>
                </c:pt>
                <c:pt idx="482">
                  <c:v>49.2</c:v>
                </c:pt>
                <c:pt idx="483">
                  <c:v>49.3</c:v>
                </c:pt>
                <c:pt idx="484">
                  <c:v>49.4</c:v>
                </c:pt>
                <c:pt idx="485">
                  <c:v>49.5</c:v>
                </c:pt>
                <c:pt idx="486">
                  <c:v>49.6</c:v>
                </c:pt>
                <c:pt idx="487">
                  <c:v>49.7</c:v>
                </c:pt>
                <c:pt idx="488">
                  <c:v>49.8</c:v>
                </c:pt>
                <c:pt idx="489">
                  <c:v>49.9</c:v>
                </c:pt>
                <c:pt idx="490">
                  <c:v>50</c:v>
                </c:pt>
                <c:pt idx="491">
                  <c:v>50.1</c:v>
                </c:pt>
                <c:pt idx="492">
                  <c:v>50.2</c:v>
                </c:pt>
                <c:pt idx="493">
                  <c:v>50.3</c:v>
                </c:pt>
                <c:pt idx="494">
                  <c:v>50.4</c:v>
                </c:pt>
                <c:pt idx="495">
                  <c:v>50.5</c:v>
                </c:pt>
                <c:pt idx="496">
                  <c:v>50.6</c:v>
                </c:pt>
                <c:pt idx="497">
                  <c:v>50.7</c:v>
                </c:pt>
                <c:pt idx="498">
                  <c:v>50.8</c:v>
                </c:pt>
                <c:pt idx="499">
                  <c:v>50.9</c:v>
                </c:pt>
                <c:pt idx="500">
                  <c:v>51</c:v>
                </c:pt>
                <c:pt idx="501">
                  <c:v>51.1</c:v>
                </c:pt>
                <c:pt idx="502">
                  <c:v>51.2</c:v>
                </c:pt>
                <c:pt idx="503">
                  <c:v>51.3</c:v>
                </c:pt>
                <c:pt idx="504">
                  <c:v>51.4</c:v>
                </c:pt>
                <c:pt idx="505">
                  <c:v>51.5</c:v>
                </c:pt>
                <c:pt idx="506">
                  <c:v>51.6</c:v>
                </c:pt>
                <c:pt idx="507">
                  <c:v>51.7</c:v>
                </c:pt>
                <c:pt idx="508">
                  <c:v>51.8</c:v>
                </c:pt>
                <c:pt idx="509">
                  <c:v>51.9</c:v>
                </c:pt>
                <c:pt idx="510">
                  <c:v>52</c:v>
                </c:pt>
                <c:pt idx="511">
                  <c:v>52.1</c:v>
                </c:pt>
                <c:pt idx="512">
                  <c:v>52.2</c:v>
                </c:pt>
                <c:pt idx="513">
                  <c:v>52.3</c:v>
                </c:pt>
                <c:pt idx="514">
                  <c:v>52.4</c:v>
                </c:pt>
                <c:pt idx="515">
                  <c:v>52.5</c:v>
                </c:pt>
                <c:pt idx="516">
                  <c:v>52.6</c:v>
                </c:pt>
                <c:pt idx="517">
                  <c:v>52.7</c:v>
                </c:pt>
                <c:pt idx="518">
                  <c:v>52.8</c:v>
                </c:pt>
                <c:pt idx="519">
                  <c:v>52.9</c:v>
                </c:pt>
                <c:pt idx="520">
                  <c:v>53</c:v>
                </c:pt>
                <c:pt idx="521">
                  <c:v>53.1</c:v>
                </c:pt>
                <c:pt idx="522">
                  <c:v>53.2</c:v>
                </c:pt>
                <c:pt idx="523">
                  <c:v>53.3</c:v>
                </c:pt>
                <c:pt idx="524">
                  <c:v>53.4</c:v>
                </c:pt>
                <c:pt idx="525">
                  <c:v>53.5</c:v>
                </c:pt>
                <c:pt idx="526">
                  <c:v>53.6</c:v>
                </c:pt>
                <c:pt idx="527">
                  <c:v>53.7</c:v>
                </c:pt>
                <c:pt idx="528">
                  <c:v>53.8</c:v>
                </c:pt>
                <c:pt idx="529">
                  <c:v>53.9</c:v>
                </c:pt>
                <c:pt idx="530">
                  <c:v>54</c:v>
                </c:pt>
                <c:pt idx="531">
                  <c:v>54.1</c:v>
                </c:pt>
                <c:pt idx="532">
                  <c:v>54.2</c:v>
                </c:pt>
                <c:pt idx="533">
                  <c:v>54.3</c:v>
                </c:pt>
                <c:pt idx="534">
                  <c:v>54.4</c:v>
                </c:pt>
                <c:pt idx="535">
                  <c:v>54.5</c:v>
                </c:pt>
                <c:pt idx="536">
                  <c:v>54.6</c:v>
                </c:pt>
                <c:pt idx="537">
                  <c:v>54.7</c:v>
                </c:pt>
                <c:pt idx="538">
                  <c:v>54.8</c:v>
                </c:pt>
                <c:pt idx="539">
                  <c:v>54.9</c:v>
                </c:pt>
                <c:pt idx="540">
                  <c:v>55</c:v>
                </c:pt>
                <c:pt idx="541">
                  <c:v>55.1</c:v>
                </c:pt>
                <c:pt idx="542">
                  <c:v>55.2</c:v>
                </c:pt>
                <c:pt idx="543">
                  <c:v>55.3</c:v>
                </c:pt>
                <c:pt idx="544">
                  <c:v>55.4</c:v>
                </c:pt>
                <c:pt idx="545">
                  <c:v>55.5</c:v>
                </c:pt>
                <c:pt idx="546">
                  <c:v>55.6</c:v>
                </c:pt>
                <c:pt idx="547">
                  <c:v>55.7</c:v>
                </c:pt>
                <c:pt idx="548">
                  <c:v>55.8</c:v>
                </c:pt>
                <c:pt idx="549">
                  <c:v>55.9</c:v>
                </c:pt>
                <c:pt idx="550">
                  <c:v>56</c:v>
                </c:pt>
                <c:pt idx="551">
                  <c:v>56.1</c:v>
                </c:pt>
                <c:pt idx="552">
                  <c:v>56.2</c:v>
                </c:pt>
                <c:pt idx="553">
                  <c:v>56.3</c:v>
                </c:pt>
                <c:pt idx="554">
                  <c:v>56.4</c:v>
                </c:pt>
                <c:pt idx="555">
                  <c:v>56.5</c:v>
                </c:pt>
                <c:pt idx="556">
                  <c:v>56.6</c:v>
                </c:pt>
                <c:pt idx="557">
                  <c:v>56.7</c:v>
                </c:pt>
                <c:pt idx="558">
                  <c:v>56.8</c:v>
                </c:pt>
                <c:pt idx="559">
                  <c:v>56.9</c:v>
                </c:pt>
                <c:pt idx="560">
                  <c:v>57</c:v>
                </c:pt>
                <c:pt idx="561">
                  <c:v>57.1</c:v>
                </c:pt>
                <c:pt idx="562">
                  <c:v>57.2</c:v>
                </c:pt>
                <c:pt idx="563">
                  <c:v>57.3</c:v>
                </c:pt>
                <c:pt idx="564">
                  <c:v>57.4</c:v>
                </c:pt>
                <c:pt idx="565">
                  <c:v>57.5</c:v>
                </c:pt>
                <c:pt idx="566">
                  <c:v>57.6</c:v>
                </c:pt>
                <c:pt idx="567">
                  <c:v>57.7</c:v>
                </c:pt>
                <c:pt idx="568">
                  <c:v>57.8</c:v>
                </c:pt>
                <c:pt idx="569">
                  <c:v>57.9</c:v>
                </c:pt>
                <c:pt idx="570">
                  <c:v>58</c:v>
                </c:pt>
                <c:pt idx="571">
                  <c:v>58.1</c:v>
                </c:pt>
                <c:pt idx="572">
                  <c:v>58.2</c:v>
                </c:pt>
                <c:pt idx="573">
                  <c:v>58.3</c:v>
                </c:pt>
                <c:pt idx="574">
                  <c:v>58.4</c:v>
                </c:pt>
                <c:pt idx="575">
                  <c:v>58.5</c:v>
                </c:pt>
                <c:pt idx="576">
                  <c:v>58.6</c:v>
                </c:pt>
                <c:pt idx="577">
                  <c:v>58.7</c:v>
                </c:pt>
                <c:pt idx="578">
                  <c:v>58.8</c:v>
                </c:pt>
                <c:pt idx="579">
                  <c:v>58.9</c:v>
                </c:pt>
                <c:pt idx="580">
                  <c:v>59</c:v>
                </c:pt>
                <c:pt idx="581">
                  <c:v>59.1</c:v>
                </c:pt>
                <c:pt idx="582">
                  <c:v>59.2</c:v>
                </c:pt>
                <c:pt idx="583">
                  <c:v>59.3</c:v>
                </c:pt>
                <c:pt idx="584">
                  <c:v>59.4</c:v>
                </c:pt>
                <c:pt idx="585">
                  <c:v>59.5</c:v>
                </c:pt>
                <c:pt idx="586">
                  <c:v>59.6</c:v>
                </c:pt>
                <c:pt idx="587">
                  <c:v>59.7</c:v>
                </c:pt>
                <c:pt idx="588">
                  <c:v>59.8</c:v>
                </c:pt>
                <c:pt idx="589">
                  <c:v>59.9</c:v>
                </c:pt>
                <c:pt idx="590">
                  <c:v>60</c:v>
                </c:pt>
                <c:pt idx="591">
                  <c:v>60.1</c:v>
                </c:pt>
                <c:pt idx="592">
                  <c:v>60.2</c:v>
                </c:pt>
                <c:pt idx="593">
                  <c:v>60.3</c:v>
                </c:pt>
                <c:pt idx="594">
                  <c:v>60.4</c:v>
                </c:pt>
                <c:pt idx="595">
                  <c:v>60.5</c:v>
                </c:pt>
                <c:pt idx="596">
                  <c:v>60.6</c:v>
                </c:pt>
                <c:pt idx="597">
                  <c:v>60.7</c:v>
                </c:pt>
                <c:pt idx="598">
                  <c:v>60.8</c:v>
                </c:pt>
                <c:pt idx="599">
                  <c:v>60.9</c:v>
                </c:pt>
                <c:pt idx="600">
                  <c:v>61</c:v>
                </c:pt>
                <c:pt idx="601">
                  <c:v>61.1</c:v>
                </c:pt>
                <c:pt idx="602">
                  <c:v>61.2</c:v>
                </c:pt>
                <c:pt idx="603">
                  <c:v>61.3</c:v>
                </c:pt>
                <c:pt idx="604">
                  <c:v>61.4</c:v>
                </c:pt>
                <c:pt idx="605">
                  <c:v>61.5</c:v>
                </c:pt>
                <c:pt idx="606">
                  <c:v>61.6</c:v>
                </c:pt>
                <c:pt idx="607">
                  <c:v>61.7</c:v>
                </c:pt>
                <c:pt idx="608">
                  <c:v>61.8</c:v>
                </c:pt>
                <c:pt idx="609">
                  <c:v>61.9</c:v>
                </c:pt>
                <c:pt idx="610">
                  <c:v>62</c:v>
                </c:pt>
                <c:pt idx="611">
                  <c:v>62.1</c:v>
                </c:pt>
                <c:pt idx="612">
                  <c:v>62.2</c:v>
                </c:pt>
                <c:pt idx="613">
                  <c:v>62.3</c:v>
                </c:pt>
                <c:pt idx="614">
                  <c:v>62.4</c:v>
                </c:pt>
                <c:pt idx="615">
                  <c:v>62.5</c:v>
                </c:pt>
                <c:pt idx="616">
                  <c:v>62.6</c:v>
                </c:pt>
                <c:pt idx="617">
                  <c:v>62.7</c:v>
                </c:pt>
                <c:pt idx="618">
                  <c:v>62.8</c:v>
                </c:pt>
                <c:pt idx="619">
                  <c:v>62.9</c:v>
                </c:pt>
                <c:pt idx="620">
                  <c:v>63</c:v>
                </c:pt>
                <c:pt idx="621">
                  <c:v>63.1</c:v>
                </c:pt>
                <c:pt idx="622">
                  <c:v>63.2</c:v>
                </c:pt>
                <c:pt idx="623">
                  <c:v>63.3</c:v>
                </c:pt>
                <c:pt idx="624">
                  <c:v>63.4</c:v>
                </c:pt>
                <c:pt idx="625">
                  <c:v>63.5</c:v>
                </c:pt>
                <c:pt idx="626">
                  <c:v>63.6</c:v>
                </c:pt>
                <c:pt idx="627">
                  <c:v>63.7</c:v>
                </c:pt>
                <c:pt idx="628">
                  <c:v>63.8</c:v>
                </c:pt>
                <c:pt idx="629">
                  <c:v>63.9</c:v>
                </c:pt>
                <c:pt idx="630">
                  <c:v>64</c:v>
                </c:pt>
                <c:pt idx="631">
                  <c:v>64.099999999999994</c:v>
                </c:pt>
                <c:pt idx="632">
                  <c:v>64.2</c:v>
                </c:pt>
                <c:pt idx="633">
                  <c:v>64.3</c:v>
                </c:pt>
                <c:pt idx="634">
                  <c:v>64.400000000000006</c:v>
                </c:pt>
                <c:pt idx="635">
                  <c:v>64.5</c:v>
                </c:pt>
                <c:pt idx="636">
                  <c:v>64.599999999999994</c:v>
                </c:pt>
                <c:pt idx="637">
                  <c:v>64.7</c:v>
                </c:pt>
                <c:pt idx="638">
                  <c:v>64.8</c:v>
                </c:pt>
                <c:pt idx="639">
                  <c:v>64.900000000000006</c:v>
                </c:pt>
                <c:pt idx="640">
                  <c:v>65</c:v>
                </c:pt>
                <c:pt idx="641">
                  <c:v>65.099999999999994</c:v>
                </c:pt>
                <c:pt idx="642">
                  <c:v>65.2</c:v>
                </c:pt>
                <c:pt idx="643">
                  <c:v>65.3</c:v>
                </c:pt>
                <c:pt idx="644">
                  <c:v>65.400000000000006</c:v>
                </c:pt>
                <c:pt idx="645">
                  <c:v>65.5</c:v>
                </c:pt>
                <c:pt idx="646">
                  <c:v>65.599999999999994</c:v>
                </c:pt>
                <c:pt idx="647">
                  <c:v>65.7</c:v>
                </c:pt>
                <c:pt idx="648">
                  <c:v>65.8</c:v>
                </c:pt>
                <c:pt idx="649">
                  <c:v>65.900000000000006</c:v>
                </c:pt>
                <c:pt idx="650">
                  <c:v>66</c:v>
                </c:pt>
                <c:pt idx="651">
                  <c:v>66.099999999999994</c:v>
                </c:pt>
                <c:pt idx="652">
                  <c:v>66.2</c:v>
                </c:pt>
                <c:pt idx="653">
                  <c:v>66.3</c:v>
                </c:pt>
                <c:pt idx="654">
                  <c:v>66.400000000000006</c:v>
                </c:pt>
                <c:pt idx="655">
                  <c:v>66.5</c:v>
                </c:pt>
                <c:pt idx="656">
                  <c:v>66.599999999999994</c:v>
                </c:pt>
                <c:pt idx="657">
                  <c:v>66.7</c:v>
                </c:pt>
                <c:pt idx="658">
                  <c:v>66.8</c:v>
                </c:pt>
                <c:pt idx="659">
                  <c:v>66.900000000000006</c:v>
                </c:pt>
                <c:pt idx="660">
                  <c:v>67</c:v>
                </c:pt>
                <c:pt idx="661">
                  <c:v>67.099999999999994</c:v>
                </c:pt>
                <c:pt idx="662">
                  <c:v>67.2</c:v>
                </c:pt>
                <c:pt idx="663">
                  <c:v>67.3</c:v>
                </c:pt>
                <c:pt idx="664">
                  <c:v>67.400000000000006</c:v>
                </c:pt>
                <c:pt idx="665">
                  <c:v>67.5</c:v>
                </c:pt>
                <c:pt idx="666">
                  <c:v>67.599999999999994</c:v>
                </c:pt>
                <c:pt idx="667">
                  <c:v>67.7</c:v>
                </c:pt>
                <c:pt idx="668">
                  <c:v>67.8</c:v>
                </c:pt>
                <c:pt idx="669">
                  <c:v>67.900000000000006</c:v>
                </c:pt>
                <c:pt idx="670">
                  <c:v>68</c:v>
                </c:pt>
                <c:pt idx="671">
                  <c:v>68.099999999999994</c:v>
                </c:pt>
                <c:pt idx="672">
                  <c:v>68.2</c:v>
                </c:pt>
                <c:pt idx="673">
                  <c:v>68.3</c:v>
                </c:pt>
                <c:pt idx="674">
                  <c:v>68.400000000000006</c:v>
                </c:pt>
                <c:pt idx="675">
                  <c:v>68.5</c:v>
                </c:pt>
                <c:pt idx="676">
                  <c:v>68.599999999999994</c:v>
                </c:pt>
                <c:pt idx="677">
                  <c:v>68.7</c:v>
                </c:pt>
                <c:pt idx="678">
                  <c:v>68.8</c:v>
                </c:pt>
                <c:pt idx="679">
                  <c:v>68.900000000000006</c:v>
                </c:pt>
                <c:pt idx="680">
                  <c:v>69</c:v>
                </c:pt>
                <c:pt idx="681">
                  <c:v>69.099999999999994</c:v>
                </c:pt>
                <c:pt idx="682">
                  <c:v>69.2</c:v>
                </c:pt>
                <c:pt idx="683">
                  <c:v>69.3</c:v>
                </c:pt>
                <c:pt idx="684">
                  <c:v>69.400000000000006</c:v>
                </c:pt>
                <c:pt idx="685">
                  <c:v>69.5</c:v>
                </c:pt>
                <c:pt idx="686">
                  <c:v>69.599999999999994</c:v>
                </c:pt>
                <c:pt idx="687">
                  <c:v>69.7</c:v>
                </c:pt>
                <c:pt idx="688">
                  <c:v>69.8</c:v>
                </c:pt>
                <c:pt idx="689">
                  <c:v>69.900000000000006</c:v>
                </c:pt>
                <c:pt idx="690">
                  <c:v>70</c:v>
                </c:pt>
                <c:pt idx="691">
                  <c:v>70.099999999999994</c:v>
                </c:pt>
                <c:pt idx="692">
                  <c:v>70.2</c:v>
                </c:pt>
                <c:pt idx="693">
                  <c:v>70.3</c:v>
                </c:pt>
                <c:pt idx="694">
                  <c:v>70.400000000000006</c:v>
                </c:pt>
                <c:pt idx="695">
                  <c:v>70.5</c:v>
                </c:pt>
                <c:pt idx="696">
                  <c:v>70.599999999999994</c:v>
                </c:pt>
                <c:pt idx="697">
                  <c:v>70.7</c:v>
                </c:pt>
                <c:pt idx="698">
                  <c:v>70.8</c:v>
                </c:pt>
                <c:pt idx="699">
                  <c:v>70.900000000000006</c:v>
                </c:pt>
                <c:pt idx="700">
                  <c:v>71</c:v>
                </c:pt>
                <c:pt idx="701">
                  <c:v>71.099999999999994</c:v>
                </c:pt>
                <c:pt idx="702">
                  <c:v>71.2</c:v>
                </c:pt>
                <c:pt idx="703">
                  <c:v>71.3</c:v>
                </c:pt>
                <c:pt idx="704">
                  <c:v>71.400000000000006</c:v>
                </c:pt>
                <c:pt idx="705">
                  <c:v>71.5</c:v>
                </c:pt>
                <c:pt idx="706">
                  <c:v>71.599999999999994</c:v>
                </c:pt>
                <c:pt idx="707">
                  <c:v>71.7</c:v>
                </c:pt>
                <c:pt idx="708">
                  <c:v>71.8</c:v>
                </c:pt>
                <c:pt idx="709">
                  <c:v>71.900000000000006</c:v>
                </c:pt>
                <c:pt idx="710">
                  <c:v>72</c:v>
                </c:pt>
                <c:pt idx="711">
                  <c:v>72.099999999999994</c:v>
                </c:pt>
                <c:pt idx="712">
                  <c:v>72.2</c:v>
                </c:pt>
                <c:pt idx="713">
                  <c:v>72.3</c:v>
                </c:pt>
                <c:pt idx="714">
                  <c:v>72.400000000000006</c:v>
                </c:pt>
                <c:pt idx="715">
                  <c:v>72.5</c:v>
                </c:pt>
                <c:pt idx="716">
                  <c:v>72.599999999999994</c:v>
                </c:pt>
                <c:pt idx="717">
                  <c:v>72.7</c:v>
                </c:pt>
                <c:pt idx="718">
                  <c:v>72.8</c:v>
                </c:pt>
                <c:pt idx="719">
                  <c:v>72.900000000000006</c:v>
                </c:pt>
                <c:pt idx="720">
                  <c:v>73</c:v>
                </c:pt>
                <c:pt idx="721">
                  <c:v>73.099999999999994</c:v>
                </c:pt>
                <c:pt idx="722">
                  <c:v>73.2</c:v>
                </c:pt>
                <c:pt idx="723">
                  <c:v>73.3</c:v>
                </c:pt>
                <c:pt idx="724">
                  <c:v>73.400000000000006</c:v>
                </c:pt>
                <c:pt idx="725">
                  <c:v>73.5</c:v>
                </c:pt>
                <c:pt idx="726">
                  <c:v>73.599999999999994</c:v>
                </c:pt>
                <c:pt idx="727">
                  <c:v>73.7</c:v>
                </c:pt>
                <c:pt idx="728">
                  <c:v>73.8</c:v>
                </c:pt>
                <c:pt idx="729">
                  <c:v>73.900000000000006</c:v>
                </c:pt>
                <c:pt idx="730">
                  <c:v>74</c:v>
                </c:pt>
                <c:pt idx="731">
                  <c:v>74.099999999999994</c:v>
                </c:pt>
                <c:pt idx="732">
                  <c:v>74.2</c:v>
                </c:pt>
                <c:pt idx="733">
                  <c:v>74.3</c:v>
                </c:pt>
                <c:pt idx="734">
                  <c:v>74.400000000000006</c:v>
                </c:pt>
                <c:pt idx="735">
                  <c:v>74.5</c:v>
                </c:pt>
                <c:pt idx="736">
                  <c:v>74.599999999999994</c:v>
                </c:pt>
                <c:pt idx="737">
                  <c:v>74.7</c:v>
                </c:pt>
                <c:pt idx="738">
                  <c:v>74.8</c:v>
                </c:pt>
                <c:pt idx="739">
                  <c:v>74.900000000000006</c:v>
                </c:pt>
                <c:pt idx="740">
                  <c:v>75</c:v>
                </c:pt>
                <c:pt idx="741">
                  <c:v>75.099999999999994</c:v>
                </c:pt>
                <c:pt idx="742">
                  <c:v>75.2</c:v>
                </c:pt>
                <c:pt idx="743">
                  <c:v>75.3</c:v>
                </c:pt>
                <c:pt idx="744">
                  <c:v>75.400000000000006</c:v>
                </c:pt>
                <c:pt idx="745">
                  <c:v>75.5</c:v>
                </c:pt>
                <c:pt idx="746">
                  <c:v>75.599999999999994</c:v>
                </c:pt>
                <c:pt idx="747">
                  <c:v>75.7</c:v>
                </c:pt>
                <c:pt idx="748">
                  <c:v>75.8</c:v>
                </c:pt>
                <c:pt idx="749">
                  <c:v>75.900000000000006</c:v>
                </c:pt>
                <c:pt idx="750">
                  <c:v>76</c:v>
                </c:pt>
                <c:pt idx="751">
                  <c:v>76.099999999999994</c:v>
                </c:pt>
                <c:pt idx="752">
                  <c:v>76.2</c:v>
                </c:pt>
                <c:pt idx="753">
                  <c:v>76.3</c:v>
                </c:pt>
                <c:pt idx="754">
                  <c:v>76.400000000000006</c:v>
                </c:pt>
                <c:pt idx="755">
                  <c:v>76.5</c:v>
                </c:pt>
                <c:pt idx="756">
                  <c:v>76.599999999999994</c:v>
                </c:pt>
                <c:pt idx="757">
                  <c:v>76.7</c:v>
                </c:pt>
                <c:pt idx="758">
                  <c:v>76.8</c:v>
                </c:pt>
                <c:pt idx="759">
                  <c:v>76.900000000000006</c:v>
                </c:pt>
                <c:pt idx="760">
                  <c:v>77</c:v>
                </c:pt>
                <c:pt idx="761">
                  <c:v>77.099999999999994</c:v>
                </c:pt>
                <c:pt idx="762">
                  <c:v>77.2</c:v>
                </c:pt>
                <c:pt idx="763">
                  <c:v>77.3</c:v>
                </c:pt>
                <c:pt idx="764">
                  <c:v>77.400000000000006</c:v>
                </c:pt>
                <c:pt idx="765">
                  <c:v>77.5</c:v>
                </c:pt>
                <c:pt idx="766">
                  <c:v>77.599999999999994</c:v>
                </c:pt>
                <c:pt idx="767">
                  <c:v>77.7</c:v>
                </c:pt>
                <c:pt idx="768">
                  <c:v>77.8</c:v>
                </c:pt>
                <c:pt idx="769">
                  <c:v>77.900000000000006</c:v>
                </c:pt>
                <c:pt idx="770">
                  <c:v>78</c:v>
                </c:pt>
                <c:pt idx="771">
                  <c:v>78.099999999999994</c:v>
                </c:pt>
                <c:pt idx="772">
                  <c:v>78.2</c:v>
                </c:pt>
                <c:pt idx="773">
                  <c:v>78.3</c:v>
                </c:pt>
                <c:pt idx="774">
                  <c:v>78.400000000000006</c:v>
                </c:pt>
                <c:pt idx="775">
                  <c:v>78.5</c:v>
                </c:pt>
                <c:pt idx="776">
                  <c:v>78.599999999999994</c:v>
                </c:pt>
                <c:pt idx="777">
                  <c:v>78.7</c:v>
                </c:pt>
                <c:pt idx="778">
                  <c:v>78.8</c:v>
                </c:pt>
                <c:pt idx="779">
                  <c:v>78.900000000000006</c:v>
                </c:pt>
                <c:pt idx="780">
                  <c:v>79</c:v>
                </c:pt>
                <c:pt idx="781">
                  <c:v>79.099999999999994</c:v>
                </c:pt>
                <c:pt idx="782">
                  <c:v>79.2</c:v>
                </c:pt>
                <c:pt idx="783">
                  <c:v>79.3</c:v>
                </c:pt>
                <c:pt idx="784">
                  <c:v>79.400000000000006</c:v>
                </c:pt>
                <c:pt idx="785">
                  <c:v>79.5</c:v>
                </c:pt>
                <c:pt idx="786">
                  <c:v>79.599999999999994</c:v>
                </c:pt>
                <c:pt idx="787">
                  <c:v>79.7</c:v>
                </c:pt>
                <c:pt idx="788">
                  <c:v>79.8</c:v>
                </c:pt>
                <c:pt idx="789">
                  <c:v>79.900000000000006</c:v>
                </c:pt>
                <c:pt idx="790">
                  <c:v>80</c:v>
                </c:pt>
                <c:pt idx="791">
                  <c:v>80.099999999999994</c:v>
                </c:pt>
                <c:pt idx="792">
                  <c:v>80.2</c:v>
                </c:pt>
                <c:pt idx="793">
                  <c:v>80.3</c:v>
                </c:pt>
                <c:pt idx="794">
                  <c:v>80.400000000000006</c:v>
                </c:pt>
                <c:pt idx="795">
                  <c:v>80.5</c:v>
                </c:pt>
                <c:pt idx="796">
                  <c:v>80.599999999999994</c:v>
                </c:pt>
                <c:pt idx="797">
                  <c:v>80.7</c:v>
                </c:pt>
                <c:pt idx="798">
                  <c:v>80.8</c:v>
                </c:pt>
                <c:pt idx="799">
                  <c:v>80.900000000000006</c:v>
                </c:pt>
                <c:pt idx="800">
                  <c:v>81</c:v>
                </c:pt>
                <c:pt idx="801">
                  <c:v>81.099999999999994</c:v>
                </c:pt>
                <c:pt idx="802">
                  <c:v>81.2</c:v>
                </c:pt>
                <c:pt idx="803">
                  <c:v>81.3</c:v>
                </c:pt>
                <c:pt idx="804">
                  <c:v>81.400000000000006</c:v>
                </c:pt>
                <c:pt idx="805">
                  <c:v>81.5</c:v>
                </c:pt>
                <c:pt idx="806">
                  <c:v>81.599999999999994</c:v>
                </c:pt>
                <c:pt idx="807">
                  <c:v>81.7</c:v>
                </c:pt>
                <c:pt idx="808">
                  <c:v>81.8</c:v>
                </c:pt>
                <c:pt idx="809">
                  <c:v>81.900000000000006</c:v>
                </c:pt>
                <c:pt idx="810">
                  <c:v>82</c:v>
                </c:pt>
                <c:pt idx="811">
                  <c:v>82.1</c:v>
                </c:pt>
                <c:pt idx="812">
                  <c:v>82.2</c:v>
                </c:pt>
                <c:pt idx="813">
                  <c:v>82.3</c:v>
                </c:pt>
                <c:pt idx="814">
                  <c:v>82.4</c:v>
                </c:pt>
                <c:pt idx="815">
                  <c:v>82.5</c:v>
                </c:pt>
                <c:pt idx="816">
                  <c:v>82.6</c:v>
                </c:pt>
                <c:pt idx="817">
                  <c:v>82.7</c:v>
                </c:pt>
                <c:pt idx="818">
                  <c:v>82.8</c:v>
                </c:pt>
                <c:pt idx="819">
                  <c:v>82.9</c:v>
                </c:pt>
                <c:pt idx="820">
                  <c:v>83</c:v>
                </c:pt>
                <c:pt idx="821">
                  <c:v>83.1</c:v>
                </c:pt>
                <c:pt idx="822">
                  <c:v>83.2</c:v>
                </c:pt>
                <c:pt idx="823">
                  <c:v>83.3</c:v>
                </c:pt>
                <c:pt idx="824">
                  <c:v>83.4</c:v>
                </c:pt>
                <c:pt idx="825">
                  <c:v>83.5</c:v>
                </c:pt>
                <c:pt idx="826">
                  <c:v>83.6</c:v>
                </c:pt>
                <c:pt idx="827">
                  <c:v>83.7</c:v>
                </c:pt>
                <c:pt idx="828">
                  <c:v>83.8</c:v>
                </c:pt>
                <c:pt idx="829">
                  <c:v>83.9</c:v>
                </c:pt>
                <c:pt idx="830">
                  <c:v>84</c:v>
                </c:pt>
                <c:pt idx="831">
                  <c:v>84.1</c:v>
                </c:pt>
                <c:pt idx="832">
                  <c:v>84.2</c:v>
                </c:pt>
                <c:pt idx="833">
                  <c:v>84.3</c:v>
                </c:pt>
                <c:pt idx="834">
                  <c:v>84.4</c:v>
                </c:pt>
                <c:pt idx="835">
                  <c:v>84.5</c:v>
                </c:pt>
                <c:pt idx="836">
                  <c:v>84.6</c:v>
                </c:pt>
                <c:pt idx="837">
                  <c:v>84.7</c:v>
                </c:pt>
                <c:pt idx="838">
                  <c:v>84.8</c:v>
                </c:pt>
                <c:pt idx="839">
                  <c:v>84.9</c:v>
                </c:pt>
                <c:pt idx="840">
                  <c:v>85</c:v>
                </c:pt>
                <c:pt idx="841">
                  <c:v>85.1</c:v>
                </c:pt>
                <c:pt idx="842">
                  <c:v>85.2</c:v>
                </c:pt>
                <c:pt idx="843">
                  <c:v>85.3</c:v>
                </c:pt>
                <c:pt idx="844">
                  <c:v>85.4</c:v>
                </c:pt>
                <c:pt idx="845">
                  <c:v>85.5</c:v>
                </c:pt>
                <c:pt idx="846">
                  <c:v>85.6</c:v>
                </c:pt>
                <c:pt idx="847">
                  <c:v>85.7</c:v>
                </c:pt>
                <c:pt idx="848">
                  <c:v>85.8</c:v>
                </c:pt>
                <c:pt idx="849">
                  <c:v>85.9</c:v>
                </c:pt>
                <c:pt idx="850">
                  <c:v>86</c:v>
                </c:pt>
                <c:pt idx="851">
                  <c:v>86.1</c:v>
                </c:pt>
                <c:pt idx="852">
                  <c:v>86.2</c:v>
                </c:pt>
                <c:pt idx="853">
                  <c:v>86.3</c:v>
                </c:pt>
                <c:pt idx="854">
                  <c:v>86.4</c:v>
                </c:pt>
                <c:pt idx="855">
                  <c:v>86.5</c:v>
                </c:pt>
                <c:pt idx="856">
                  <c:v>86.6</c:v>
                </c:pt>
                <c:pt idx="857">
                  <c:v>86.7</c:v>
                </c:pt>
                <c:pt idx="858">
                  <c:v>86.8</c:v>
                </c:pt>
                <c:pt idx="859">
                  <c:v>86.9</c:v>
                </c:pt>
                <c:pt idx="860">
                  <c:v>87</c:v>
                </c:pt>
                <c:pt idx="861">
                  <c:v>87.1</c:v>
                </c:pt>
                <c:pt idx="862">
                  <c:v>87.2</c:v>
                </c:pt>
                <c:pt idx="863">
                  <c:v>87.3</c:v>
                </c:pt>
                <c:pt idx="864">
                  <c:v>87.4</c:v>
                </c:pt>
                <c:pt idx="865">
                  <c:v>87.5</c:v>
                </c:pt>
                <c:pt idx="866">
                  <c:v>87.6</c:v>
                </c:pt>
                <c:pt idx="867">
                  <c:v>87.7</c:v>
                </c:pt>
                <c:pt idx="868">
                  <c:v>87.8</c:v>
                </c:pt>
                <c:pt idx="869">
                  <c:v>87.9</c:v>
                </c:pt>
                <c:pt idx="870">
                  <c:v>88</c:v>
                </c:pt>
                <c:pt idx="871">
                  <c:v>88.1</c:v>
                </c:pt>
                <c:pt idx="872">
                  <c:v>88.2</c:v>
                </c:pt>
                <c:pt idx="873">
                  <c:v>88.3</c:v>
                </c:pt>
                <c:pt idx="874">
                  <c:v>88.4</c:v>
                </c:pt>
                <c:pt idx="875">
                  <c:v>88.5</c:v>
                </c:pt>
                <c:pt idx="876">
                  <c:v>88.6</c:v>
                </c:pt>
                <c:pt idx="877">
                  <c:v>88.7</c:v>
                </c:pt>
                <c:pt idx="878">
                  <c:v>88.8</c:v>
                </c:pt>
                <c:pt idx="879">
                  <c:v>88.9</c:v>
                </c:pt>
                <c:pt idx="880">
                  <c:v>89</c:v>
                </c:pt>
                <c:pt idx="881">
                  <c:v>89.1</c:v>
                </c:pt>
                <c:pt idx="882">
                  <c:v>89.2</c:v>
                </c:pt>
                <c:pt idx="883">
                  <c:v>89.3</c:v>
                </c:pt>
                <c:pt idx="884">
                  <c:v>89.4</c:v>
                </c:pt>
                <c:pt idx="885">
                  <c:v>89.5</c:v>
                </c:pt>
                <c:pt idx="886">
                  <c:v>89.6</c:v>
                </c:pt>
                <c:pt idx="887">
                  <c:v>89.7</c:v>
                </c:pt>
                <c:pt idx="888">
                  <c:v>89.8</c:v>
                </c:pt>
                <c:pt idx="889">
                  <c:v>89.9</c:v>
                </c:pt>
                <c:pt idx="890">
                  <c:v>90</c:v>
                </c:pt>
                <c:pt idx="891">
                  <c:v>90.1</c:v>
                </c:pt>
                <c:pt idx="892">
                  <c:v>90.2</c:v>
                </c:pt>
                <c:pt idx="893">
                  <c:v>90.3</c:v>
                </c:pt>
                <c:pt idx="894">
                  <c:v>90.4</c:v>
                </c:pt>
                <c:pt idx="895">
                  <c:v>90.5</c:v>
                </c:pt>
                <c:pt idx="896">
                  <c:v>90.6</c:v>
                </c:pt>
                <c:pt idx="897">
                  <c:v>90.7</c:v>
                </c:pt>
                <c:pt idx="898">
                  <c:v>90.8</c:v>
                </c:pt>
                <c:pt idx="899">
                  <c:v>90.9</c:v>
                </c:pt>
                <c:pt idx="900">
                  <c:v>91</c:v>
                </c:pt>
                <c:pt idx="901">
                  <c:v>91.1</c:v>
                </c:pt>
                <c:pt idx="902">
                  <c:v>91.2</c:v>
                </c:pt>
                <c:pt idx="903">
                  <c:v>91.3</c:v>
                </c:pt>
                <c:pt idx="904">
                  <c:v>91.4</c:v>
                </c:pt>
                <c:pt idx="905">
                  <c:v>91.5</c:v>
                </c:pt>
                <c:pt idx="906">
                  <c:v>91.6</c:v>
                </c:pt>
                <c:pt idx="907">
                  <c:v>91.7</c:v>
                </c:pt>
                <c:pt idx="908">
                  <c:v>91.8</c:v>
                </c:pt>
                <c:pt idx="909">
                  <c:v>91.9</c:v>
                </c:pt>
                <c:pt idx="910">
                  <c:v>92</c:v>
                </c:pt>
                <c:pt idx="911">
                  <c:v>92.1</c:v>
                </c:pt>
                <c:pt idx="912">
                  <c:v>92.2</c:v>
                </c:pt>
                <c:pt idx="913">
                  <c:v>92.3</c:v>
                </c:pt>
                <c:pt idx="914">
                  <c:v>92.4</c:v>
                </c:pt>
                <c:pt idx="915">
                  <c:v>92.5</c:v>
                </c:pt>
                <c:pt idx="916">
                  <c:v>92.6</c:v>
                </c:pt>
                <c:pt idx="917">
                  <c:v>92.7</c:v>
                </c:pt>
                <c:pt idx="918">
                  <c:v>92.8</c:v>
                </c:pt>
                <c:pt idx="919">
                  <c:v>92.9</c:v>
                </c:pt>
                <c:pt idx="920">
                  <c:v>93</c:v>
                </c:pt>
                <c:pt idx="921">
                  <c:v>93.1</c:v>
                </c:pt>
                <c:pt idx="922">
                  <c:v>93.2</c:v>
                </c:pt>
                <c:pt idx="923">
                  <c:v>93.3</c:v>
                </c:pt>
                <c:pt idx="924">
                  <c:v>93.4</c:v>
                </c:pt>
                <c:pt idx="925">
                  <c:v>93.5</c:v>
                </c:pt>
                <c:pt idx="926">
                  <c:v>93.6</c:v>
                </c:pt>
                <c:pt idx="927">
                  <c:v>93.7</c:v>
                </c:pt>
                <c:pt idx="928">
                  <c:v>93.8</c:v>
                </c:pt>
                <c:pt idx="929">
                  <c:v>93.9</c:v>
                </c:pt>
                <c:pt idx="930">
                  <c:v>94</c:v>
                </c:pt>
                <c:pt idx="931">
                  <c:v>94.1</c:v>
                </c:pt>
                <c:pt idx="932">
                  <c:v>94.2</c:v>
                </c:pt>
                <c:pt idx="933">
                  <c:v>94.3</c:v>
                </c:pt>
                <c:pt idx="934">
                  <c:v>94.4</c:v>
                </c:pt>
                <c:pt idx="935">
                  <c:v>94.5</c:v>
                </c:pt>
                <c:pt idx="936">
                  <c:v>94.6</c:v>
                </c:pt>
                <c:pt idx="937">
                  <c:v>94.7</c:v>
                </c:pt>
                <c:pt idx="938">
                  <c:v>94.8</c:v>
                </c:pt>
                <c:pt idx="939">
                  <c:v>94.9</c:v>
                </c:pt>
                <c:pt idx="940">
                  <c:v>95</c:v>
                </c:pt>
                <c:pt idx="941">
                  <c:v>95.1</c:v>
                </c:pt>
                <c:pt idx="942">
                  <c:v>95.2</c:v>
                </c:pt>
                <c:pt idx="943">
                  <c:v>95.3</c:v>
                </c:pt>
                <c:pt idx="944">
                  <c:v>95.4</c:v>
                </c:pt>
                <c:pt idx="945">
                  <c:v>95.5</c:v>
                </c:pt>
                <c:pt idx="946">
                  <c:v>95.6</c:v>
                </c:pt>
                <c:pt idx="947">
                  <c:v>95.7</c:v>
                </c:pt>
                <c:pt idx="948">
                  <c:v>95.8</c:v>
                </c:pt>
                <c:pt idx="949">
                  <c:v>95.9</c:v>
                </c:pt>
                <c:pt idx="950">
                  <c:v>96</c:v>
                </c:pt>
                <c:pt idx="951">
                  <c:v>96.1</c:v>
                </c:pt>
                <c:pt idx="952">
                  <c:v>96.2</c:v>
                </c:pt>
                <c:pt idx="953">
                  <c:v>96.3</c:v>
                </c:pt>
                <c:pt idx="954">
                  <c:v>96.4</c:v>
                </c:pt>
                <c:pt idx="955">
                  <c:v>96.5</c:v>
                </c:pt>
                <c:pt idx="956">
                  <c:v>96.6</c:v>
                </c:pt>
                <c:pt idx="957">
                  <c:v>96.7</c:v>
                </c:pt>
                <c:pt idx="958">
                  <c:v>96.8</c:v>
                </c:pt>
                <c:pt idx="959">
                  <c:v>96.9</c:v>
                </c:pt>
                <c:pt idx="960">
                  <c:v>97</c:v>
                </c:pt>
                <c:pt idx="961">
                  <c:v>97.1</c:v>
                </c:pt>
                <c:pt idx="962">
                  <c:v>97.2</c:v>
                </c:pt>
                <c:pt idx="963">
                  <c:v>97.3</c:v>
                </c:pt>
                <c:pt idx="964">
                  <c:v>97.4</c:v>
                </c:pt>
                <c:pt idx="965">
                  <c:v>97.5</c:v>
                </c:pt>
                <c:pt idx="966">
                  <c:v>97.6</c:v>
                </c:pt>
                <c:pt idx="967">
                  <c:v>97.7</c:v>
                </c:pt>
                <c:pt idx="968">
                  <c:v>97.8</c:v>
                </c:pt>
                <c:pt idx="969">
                  <c:v>97.9</c:v>
                </c:pt>
                <c:pt idx="970">
                  <c:v>98</c:v>
                </c:pt>
                <c:pt idx="971">
                  <c:v>98.1</c:v>
                </c:pt>
                <c:pt idx="972">
                  <c:v>98.2</c:v>
                </c:pt>
                <c:pt idx="973">
                  <c:v>98.3</c:v>
                </c:pt>
                <c:pt idx="974">
                  <c:v>98.4</c:v>
                </c:pt>
                <c:pt idx="975">
                  <c:v>98.5</c:v>
                </c:pt>
                <c:pt idx="976">
                  <c:v>98.6</c:v>
                </c:pt>
                <c:pt idx="977">
                  <c:v>98.7</c:v>
                </c:pt>
                <c:pt idx="978">
                  <c:v>98.8</c:v>
                </c:pt>
                <c:pt idx="979">
                  <c:v>98.9</c:v>
                </c:pt>
                <c:pt idx="980">
                  <c:v>99</c:v>
                </c:pt>
                <c:pt idx="981">
                  <c:v>99.1</c:v>
                </c:pt>
                <c:pt idx="982">
                  <c:v>99.2</c:v>
                </c:pt>
                <c:pt idx="983">
                  <c:v>99.3</c:v>
                </c:pt>
                <c:pt idx="984">
                  <c:v>99.4</c:v>
                </c:pt>
                <c:pt idx="985">
                  <c:v>99.5</c:v>
                </c:pt>
                <c:pt idx="986">
                  <c:v>99.6</c:v>
                </c:pt>
                <c:pt idx="987">
                  <c:v>99.7</c:v>
                </c:pt>
                <c:pt idx="988">
                  <c:v>99.8</c:v>
                </c:pt>
                <c:pt idx="989">
                  <c:v>99.9</c:v>
                </c:pt>
                <c:pt idx="990">
                  <c:v>100</c:v>
                </c:pt>
                <c:pt idx="991">
                  <c:v>100.1</c:v>
                </c:pt>
                <c:pt idx="992">
                  <c:v>100.2</c:v>
                </c:pt>
                <c:pt idx="993">
                  <c:v>100.3</c:v>
                </c:pt>
                <c:pt idx="994">
                  <c:v>100.4</c:v>
                </c:pt>
                <c:pt idx="995">
                  <c:v>100.5</c:v>
                </c:pt>
                <c:pt idx="996">
                  <c:v>100.6</c:v>
                </c:pt>
                <c:pt idx="997">
                  <c:v>100.7</c:v>
                </c:pt>
                <c:pt idx="998">
                  <c:v>100.8</c:v>
                </c:pt>
                <c:pt idx="999">
                  <c:v>100.9</c:v>
                </c:pt>
                <c:pt idx="1000">
                  <c:v>101</c:v>
                </c:pt>
                <c:pt idx="1001">
                  <c:v>101.1</c:v>
                </c:pt>
                <c:pt idx="1002">
                  <c:v>101.2</c:v>
                </c:pt>
                <c:pt idx="1003">
                  <c:v>101.3</c:v>
                </c:pt>
                <c:pt idx="1004">
                  <c:v>101.4</c:v>
                </c:pt>
                <c:pt idx="1005">
                  <c:v>101.5</c:v>
                </c:pt>
                <c:pt idx="1006">
                  <c:v>101.6</c:v>
                </c:pt>
                <c:pt idx="1007">
                  <c:v>101.7</c:v>
                </c:pt>
                <c:pt idx="1008">
                  <c:v>101.8</c:v>
                </c:pt>
                <c:pt idx="1009">
                  <c:v>101.9</c:v>
                </c:pt>
                <c:pt idx="1010">
                  <c:v>102</c:v>
                </c:pt>
                <c:pt idx="1011">
                  <c:v>102.1</c:v>
                </c:pt>
                <c:pt idx="1012">
                  <c:v>102.2</c:v>
                </c:pt>
                <c:pt idx="1013">
                  <c:v>102.3</c:v>
                </c:pt>
                <c:pt idx="1014">
                  <c:v>102.4</c:v>
                </c:pt>
                <c:pt idx="1015">
                  <c:v>102.5</c:v>
                </c:pt>
                <c:pt idx="1016">
                  <c:v>102.6</c:v>
                </c:pt>
                <c:pt idx="1017">
                  <c:v>102.7</c:v>
                </c:pt>
                <c:pt idx="1018">
                  <c:v>102.8</c:v>
                </c:pt>
                <c:pt idx="1019">
                  <c:v>102.9</c:v>
                </c:pt>
                <c:pt idx="1020">
                  <c:v>103</c:v>
                </c:pt>
                <c:pt idx="1021">
                  <c:v>103.1</c:v>
                </c:pt>
                <c:pt idx="1022">
                  <c:v>103.2</c:v>
                </c:pt>
                <c:pt idx="1023">
                  <c:v>103.3</c:v>
                </c:pt>
                <c:pt idx="1024">
                  <c:v>103.4</c:v>
                </c:pt>
                <c:pt idx="1025">
                  <c:v>103.5</c:v>
                </c:pt>
                <c:pt idx="1026">
                  <c:v>103.6</c:v>
                </c:pt>
                <c:pt idx="1027">
                  <c:v>103.7</c:v>
                </c:pt>
                <c:pt idx="1028">
                  <c:v>103.8</c:v>
                </c:pt>
                <c:pt idx="1029">
                  <c:v>103.9</c:v>
                </c:pt>
                <c:pt idx="1030">
                  <c:v>104</c:v>
                </c:pt>
                <c:pt idx="1031">
                  <c:v>104.1</c:v>
                </c:pt>
                <c:pt idx="1032">
                  <c:v>104.2</c:v>
                </c:pt>
                <c:pt idx="1033">
                  <c:v>104.3</c:v>
                </c:pt>
                <c:pt idx="1034">
                  <c:v>104.4</c:v>
                </c:pt>
                <c:pt idx="1035">
                  <c:v>104.5</c:v>
                </c:pt>
                <c:pt idx="1036">
                  <c:v>104.6</c:v>
                </c:pt>
                <c:pt idx="1037">
                  <c:v>104.7</c:v>
                </c:pt>
                <c:pt idx="1038">
                  <c:v>104.8</c:v>
                </c:pt>
                <c:pt idx="1039">
                  <c:v>104.9</c:v>
                </c:pt>
                <c:pt idx="1040">
                  <c:v>105</c:v>
                </c:pt>
                <c:pt idx="1041">
                  <c:v>105.1</c:v>
                </c:pt>
                <c:pt idx="1042">
                  <c:v>105.2</c:v>
                </c:pt>
                <c:pt idx="1043">
                  <c:v>105.3</c:v>
                </c:pt>
                <c:pt idx="1044">
                  <c:v>105.4</c:v>
                </c:pt>
                <c:pt idx="1045">
                  <c:v>105.5</c:v>
                </c:pt>
                <c:pt idx="1046">
                  <c:v>105.6</c:v>
                </c:pt>
                <c:pt idx="1047">
                  <c:v>105.7</c:v>
                </c:pt>
                <c:pt idx="1048">
                  <c:v>105.8</c:v>
                </c:pt>
                <c:pt idx="1049">
                  <c:v>105.9</c:v>
                </c:pt>
                <c:pt idx="1050">
                  <c:v>106</c:v>
                </c:pt>
                <c:pt idx="1051">
                  <c:v>106.1</c:v>
                </c:pt>
                <c:pt idx="1052">
                  <c:v>106.2</c:v>
                </c:pt>
                <c:pt idx="1053">
                  <c:v>106.3</c:v>
                </c:pt>
                <c:pt idx="1054">
                  <c:v>106.4</c:v>
                </c:pt>
                <c:pt idx="1055">
                  <c:v>106.5</c:v>
                </c:pt>
                <c:pt idx="1056">
                  <c:v>106.6</c:v>
                </c:pt>
                <c:pt idx="1057">
                  <c:v>106.7</c:v>
                </c:pt>
                <c:pt idx="1058">
                  <c:v>106.8</c:v>
                </c:pt>
                <c:pt idx="1059">
                  <c:v>106.9</c:v>
                </c:pt>
                <c:pt idx="1060">
                  <c:v>107</c:v>
                </c:pt>
                <c:pt idx="1061">
                  <c:v>107.1</c:v>
                </c:pt>
                <c:pt idx="1062">
                  <c:v>107.2</c:v>
                </c:pt>
                <c:pt idx="1063">
                  <c:v>107.3</c:v>
                </c:pt>
                <c:pt idx="1064">
                  <c:v>107.4</c:v>
                </c:pt>
                <c:pt idx="1065">
                  <c:v>107.5</c:v>
                </c:pt>
                <c:pt idx="1066">
                  <c:v>107.6</c:v>
                </c:pt>
                <c:pt idx="1067">
                  <c:v>107.7</c:v>
                </c:pt>
                <c:pt idx="1068">
                  <c:v>107.8</c:v>
                </c:pt>
                <c:pt idx="1069">
                  <c:v>107.9</c:v>
                </c:pt>
                <c:pt idx="1070">
                  <c:v>108</c:v>
                </c:pt>
                <c:pt idx="1071">
                  <c:v>108.1</c:v>
                </c:pt>
                <c:pt idx="1072">
                  <c:v>108.2</c:v>
                </c:pt>
                <c:pt idx="1073">
                  <c:v>108.3</c:v>
                </c:pt>
                <c:pt idx="1074">
                  <c:v>108.4</c:v>
                </c:pt>
                <c:pt idx="1075">
                  <c:v>108.5</c:v>
                </c:pt>
                <c:pt idx="1076">
                  <c:v>108.6</c:v>
                </c:pt>
                <c:pt idx="1077">
                  <c:v>108.7</c:v>
                </c:pt>
                <c:pt idx="1078">
                  <c:v>108.8</c:v>
                </c:pt>
                <c:pt idx="1079">
                  <c:v>108.9</c:v>
                </c:pt>
                <c:pt idx="1080">
                  <c:v>109</c:v>
                </c:pt>
                <c:pt idx="1081">
                  <c:v>109.1</c:v>
                </c:pt>
                <c:pt idx="1082">
                  <c:v>109.2</c:v>
                </c:pt>
                <c:pt idx="1083">
                  <c:v>109.3</c:v>
                </c:pt>
                <c:pt idx="1084">
                  <c:v>109.4</c:v>
                </c:pt>
                <c:pt idx="1085">
                  <c:v>109.5</c:v>
                </c:pt>
                <c:pt idx="1086">
                  <c:v>109.6</c:v>
                </c:pt>
                <c:pt idx="1087">
                  <c:v>109.7</c:v>
                </c:pt>
                <c:pt idx="1088">
                  <c:v>109.8</c:v>
                </c:pt>
                <c:pt idx="1089">
                  <c:v>109.9</c:v>
                </c:pt>
                <c:pt idx="1090">
                  <c:v>110</c:v>
                </c:pt>
                <c:pt idx="1091">
                  <c:v>110.1</c:v>
                </c:pt>
                <c:pt idx="1092">
                  <c:v>110.2</c:v>
                </c:pt>
                <c:pt idx="1093">
                  <c:v>110.3</c:v>
                </c:pt>
                <c:pt idx="1094">
                  <c:v>110.4</c:v>
                </c:pt>
                <c:pt idx="1095">
                  <c:v>110.5</c:v>
                </c:pt>
                <c:pt idx="1096">
                  <c:v>110.6</c:v>
                </c:pt>
                <c:pt idx="1097">
                  <c:v>110.7</c:v>
                </c:pt>
                <c:pt idx="1098">
                  <c:v>110.8</c:v>
                </c:pt>
                <c:pt idx="1099">
                  <c:v>110.9</c:v>
                </c:pt>
                <c:pt idx="1100">
                  <c:v>111</c:v>
                </c:pt>
                <c:pt idx="1101">
                  <c:v>111.1</c:v>
                </c:pt>
                <c:pt idx="1102">
                  <c:v>111.2</c:v>
                </c:pt>
                <c:pt idx="1103">
                  <c:v>111.3</c:v>
                </c:pt>
                <c:pt idx="1104">
                  <c:v>111.4</c:v>
                </c:pt>
                <c:pt idx="1105">
                  <c:v>111.5</c:v>
                </c:pt>
                <c:pt idx="1106">
                  <c:v>111.6</c:v>
                </c:pt>
                <c:pt idx="1107">
                  <c:v>111.7</c:v>
                </c:pt>
                <c:pt idx="1108">
                  <c:v>111.8</c:v>
                </c:pt>
                <c:pt idx="1109">
                  <c:v>111.9</c:v>
                </c:pt>
                <c:pt idx="1110">
                  <c:v>112</c:v>
                </c:pt>
                <c:pt idx="1111">
                  <c:v>112.1</c:v>
                </c:pt>
                <c:pt idx="1112">
                  <c:v>112.2</c:v>
                </c:pt>
                <c:pt idx="1113">
                  <c:v>112.3</c:v>
                </c:pt>
                <c:pt idx="1114">
                  <c:v>112.4</c:v>
                </c:pt>
                <c:pt idx="1115">
                  <c:v>112.5</c:v>
                </c:pt>
                <c:pt idx="1116">
                  <c:v>112.6</c:v>
                </c:pt>
                <c:pt idx="1117">
                  <c:v>112.7</c:v>
                </c:pt>
                <c:pt idx="1118">
                  <c:v>112.8</c:v>
                </c:pt>
                <c:pt idx="1119">
                  <c:v>112.9</c:v>
                </c:pt>
                <c:pt idx="1120">
                  <c:v>113</c:v>
                </c:pt>
                <c:pt idx="1121">
                  <c:v>113.1</c:v>
                </c:pt>
                <c:pt idx="1122">
                  <c:v>113.2</c:v>
                </c:pt>
                <c:pt idx="1123">
                  <c:v>113.3</c:v>
                </c:pt>
                <c:pt idx="1124">
                  <c:v>113.4</c:v>
                </c:pt>
                <c:pt idx="1125">
                  <c:v>113.5</c:v>
                </c:pt>
                <c:pt idx="1126">
                  <c:v>113.6</c:v>
                </c:pt>
                <c:pt idx="1127">
                  <c:v>113.7</c:v>
                </c:pt>
                <c:pt idx="1128">
                  <c:v>113.8</c:v>
                </c:pt>
                <c:pt idx="1129">
                  <c:v>113.9</c:v>
                </c:pt>
                <c:pt idx="1130">
                  <c:v>114</c:v>
                </c:pt>
                <c:pt idx="1131">
                  <c:v>114.1</c:v>
                </c:pt>
                <c:pt idx="1132">
                  <c:v>114.2</c:v>
                </c:pt>
                <c:pt idx="1133">
                  <c:v>114.3</c:v>
                </c:pt>
                <c:pt idx="1134">
                  <c:v>114.4</c:v>
                </c:pt>
                <c:pt idx="1135">
                  <c:v>114.5</c:v>
                </c:pt>
                <c:pt idx="1136">
                  <c:v>114.6</c:v>
                </c:pt>
                <c:pt idx="1137">
                  <c:v>114.7</c:v>
                </c:pt>
                <c:pt idx="1138">
                  <c:v>114.8</c:v>
                </c:pt>
                <c:pt idx="1139">
                  <c:v>114.9</c:v>
                </c:pt>
                <c:pt idx="1140">
                  <c:v>115</c:v>
                </c:pt>
                <c:pt idx="1141">
                  <c:v>115.1</c:v>
                </c:pt>
                <c:pt idx="1142">
                  <c:v>115.2</c:v>
                </c:pt>
                <c:pt idx="1143">
                  <c:v>115.3</c:v>
                </c:pt>
                <c:pt idx="1144">
                  <c:v>115.4</c:v>
                </c:pt>
                <c:pt idx="1145">
                  <c:v>115.5</c:v>
                </c:pt>
                <c:pt idx="1146">
                  <c:v>115.6</c:v>
                </c:pt>
                <c:pt idx="1147">
                  <c:v>115.7</c:v>
                </c:pt>
                <c:pt idx="1148">
                  <c:v>115.8</c:v>
                </c:pt>
                <c:pt idx="1149">
                  <c:v>115.9</c:v>
                </c:pt>
                <c:pt idx="1150">
                  <c:v>116</c:v>
                </c:pt>
                <c:pt idx="1151">
                  <c:v>116.1</c:v>
                </c:pt>
                <c:pt idx="1152">
                  <c:v>116.2</c:v>
                </c:pt>
                <c:pt idx="1153">
                  <c:v>116.3</c:v>
                </c:pt>
                <c:pt idx="1154">
                  <c:v>116.4</c:v>
                </c:pt>
                <c:pt idx="1155">
                  <c:v>116.5</c:v>
                </c:pt>
                <c:pt idx="1156">
                  <c:v>116.6</c:v>
                </c:pt>
                <c:pt idx="1157">
                  <c:v>116.7</c:v>
                </c:pt>
                <c:pt idx="1158">
                  <c:v>116.8</c:v>
                </c:pt>
                <c:pt idx="1159">
                  <c:v>116.9</c:v>
                </c:pt>
                <c:pt idx="1160">
                  <c:v>117</c:v>
                </c:pt>
                <c:pt idx="1161">
                  <c:v>117.1</c:v>
                </c:pt>
                <c:pt idx="1162">
                  <c:v>117.2</c:v>
                </c:pt>
                <c:pt idx="1163">
                  <c:v>117.3</c:v>
                </c:pt>
                <c:pt idx="1164">
                  <c:v>117.4</c:v>
                </c:pt>
                <c:pt idx="1165">
                  <c:v>117.5</c:v>
                </c:pt>
                <c:pt idx="1166">
                  <c:v>117.6</c:v>
                </c:pt>
                <c:pt idx="1167">
                  <c:v>117.7</c:v>
                </c:pt>
                <c:pt idx="1168">
                  <c:v>117.8</c:v>
                </c:pt>
                <c:pt idx="1169">
                  <c:v>117.9</c:v>
                </c:pt>
                <c:pt idx="1170">
                  <c:v>118</c:v>
                </c:pt>
                <c:pt idx="1171">
                  <c:v>118.1</c:v>
                </c:pt>
                <c:pt idx="1172">
                  <c:v>118.2</c:v>
                </c:pt>
                <c:pt idx="1173">
                  <c:v>118.3</c:v>
                </c:pt>
                <c:pt idx="1174">
                  <c:v>118.4</c:v>
                </c:pt>
                <c:pt idx="1175">
                  <c:v>118.5</c:v>
                </c:pt>
                <c:pt idx="1176">
                  <c:v>118.6</c:v>
                </c:pt>
                <c:pt idx="1177">
                  <c:v>118.7</c:v>
                </c:pt>
                <c:pt idx="1178">
                  <c:v>118.8</c:v>
                </c:pt>
                <c:pt idx="1179">
                  <c:v>118.9</c:v>
                </c:pt>
                <c:pt idx="1180">
                  <c:v>119</c:v>
                </c:pt>
                <c:pt idx="1181">
                  <c:v>119.1</c:v>
                </c:pt>
                <c:pt idx="1182">
                  <c:v>119.2</c:v>
                </c:pt>
                <c:pt idx="1183">
                  <c:v>119.3</c:v>
                </c:pt>
                <c:pt idx="1184">
                  <c:v>119.4</c:v>
                </c:pt>
                <c:pt idx="1185">
                  <c:v>119.5</c:v>
                </c:pt>
                <c:pt idx="1186">
                  <c:v>119.6</c:v>
                </c:pt>
                <c:pt idx="1187">
                  <c:v>119.7</c:v>
                </c:pt>
                <c:pt idx="1188">
                  <c:v>119.8</c:v>
                </c:pt>
                <c:pt idx="1189">
                  <c:v>119.9</c:v>
                </c:pt>
                <c:pt idx="1190">
                  <c:v>120</c:v>
                </c:pt>
              </c:numCache>
            </c:numRef>
          </c:xVal>
          <c:yVal>
            <c:numRef>
              <c:f>Tsky!$E$6:$E$1196</c:f>
              <c:numCache>
                <c:formatCode>0.0</c:formatCode>
                <c:ptCount val="1191"/>
                <c:pt idx="0">
                  <c:v>6.01</c:v>
                </c:pt>
                <c:pt idx="1">
                  <c:v>5.56</c:v>
                </c:pt>
                <c:pt idx="2">
                  <c:v>5.24</c:v>
                </c:pt>
                <c:pt idx="3">
                  <c:v>5</c:v>
                </c:pt>
                <c:pt idx="4">
                  <c:v>4.83</c:v>
                </c:pt>
                <c:pt idx="5">
                  <c:v>4.6900000000000004</c:v>
                </c:pt>
                <c:pt idx="6">
                  <c:v>4.59</c:v>
                </c:pt>
                <c:pt idx="7">
                  <c:v>4.51</c:v>
                </c:pt>
                <c:pt idx="8">
                  <c:v>4.45</c:v>
                </c:pt>
                <c:pt idx="9">
                  <c:v>4.3899999999999997</c:v>
                </c:pt>
                <c:pt idx="10">
                  <c:v>4.3499999999999996</c:v>
                </c:pt>
                <c:pt idx="11">
                  <c:v>4.3099999999999996</c:v>
                </c:pt>
                <c:pt idx="12">
                  <c:v>4.28</c:v>
                </c:pt>
                <c:pt idx="13">
                  <c:v>4.26</c:v>
                </c:pt>
                <c:pt idx="14">
                  <c:v>4.24</c:v>
                </c:pt>
                <c:pt idx="15">
                  <c:v>4.22</c:v>
                </c:pt>
                <c:pt idx="16">
                  <c:v>4.21</c:v>
                </c:pt>
                <c:pt idx="17">
                  <c:v>4.1900000000000004</c:v>
                </c:pt>
                <c:pt idx="18">
                  <c:v>4.18</c:v>
                </c:pt>
                <c:pt idx="19">
                  <c:v>4.17</c:v>
                </c:pt>
                <c:pt idx="20">
                  <c:v>4.17</c:v>
                </c:pt>
                <c:pt idx="21">
                  <c:v>4.16</c:v>
                </c:pt>
                <c:pt idx="22">
                  <c:v>4.16</c:v>
                </c:pt>
                <c:pt idx="23">
                  <c:v>4.1500000000000004</c:v>
                </c:pt>
                <c:pt idx="24">
                  <c:v>4.1500000000000004</c:v>
                </c:pt>
                <c:pt idx="25">
                  <c:v>4.1500000000000004</c:v>
                </c:pt>
                <c:pt idx="26">
                  <c:v>4.1500000000000004</c:v>
                </c:pt>
                <c:pt idx="27">
                  <c:v>4.1399999999999997</c:v>
                </c:pt>
                <c:pt idx="28">
                  <c:v>4.1399999999999997</c:v>
                </c:pt>
                <c:pt idx="29">
                  <c:v>4.1399999999999997</c:v>
                </c:pt>
                <c:pt idx="30">
                  <c:v>4.1500000000000004</c:v>
                </c:pt>
                <c:pt idx="31">
                  <c:v>4.1500000000000004</c:v>
                </c:pt>
                <c:pt idx="32">
                  <c:v>4.1500000000000004</c:v>
                </c:pt>
                <c:pt idx="33">
                  <c:v>4.1500000000000004</c:v>
                </c:pt>
                <c:pt idx="34">
                  <c:v>4.1500000000000004</c:v>
                </c:pt>
                <c:pt idx="35">
                  <c:v>4.1500000000000004</c:v>
                </c:pt>
                <c:pt idx="36">
                  <c:v>4.16</c:v>
                </c:pt>
                <c:pt idx="37">
                  <c:v>4.16</c:v>
                </c:pt>
                <c:pt idx="38">
                  <c:v>4.16</c:v>
                </c:pt>
                <c:pt idx="39">
                  <c:v>4.16</c:v>
                </c:pt>
                <c:pt idx="40">
                  <c:v>4.16</c:v>
                </c:pt>
                <c:pt idx="41">
                  <c:v>4.17</c:v>
                </c:pt>
                <c:pt idx="42">
                  <c:v>4.17</c:v>
                </c:pt>
                <c:pt idx="43">
                  <c:v>4.17</c:v>
                </c:pt>
                <c:pt idx="44">
                  <c:v>4.17</c:v>
                </c:pt>
                <c:pt idx="45">
                  <c:v>4.18</c:v>
                </c:pt>
                <c:pt idx="46">
                  <c:v>4.18</c:v>
                </c:pt>
                <c:pt idx="47">
                  <c:v>4.18</c:v>
                </c:pt>
                <c:pt idx="48">
                  <c:v>4.18</c:v>
                </c:pt>
                <c:pt idx="49">
                  <c:v>4.1900000000000004</c:v>
                </c:pt>
                <c:pt idx="50">
                  <c:v>4.1900000000000004</c:v>
                </c:pt>
                <c:pt idx="51">
                  <c:v>4.1900000000000004</c:v>
                </c:pt>
                <c:pt idx="52">
                  <c:v>4.1900000000000004</c:v>
                </c:pt>
                <c:pt idx="53">
                  <c:v>4.2</c:v>
                </c:pt>
                <c:pt idx="54">
                  <c:v>4.2</c:v>
                </c:pt>
                <c:pt idx="55">
                  <c:v>4.2</c:v>
                </c:pt>
                <c:pt idx="56">
                  <c:v>4.2</c:v>
                </c:pt>
                <c:pt idx="57">
                  <c:v>4.21</c:v>
                </c:pt>
                <c:pt idx="58">
                  <c:v>4.21</c:v>
                </c:pt>
                <c:pt idx="59">
                  <c:v>4.21</c:v>
                </c:pt>
                <c:pt idx="60">
                  <c:v>4.22</c:v>
                </c:pt>
                <c:pt idx="61">
                  <c:v>4.22</c:v>
                </c:pt>
                <c:pt idx="62">
                  <c:v>4.22</c:v>
                </c:pt>
                <c:pt idx="63">
                  <c:v>4.2300000000000004</c:v>
                </c:pt>
                <c:pt idx="64">
                  <c:v>4.2300000000000004</c:v>
                </c:pt>
                <c:pt idx="65">
                  <c:v>4.2300000000000004</c:v>
                </c:pt>
                <c:pt idx="66">
                  <c:v>4.24</c:v>
                </c:pt>
                <c:pt idx="67">
                  <c:v>4.24</c:v>
                </c:pt>
                <c:pt idx="68">
                  <c:v>4.24</c:v>
                </c:pt>
                <c:pt idx="69">
                  <c:v>4.25</c:v>
                </c:pt>
                <c:pt idx="70">
                  <c:v>4.25</c:v>
                </c:pt>
                <c:pt idx="71">
                  <c:v>4.25</c:v>
                </c:pt>
                <c:pt idx="72">
                  <c:v>4.26</c:v>
                </c:pt>
                <c:pt idx="73">
                  <c:v>4.26</c:v>
                </c:pt>
                <c:pt idx="74">
                  <c:v>4.26</c:v>
                </c:pt>
                <c:pt idx="75">
                  <c:v>4.2699999999999996</c:v>
                </c:pt>
                <c:pt idx="76">
                  <c:v>4.2699999999999996</c:v>
                </c:pt>
                <c:pt idx="77">
                  <c:v>4.2699999999999996</c:v>
                </c:pt>
                <c:pt idx="78">
                  <c:v>4.28</c:v>
                </c:pt>
                <c:pt idx="79">
                  <c:v>4.28</c:v>
                </c:pt>
                <c:pt idx="80">
                  <c:v>4.29</c:v>
                </c:pt>
                <c:pt idx="81">
                  <c:v>4.29</c:v>
                </c:pt>
                <c:pt idx="82">
                  <c:v>4.29</c:v>
                </c:pt>
                <c:pt idx="83">
                  <c:v>4.3</c:v>
                </c:pt>
                <c:pt idx="84">
                  <c:v>4.3</c:v>
                </c:pt>
                <c:pt idx="85">
                  <c:v>4.3099999999999996</c:v>
                </c:pt>
                <c:pt idx="86">
                  <c:v>4.3099999999999996</c:v>
                </c:pt>
                <c:pt idx="87">
                  <c:v>4.32</c:v>
                </c:pt>
                <c:pt idx="88">
                  <c:v>4.32</c:v>
                </c:pt>
                <c:pt idx="89">
                  <c:v>4.32</c:v>
                </c:pt>
                <c:pt idx="90">
                  <c:v>4.33</c:v>
                </c:pt>
                <c:pt idx="91">
                  <c:v>4.33</c:v>
                </c:pt>
                <c:pt idx="92">
                  <c:v>4.34</c:v>
                </c:pt>
                <c:pt idx="93">
                  <c:v>4.34</c:v>
                </c:pt>
                <c:pt idx="94">
                  <c:v>4.3499999999999996</c:v>
                </c:pt>
                <c:pt idx="95">
                  <c:v>4.3499999999999996</c:v>
                </c:pt>
                <c:pt idx="96">
                  <c:v>4.3600000000000003</c:v>
                </c:pt>
                <c:pt idx="97">
                  <c:v>4.3600000000000003</c:v>
                </c:pt>
                <c:pt idx="98">
                  <c:v>4.37</c:v>
                </c:pt>
                <c:pt idx="99">
                  <c:v>4.37</c:v>
                </c:pt>
                <c:pt idx="100">
                  <c:v>4.38</c:v>
                </c:pt>
                <c:pt idx="101">
                  <c:v>4.38</c:v>
                </c:pt>
                <c:pt idx="102">
                  <c:v>4.3899999999999997</c:v>
                </c:pt>
                <c:pt idx="103">
                  <c:v>4.3899999999999997</c:v>
                </c:pt>
                <c:pt idx="104">
                  <c:v>4.4000000000000004</c:v>
                </c:pt>
                <c:pt idx="105">
                  <c:v>4.4000000000000004</c:v>
                </c:pt>
                <c:pt idx="106">
                  <c:v>4.41</c:v>
                </c:pt>
                <c:pt idx="107">
                  <c:v>4.42</c:v>
                </c:pt>
                <c:pt idx="108">
                  <c:v>4.42</c:v>
                </c:pt>
                <c:pt idx="109">
                  <c:v>4.43</c:v>
                </c:pt>
                <c:pt idx="110">
                  <c:v>4.43</c:v>
                </c:pt>
                <c:pt idx="111">
                  <c:v>4.4400000000000004</c:v>
                </c:pt>
                <c:pt idx="112">
                  <c:v>4.45</c:v>
                </c:pt>
                <c:pt idx="113">
                  <c:v>4.45</c:v>
                </c:pt>
                <c:pt idx="114">
                  <c:v>4.46</c:v>
                </c:pt>
                <c:pt idx="115">
                  <c:v>4.46</c:v>
                </c:pt>
                <c:pt idx="116">
                  <c:v>4.47</c:v>
                </c:pt>
                <c:pt idx="117">
                  <c:v>4.4800000000000004</c:v>
                </c:pt>
                <c:pt idx="118">
                  <c:v>4.4800000000000004</c:v>
                </c:pt>
                <c:pt idx="119">
                  <c:v>4.49</c:v>
                </c:pt>
                <c:pt idx="120">
                  <c:v>4.5</c:v>
                </c:pt>
                <c:pt idx="121">
                  <c:v>4.5</c:v>
                </c:pt>
                <c:pt idx="122">
                  <c:v>4.51</c:v>
                </c:pt>
                <c:pt idx="123">
                  <c:v>4.5199999999999996</c:v>
                </c:pt>
                <c:pt idx="124">
                  <c:v>4.53</c:v>
                </c:pt>
                <c:pt idx="125">
                  <c:v>4.53</c:v>
                </c:pt>
                <c:pt idx="126">
                  <c:v>4.54</c:v>
                </c:pt>
                <c:pt idx="127">
                  <c:v>4.55</c:v>
                </c:pt>
                <c:pt idx="128">
                  <c:v>4.5599999999999996</c:v>
                </c:pt>
                <c:pt idx="129">
                  <c:v>4.5599999999999996</c:v>
                </c:pt>
                <c:pt idx="130">
                  <c:v>4.57</c:v>
                </c:pt>
                <c:pt idx="131">
                  <c:v>4.58</c:v>
                </c:pt>
                <c:pt idx="132">
                  <c:v>4.59</c:v>
                </c:pt>
                <c:pt idx="133">
                  <c:v>4.5999999999999996</c:v>
                </c:pt>
                <c:pt idx="134">
                  <c:v>4.5999999999999996</c:v>
                </c:pt>
                <c:pt idx="135">
                  <c:v>4.6100000000000003</c:v>
                </c:pt>
                <c:pt idx="136">
                  <c:v>4.62</c:v>
                </c:pt>
                <c:pt idx="137">
                  <c:v>4.63</c:v>
                </c:pt>
                <c:pt idx="138">
                  <c:v>4.6399999999999997</c:v>
                </c:pt>
                <c:pt idx="139">
                  <c:v>4.6500000000000004</c:v>
                </c:pt>
                <c:pt idx="140">
                  <c:v>4.66</c:v>
                </c:pt>
                <c:pt idx="141">
                  <c:v>4.67</c:v>
                </c:pt>
                <c:pt idx="142">
                  <c:v>4.68</c:v>
                </c:pt>
                <c:pt idx="143">
                  <c:v>4.6900000000000004</c:v>
                </c:pt>
                <c:pt idx="144">
                  <c:v>4.7</c:v>
                </c:pt>
                <c:pt idx="145">
                  <c:v>4.71</c:v>
                </c:pt>
                <c:pt idx="146">
                  <c:v>4.72</c:v>
                </c:pt>
                <c:pt idx="147">
                  <c:v>4.7300000000000004</c:v>
                </c:pt>
                <c:pt idx="148">
                  <c:v>4.74</c:v>
                </c:pt>
                <c:pt idx="149">
                  <c:v>4.75</c:v>
                </c:pt>
                <c:pt idx="150">
                  <c:v>4.76</c:v>
                </c:pt>
                <c:pt idx="151">
                  <c:v>4.78</c:v>
                </c:pt>
                <c:pt idx="152">
                  <c:v>4.79</c:v>
                </c:pt>
                <c:pt idx="153">
                  <c:v>4.8</c:v>
                </c:pt>
                <c:pt idx="154">
                  <c:v>4.8099999999999996</c:v>
                </c:pt>
                <c:pt idx="155">
                  <c:v>4.83</c:v>
                </c:pt>
                <c:pt idx="156">
                  <c:v>4.84</c:v>
                </c:pt>
                <c:pt idx="157">
                  <c:v>4.8499999999999996</c:v>
                </c:pt>
                <c:pt idx="158">
                  <c:v>4.87</c:v>
                </c:pt>
                <c:pt idx="159">
                  <c:v>4.88</c:v>
                </c:pt>
                <c:pt idx="160">
                  <c:v>4.9000000000000004</c:v>
                </c:pt>
                <c:pt idx="161">
                  <c:v>4.91</c:v>
                </c:pt>
                <c:pt idx="162">
                  <c:v>4.93</c:v>
                </c:pt>
                <c:pt idx="163">
                  <c:v>4.9400000000000004</c:v>
                </c:pt>
                <c:pt idx="164">
                  <c:v>4.96</c:v>
                </c:pt>
                <c:pt idx="165">
                  <c:v>4.9800000000000004</c:v>
                </c:pt>
                <c:pt idx="166">
                  <c:v>5</c:v>
                </c:pt>
                <c:pt idx="167">
                  <c:v>5.01</c:v>
                </c:pt>
                <c:pt idx="168">
                  <c:v>5.03</c:v>
                </c:pt>
                <c:pt idx="169">
                  <c:v>5.05</c:v>
                </c:pt>
                <c:pt idx="170">
                  <c:v>5.07</c:v>
                </c:pt>
                <c:pt idx="171">
                  <c:v>5.0999999999999996</c:v>
                </c:pt>
                <c:pt idx="172">
                  <c:v>5.12</c:v>
                </c:pt>
                <c:pt idx="173">
                  <c:v>5.14</c:v>
                </c:pt>
                <c:pt idx="174">
                  <c:v>5.17</c:v>
                </c:pt>
                <c:pt idx="175">
                  <c:v>5.19</c:v>
                </c:pt>
                <c:pt idx="176">
                  <c:v>5.22</c:v>
                </c:pt>
                <c:pt idx="177">
                  <c:v>5.24</c:v>
                </c:pt>
                <c:pt idx="178">
                  <c:v>5.27</c:v>
                </c:pt>
                <c:pt idx="179">
                  <c:v>5.3</c:v>
                </c:pt>
                <c:pt idx="180">
                  <c:v>5.33</c:v>
                </c:pt>
                <c:pt idx="181">
                  <c:v>5.37</c:v>
                </c:pt>
                <c:pt idx="182">
                  <c:v>5.4</c:v>
                </c:pt>
                <c:pt idx="183">
                  <c:v>5.44</c:v>
                </c:pt>
                <c:pt idx="184">
                  <c:v>5.48</c:v>
                </c:pt>
                <c:pt idx="185">
                  <c:v>5.52</c:v>
                </c:pt>
                <c:pt idx="186">
                  <c:v>5.56</c:v>
                </c:pt>
                <c:pt idx="187">
                  <c:v>5.61</c:v>
                </c:pt>
                <c:pt idx="188">
                  <c:v>5.65</c:v>
                </c:pt>
                <c:pt idx="189">
                  <c:v>5.7</c:v>
                </c:pt>
                <c:pt idx="190">
                  <c:v>5.76</c:v>
                </c:pt>
                <c:pt idx="191">
                  <c:v>5.81</c:v>
                </c:pt>
                <c:pt idx="192">
                  <c:v>5.87</c:v>
                </c:pt>
                <c:pt idx="193">
                  <c:v>5.94</c:v>
                </c:pt>
                <c:pt idx="194">
                  <c:v>6</c:v>
                </c:pt>
                <c:pt idx="195">
                  <c:v>6.07</c:v>
                </c:pt>
                <c:pt idx="196">
                  <c:v>6.14</c:v>
                </c:pt>
                <c:pt idx="197">
                  <c:v>6.22</c:v>
                </c:pt>
                <c:pt idx="198">
                  <c:v>6.3</c:v>
                </c:pt>
                <c:pt idx="199">
                  <c:v>6.38</c:v>
                </c:pt>
                <c:pt idx="200">
                  <c:v>6.47</c:v>
                </c:pt>
                <c:pt idx="201">
                  <c:v>6.56</c:v>
                </c:pt>
                <c:pt idx="202">
                  <c:v>6.65</c:v>
                </c:pt>
                <c:pt idx="203">
                  <c:v>6.74</c:v>
                </c:pt>
                <c:pt idx="204">
                  <c:v>6.84</c:v>
                </c:pt>
                <c:pt idx="205">
                  <c:v>6.93</c:v>
                </c:pt>
                <c:pt idx="206">
                  <c:v>7.02</c:v>
                </c:pt>
                <c:pt idx="207">
                  <c:v>7.11</c:v>
                </c:pt>
                <c:pt idx="208">
                  <c:v>7.19</c:v>
                </c:pt>
                <c:pt idx="209">
                  <c:v>7.27</c:v>
                </c:pt>
                <c:pt idx="210">
                  <c:v>7.34</c:v>
                </c:pt>
                <c:pt idx="211">
                  <c:v>7.39</c:v>
                </c:pt>
                <c:pt idx="212">
                  <c:v>7.44</c:v>
                </c:pt>
                <c:pt idx="213">
                  <c:v>7.47</c:v>
                </c:pt>
                <c:pt idx="214">
                  <c:v>7.48</c:v>
                </c:pt>
                <c:pt idx="215">
                  <c:v>7.49</c:v>
                </c:pt>
                <c:pt idx="216">
                  <c:v>7.48</c:v>
                </c:pt>
                <c:pt idx="217">
                  <c:v>7.46</c:v>
                </c:pt>
                <c:pt idx="218">
                  <c:v>7.43</c:v>
                </c:pt>
                <c:pt idx="219">
                  <c:v>7.4</c:v>
                </c:pt>
                <c:pt idx="220">
                  <c:v>7.35</c:v>
                </c:pt>
                <c:pt idx="221">
                  <c:v>7.31</c:v>
                </c:pt>
                <c:pt idx="222">
                  <c:v>7.26</c:v>
                </c:pt>
                <c:pt idx="223">
                  <c:v>7.21</c:v>
                </c:pt>
                <c:pt idx="224">
                  <c:v>7.16</c:v>
                </c:pt>
                <c:pt idx="225">
                  <c:v>7.11</c:v>
                </c:pt>
                <c:pt idx="226">
                  <c:v>7.06</c:v>
                </c:pt>
                <c:pt idx="227">
                  <c:v>7.02</c:v>
                </c:pt>
                <c:pt idx="228">
                  <c:v>6.97</c:v>
                </c:pt>
                <c:pt idx="229">
                  <c:v>6.93</c:v>
                </c:pt>
                <c:pt idx="230">
                  <c:v>6.89</c:v>
                </c:pt>
                <c:pt idx="231">
                  <c:v>6.85</c:v>
                </c:pt>
                <c:pt idx="232">
                  <c:v>6.81</c:v>
                </c:pt>
                <c:pt idx="233">
                  <c:v>6.77</c:v>
                </c:pt>
                <c:pt idx="234">
                  <c:v>6.74</c:v>
                </c:pt>
                <c:pt idx="235">
                  <c:v>6.71</c:v>
                </c:pt>
                <c:pt idx="236">
                  <c:v>6.69</c:v>
                </c:pt>
                <c:pt idx="237">
                  <c:v>6.66</c:v>
                </c:pt>
                <c:pt idx="238">
                  <c:v>6.64</c:v>
                </c:pt>
                <c:pt idx="239">
                  <c:v>6.62</c:v>
                </c:pt>
                <c:pt idx="240">
                  <c:v>6.6</c:v>
                </c:pt>
                <c:pt idx="241">
                  <c:v>6.59</c:v>
                </c:pt>
                <c:pt idx="242">
                  <c:v>6.57</c:v>
                </c:pt>
                <c:pt idx="243">
                  <c:v>6.56</c:v>
                </c:pt>
                <c:pt idx="244">
                  <c:v>6.55</c:v>
                </c:pt>
                <c:pt idx="245">
                  <c:v>6.54</c:v>
                </c:pt>
                <c:pt idx="246">
                  <c:v>6.53</c:v>
                </c:pt>
                <c:pt idx="247">
                  <c:v>6.53</c:v>
                </c:pt>
                <c:pt idx="248">
                  <c:v>6.52</c:v>
                </c:pt>
                <c:pt idx="249">
                  <c:v>6.52</c:v>
                </c:pt>
                <c:pt idx="250">
                  <c:v>6.52</c:v>
                </c:pt>
                <c:pt idx="251">
                  <c:v>6.52</c:v>
                </c:pt>
                <c:pt idx="252">
                  <c:v>6.52</c:v>
                </c:pt>
                <c:pt idx="253">
                  <c:v>6.52</c:v>
                </c:pt>
                <c:pt idx="254">
                  <c:v>6.52</c:v>
                </c:pt>
                <c:pt idx="255">
                  <c:v>6.53</c:v>
                </c:pt>
                <c:pt idx="256">
                  <c:v>6.53</c:v>
                </c:pt>
                <c:pt idx="257">
                  <c:v>6.54</c:v>
                </c:pt>
                <c:pt idx="258">
                  <c:v>6.55</c:v>
                </c:pt>
                <c:pt idx="259">
                  <c:v>6.55</c:v>
                </c:pt>
                <c:pt idx="260">
                  <c:v>6.56</c:v>
                </c:pt>
                <c:pt idx="261">
                  <c:v>6.57</c:v>
                </c:pt>
                <c:pt idx="262">
                  <c:v>6.58</c:v>
                </c:pt>
                <c:pt idx="263">
                  <c:v>6.59</c:v>
                </c:pt>
                <c:pt idx="264">
                  <c:v>6.6</c:v>
                </c:pt>
                <c:pt idx="265">
                  <c:v>6.62</c:v>
                </c:pt>
                <c:pt idx="266">
                  <c:v>6.63</c:v>
                </c:pt>
                <c:pt idx="267">
                  <c:v>6.64</c:v>
                </c:pt>
                <c:pt idx="268">
                  <c:v>6.66</c:v>
                </c:pt>
                <c:pt idx="269">
                  <c:v>6.67</c:v>
                </c:pt>
                <c:pt idx="270">
                  <c:v>6.69</c:v>
                </c:pt>
                <c:pt idx="271">
                  <c:v>6.7</c:v>
                </c:pt>
                <c:pt idx="272">
                  <c:v>6.72</c:v>
                </c:pt>
                <c:pt idx="273">
                  <c:v>6.73</c:v>
                </c:pt>
                <c:pt idx="274">
                  <c:v>6.75</c:v>
                </c:pt>
                <c:pt idx="275">
                  <c:v>6.77</c:v>
                </c:pt>
                <c:pt idx="276">
                  <c:v>6.79</c:v>
                </c:pt>
                <c:pt idx="277">
                  <c:v>6.81</c:v>
                </c:pt>
                <c:pt idx="278">
                  <c:v>6.83</c:v>
                </c:pt>
                <c:pt idx="279">
                  <c:v>6.85</c:v>
                </c:pt>
                <c:pt idx="280">
                  <c:v>6.87</c:v>
                </c:pt>
                <c:pt idx="281">
                  <c:v>6.89</c:v>
                </c:pt>
                <c:pt idx="282">
                  <c:v>6.91</c:v>
                </c:pt>
                <c:pt idx="283">
                  <c:v>6.93</c:v>
                </c:pt>
                <c:pt idx="284">
                  <c:v>6.95</c:v>
                </c:pt>
                <c:pt idx="285">
                  <c:v>6.97</c:v>
                </c:pt>
                <c:pt idx="286">
                  <c:v>7</c:v>
                </c:pt>
                <c:pt idx="287">
                  <c:v>7.02</c:v>
                </c:pt>
                <c:pt idx="288">
                  <c:v>7.04</c:v>
                </c:pt>
                <c:pt idx="289">
                  <c:v>7.07</c:v>
                </c:pt>
                <c:pt idx="290">
                  <c:v>7.09</c:v>
                </c:pt>
                <c:pt idx="291">
                  <c:v>7.12</c:v>
                </c:pt>
                <c:pt idx="292">
                  <c:v>7.14</c:v>
                </c:pt>
                <c:pt idx="293">
                  <c:v>7.17</c:v>
                </c:pt>
                <c:pt idx="294">
                  <c:v>7.2</c:v>
                </c:pt>
                <c:pt idx="295">
                  <c:v>7.22</c:v>
                </c:pt>
                <c:pt idx="296">
                  <c:v>7.25</c:v>
                </c:pt>
                <c:pt idx="297">
                  <c:v>7.28</c:v>
                </c:pt>
                <c:pt idx="298">
                  <c:v>7.31</c:v>
                </c:pt>
                <c:pt idx="299">
                  <c:v>7.34</c:v>
                </c:pt>
                <c:pt idx="300">
                  <c:v>7.36</c:v>
                </c:pt>
                <c:pt idx="301">
                  <c:v>7.39</c:v>
                </c:pt>
                <c:pt idx="302">
                  <c:v>7.42</c:v>
                </c:pt>
                <c:pt idx="303">
                  <c:v>7.45</c:v>
                </c:pt>
                <c:pt idx="304">
                  <c:v>7.49</c:v>
                </c:pt>
                <c:pt idx="305">
                  <c:v>7.52</c:v>
                </c:pt>
                <c:pt idx="306">
                  <c:v>7.55</c:v>
                </c:pt>
                <c:pt idx="307">
                  <c:v>7.58</c:v>
                </c:pt>
                <c:pt idx="308">
                  <c:v>7.61</c:v>
                </c:pt>
                <c:pt idx="309">
                  <c:v>7.65</c:v>
                </c:pt>
                <c:pt idx="310">
                  <c:v>7.68</c:v>
                </c:pt>
                <c:pt idx="311">
                  <c:v>7.71</c:v>
                </c:pt>
                <c:pt idx="312">
                  <c:v>7.75</c:v>
                </c:pt>
                <c:pt idx="313">
                  <c:v>7.78</c:v>
                </c:pt>
                <c:pt idx="314">
                  <c:v>7.82</c:v>
                </c:pt>
                <c:pt idx="315">
                  <c:v>7.85</c:v>
                </c:pt>
                <c:pt idx="316">
                  <c:v>7.89</c:v>
                </c:pt>
                <c:pt idx="317">
                  <c:v>7.93</c:v>
                </c:pt>
                <c:pt idx="318">
                  <c:v>7.97</c:v>
                </c:pt>
                <c:pt idx="319">
                  <c:v>8</c:v>
                </c:pt>
                <c:pt idx="320">
                  <c:v>8.0399999999999991</c:v>
                </c:pt>
                <c:pt idx="321">
                  <c:v>8.08</c:v>
                </c:pt>
                <c:pt idx="322">
                  <c:v>8.1199999999999992</c:v>
                </c:pt>
                <c:pt idx="323">
                  <c:v>8.16</c:v>
                </c:pt>
                <c:pt idx="324">
                  <c:v>8.1999999999999993</c:v>
                </c:pt>
                <c:pt idx="325">
                  <c:v>8.24</c:v>
                </c:pt>
                <c:pt idx="326">
                  <c:v>8.2799999999999994</c:v>
                </c:pt>
                <c:pt idx="327">
                  <c:v>8.33</c:v>
                </c:pt>
                <c:pt idx="328">
                  <c:v>8.3699999999999992</c:v>
                </c:pt>
                <c:pt idx="329">
                  <c:v>8.41</c:v>
                </c:pt>
                <c:pt idx="330">
                  <c:v>8.4600000000000009</c:v>
                </c:pt>
                <c:pt idx="331">
                  <c:v>8.5</c:v>
                </c:pt>
                <c:pt idx="332">
                  <c:v>8.5500000000000007</c:v>
                </c:pt>
                <c:pt idx="333">
                  <c:v>8.59</c:v>
                </c:pt>
                <c:pt idx="334">
                  <c:v>8.64</c:v>
                </c:pt>
                <c:pt idx="335">
                  <c:v>8.68</c:v>
                </c:pt>
                <c:pt idx="336">
                  <c:v>8.73</c:v>
                </c:pt>
                <c:pt idx="337">
                  <c:v>8.7799999999999994</c:v>
                </c:pt>
                <c:pt idx="338">
                  <c:v>8.83</c:v>
                </c:pt>
                <c:pt idx="339">
                  <c:v>8.8800000000000008</c:v>
                </c:pt>
                <c:pt idx="340">
                  <c:v>8.93</c:v>
                </c:pt>
                <c:pt idx="341">
                  <c:v>8.98</c:v>
                </c:pt>
                <c:pt idx="342">
                  <c:v>9.0299999999999994</c:v>
                </c:pt>
                <c:pt idx="343">
                  <c:v>9.08</c:v>
                </c:pt>
                <c:pt idx="344">
                  <c:v>9.14</c:v>
                </c:pt>
                <c:pt idx="345">
                  <c:v>9.19</c:v>
                </c:pt>
                <c:pt idx="346">
                  <c:v>9.24</c:v>
                </c:pt>
                <c:pt idx="347">
                  <c:v>9.3000000000000007</c:v>
                </c:pt>
                <c:pt idx="348">
                  <c:v>9.36</c:v>
                </c:pt>
                <c:pt idx="349">
                  <c:v>9.41</c:v>
                </c:pt>
                <c:pt idx="350">
                  <c:v>9.4700000000000006</c:v>
                </c:pt>
                <c:pt idx="351">
                  <c:v>9.5299999999999994</c:v>
                </c:pt>
                <c:pt idx="352">
                  <c:v>9.59</c:v>
                </c:pt>
                <c:pt idx="353">
                  <c:v>9.65</c:v>
                </c:pt>
                <c:pt idx="354">
                  <c:v>9.7100000000000009</c:v>
                </c:pt>
                <c:pt idx="355">
                  <c:v>9.77</c:v>
                </c:pt>
                <c:pt idx="356">
                  <c:v>9.83</c:v>
                </c:pt>
                <c:pt idx="357">
                  <c:v>9.89</c:v>
                </c:pt>
                <c:pt idx="358">
                  <c:v>9.9600000000000009</c:v>
                </c:pt>
                <c:pt idx="359">
                  <c:v>10.02</c:v>
                </c:pt>
                <c:pt idx="360">
                  <c:v>10.09</c:v>
                </c:pt>
                <c:pt idx="361">
                  <c:v>10.16</c:v>
                </c:pt>
                <c:pt idx="362">
                  <c:v>10.220000000000001</c:v>
                </c:pt>
                <c:pt idx="363">
                  <c:v>10.29</c:v>
                </c:pt>
                <c:pt idx="364">
                  <c:v>10.36</c:v>
                </c:pt>
                <c:pt idx="365">
                  <c:v>10.43</c:v>
                </c:pt>
                <c:pt idx="366">
                  <c:v>10.51</c:v>
                </c:pt>
                <c:pt idx="367">
                  <c:v>10.58</c:v>
                </c:pt>
                <c:pt idx="368">
                  <c:v>10.65</c:v>
                </c:pt>
                <c:pt idx="369">
                  <c:v>10.73</c:v>
                </c:pt>
                <c:pt idx="370">
                  <c:v>10.8</c:v>
                </c:pt>
                <c:pt idx="371">
                  <c:v>10.88</c:v>
                </c:pt>
                <c:pt idx="372">
                  <c:v>10.96</c:v>
                </c:pt>
                <c:pt idx="373">
                  <c:v>11.04</c:v>
                </c:pt>
                <c:pt idx="374">
                  <c:v>11.12</c:v>
                </c:pt>
                <c:pt idx="375">
                  <c:v>11.2</c:v>
                </c:pt>
                <c:pt idx="376">
                  <c:v>11.29</c:v>
                </c:pt>
                <c:pt idx="377">
                  <c:v>11.37</c:v>
                </c:pt>
                <c:pt idx="378">
                  <c:v>11.46</c:v>
                </c:pt>
                <c:pt idx="379">
                  <c:v>11.55</c:v>
                </c:pt>
                <c:pt idx="380">
                  <c:v>11.63</c:v>
                </c:pt>
                <c:pt idx="381">
                  <c:v>11.72</c:v>
                </c:pt>
                <c:pt idx="382">
                  <c:v>11.82</c:v>
                </c:pt>
                <c:pt idx="383">
                  <c:v>11.91</c:v>
                </c:pt>
                <c:pt idx="384">
                  <c:v>12</c:v>
                </c:pt>
                <c:pt idx="385">
                  <c:v>12.1</c:v>
                </c:pt>
                <c:pt idx="386">
                  <c:v>12.2</c:v>
                </c:pt>
                <c:pt idx="387">
                  <c:v>12.29</c:v>
                </c:pt>
                <c:pt idx="388">
                  <c:v>12.4</c:v>
                </c:pt>
                <c:pt idx="389">
                  <c:v>12.5</c:v>
                </c:pt>
                <c:pt idx="390">
                  <c:v>12.6</c:v>
                </c:pt>
                <c:pt idx="391">
                  <c:v>12.71</c:v>
                </c:pt>
                <c:pt idx="392">
                  <c:v>12.81</c:v>
                </c:pt>
                <c:pt idx="393">
                  <c:v>12.92</c:v>
                </c:pt>
                <c:pt idx="394">
                  <c:v>13.03</c:v>
                </c:pt>
                <c:pt idx="395">
                  <c:v>13.15</c:v>
                </c:pt>
                <c:pt idx="396">
                  <c:v>13.26</c:v>
                </c:pt>
                <c:pt idx="397">
                  <c:v>13.38</c:v>
                </c:pt>
                <c:pt idx="398">
                  <c:v>13.5</c:v>
                </c:pt>
                <c:pt idx="399">
                  <c:v>13.62</c:v>
                </c:pt>
                <c:pt idx="400">
                  <c:v>13.74</c:v>
                </c:pt>
                <c:pt idx="401">
                  <c:v>13.86</c:v>
                </c:pt>
                <c:pt idx="402">
                  <c:v>13.99</c:v>
                </c:pt>
                <c:pt idx="403">
                  <c:v>14.12</c:v>
                </c:pt>
                <c:pt idx="404">
                  <c:v>14.25</c:v>
                </c:pt>
                <c:pt idx="405">
                  <c:v>14.38</c:v>
                </c:pt>
                <c:pt idx="406">
                  <c:v>14.52</c:v>
                </c:pt>
                <c:pt idx="407">
                  <c:v>14.66</c:v>
                </c:pt>
                <c:pt idx="408">
                  <c:v>14.8</c:v>
                </c:pt>
                <c:pt idx="409">
                  <c:v>14.94</c:v>
                </c:pt>
                <c:pt idx="410">
                  <c:v>15.09</c:v>
                </c:pt>
                <c:pt idx="411">
                  <c:v>15.24</c:v>
                </c:pt>
                <c:pt idx="412">
                  <c:v>15.39</c:v>
                </c:pt>
                <c:pt idx="413">
                  <c:v>15.54</c:v>
                </c:pt>
                <c:pt idx="414">
                  <c:v>15.7</c:v>
                </c:pt>
                <c:pt idx="415">
                  <c:v>15.86</c:v>
                </c:pt>
                <c:pt idx="416">
                  <c:v>16.02</c:v>
                </c:pt>
                <c:pt idx="417">
                  <c:v>16.190000000000001</c:v>
                </c:pt>
                <c:pt idx="418">
                  <c:v>16.36</c:v>
                </c:pt>
                <c:pt idx="419">
                  <c:v>16.53</c:v>
                </c:pt>
                <c:pt idx="420">
                  <c:v>16.71</c:v>
                </c:pt>
                <c:pt idx="421">
                  <c:v>16.89</c:v>
                </c:pt>
                <c:pt idx="422">
                  <c:v>17.07</c:v>
                </c:pt>
                <c:pt idx="423">
                  <c:v>17.25</c:v>
                </c:pt>
                <c:pt idx="424">
                  <c:v>17.440000000000001</c:v>
                </c:pt>
                <c:pt idx="425">
                  <c:v>17.64</c:v>
                </c:pt>
                <c:pt idx="426">
                  <c:v>17.84</c:v>
                </c:pt>
                <c:pt idx="427">
                  <c:v>18.04</c:v>
                </c:pt>
                <c:pt idx="428">
                  <c:v>18.239999999999998</c:v>
                </c:pt>
                <c:pt idx="429">
                  <c:v>18.45</c:v>
                </c:pt>
                <c:pt idx="430">
                  <c:v>18.670000000000002</c:v>
                </c:pt>
                <c:pt idx="431">
                  <c:v>18.89</c:v>
                </c:pt>
                <c:pt idx="432">
                  <c:v>19.11</c:v>
                </c:pt>
                <c:pt idx="433">
                  <c:v>19.34</c:v>
                </c:pt>
                <c:pt idx="434">
                  <c:v>19.57</c:v>
                </c:pt>
                <c:pt idx="435">
                  <c:v>19.809999999999999</c:v>
                </c:pt>
                <c:pt idx="436">
                  <c:v>20.05</c:v>
                </c:pt>
                <c:pt idx="437">
                  <c:v>20.3</c:v>
                </c:pt>
                <c:pt idx="438">
                  <c:v>20.56</c:v>
                </c:pt>
                <c:pt idx="439">
                  <c:v>20.82</c:v>
                </c:pt>
                <c:pt idx="440">
                  <c:v>21.08</c:v>
                </c:pt>
                <c:pt idx="441">
                  <c:v>21.35</c:v>
                </c:pt>
                <c:pt idx="442">
                  <c:v>21.63</c:v>
                </c:pt>
                <c:pt idx="443">
                  <c:v>21.91</c:v>
                </c:pt>
                <c:pt idx="444">
                  <c:v>22.2</c:v>
                </c:pt>
                <c:pt idx="445">
                  <c:v>22.5</c:v>
                </c:pt>
                <c:pt idx="446">
                  <c:v>22.81</c:v>
                </c:pt>
                <c:pt idx="447">
                  <c:v>23.12</c:v>
                </c:pt>
                <c:pt idx="448">
                  <c:v>23.44</c:v>
                </c:pt>
                <c:pt idx="449">
                  <c:v>23.76</c:v>
                </c:pt>
                <c:pt idx="450">
                  <c:v>24.1</c:v>
                </c:pt>
                <c:pt idx="451">
                  <c:v>24.44</c:v>
                </c:pt>
                <c:pt idx="452">
                  <c:v>24.79</c:v>
                </c:pt>
                <c:pt idx="453">
                  <c:v>25.15</c:v>
                </c:pt>
                <c:pt idx="454">
                  <c:v>25.52</c:v>
                </c:pt>
                <c:pt idx="455">
                  <c:v>25.9</c:v>
                </c:pt>
                <c:pt idx="456">
                  <c:v>26.28</c:v>
                </c:pt>
                <c:pt idx="457">
                  <c:v>26.68</c:v>
                </c:pt>
                <c:pt idx="458">
                  <c:v>27.09</c:v>
                </c:pt>
                <c:pt idx="459">
                  <c:v>27.51</c:v>
                </c:pt>
                <c:pt idx="460">
                  <c:v>27.94</c:v>
                </c:pt>
                <c:pt idx="461">
                  <c:v>28.38</c:v>
                </c:pt>
                <c:pt idx="462">
                  <c:v>28.83</c:v>
                </c:pt>
                <c:pt idx="463">
                  <c:v>29.3</c:v>
                </c:pt>
                <c:pt idx="464">
                  <c:v>29.78</c:v>
                </c:pt>
                <c:pt idx="465">
                  <c:v>30.27</c:v>
                </c:pt>
                <c:pt idx="466">
                  <c:v>30.78</c:v>
                </c:pt>
                <c:pt idx="467">
                  <c:v>31.3</c:v>
                </c:pt>
                <c:pt idx="468">
                  <c:v>31.84</c:v>
                </c:pt>
                <c:pt idx="469">
                  <c:v>32.39</c:v>
                </c:pt>
                <c:pt idx="470">
                  <c:v>32.96</c:v>
                </c:pt>
                <c:pt idx="471">
                  <c:v>33.54</c:v>
                </c:pt>
                <c:pt idx="472">
                  <c:v>34.14</c:v>
                </c:pt>
                <c:pt idx="473">
                  <c:v>34.770000000000003</c:v>
                </c:pt>
                <c:pt idx="474">
                  <c:v>35.409999999999997</c:v>
                </c:pt>
                <c:pt idx="475">
                  <c:v>36.07</c:v>
                </c:pt>
                <c:pt idx="476">
                  <c:v>36.75</c:v>
                </c:pt>
                <c:pt idx="477">
                  <c:v>37.46</c:v>
                </c:pt>
                <c:pt idx="478">
                  <c:v>38.19</c:v>
                </c:pt>
                <c:pt idx="479">
                  <c:v>38.94</c:v>
                </c:pt>
                <c:pt idx="480">
                  <c:v>39.72</c:v>
                </c:pt>
                <c:pt idx="481">
                  <c:v>40.520000000000003</c:v>
                </c:pt>
                <c:pt idx="482">
                  <c:v>41.36</c:v>
                </c:pt>
                <c:pt idx="483">
                  <c:v>42.22</c:v>
                </c:pt>
                <c:pt idx="484">
                  <c:v>43.12</c:v>
                </c:pt>
                <c:pt idx="485">
                  <c:v>44.05</c:v>
                </c:pt>
                <c:pt idx="486">
                  <c:v>45.01</c:v>
                </c:pt>
                <c:pt idx="487">
                  <c:v>46.02</c:v>
                </c:pt>
                <c:pt idx="488">
                  <c:v>47.06</c:v>
                </c:pt>
                <c:pt idx="489">
                  <c:v>48.15</c:v>
                </c:pt>
                <c:pt idx="490">
                  <c:v>49.29</c:v>
                </c:pt>
                <c:pt idx="491">
                  <c:v>50.48</c:v>
                </c:pt>
                <c:pt idx="492">
                  <c:v>51.72</c:v>
                </c:pt>
                <c:pt idx="493">
                  <c:v>53.03</c:v>
                </c:pt>
                <c:pt idx="494">
                  <c:v>54.4</c:v>
                </c:pt>
                <c:pt idx="495">
                  <c:v>55.84</c:v>
                </c:pt>
                <c:pt idx="496">
                  <c:v>57.34</c:v>
                </c:pt>
                <c:pt idx="497">
                  <c:v>58.92</c:v>
                </c:pt>
                <c:pt idx="498">
                  <c:v>60.59</c:v>
                </c:pt>
                <c:pt idx="499">
                  <c:v>62.37</c:v>
                </c:pt>
                <c:pt idx="500">
                  <c:v>64.27</c:v>
                </c:pt>
                <c:pt idx="501">
                  <c:v>66.209999999999994</c:v>
                </c:pt>
                <c:pt idx="502">
                  <c:v>68.290000000000006</c:v>
                </c:pt>
                <c:pt idx="503">
                  <c:v>70.53</c:v>
                </c:pt>
                <c:pt idx="504">
                  <c:v>72.94</c:v>
                </c:pt>
                <c:pt idx="505">
                  <c:v>75.63</c:v>
                </c:pt>
                <c:pt idx="506">
                  <c:v>78.16</c:v>
                </c:pt>
                <c:pt idx="507">
                  <c:v>80.989999999999995</c:v>
                </c:pt>
                <c:pt idx="508">
                  <c:v>84.08</c:v>
                </c:pt>
                <c:pt idx="509">
                  <c:v>87.48</c:v>
                </c:pt>
                <c:pt idx="510">
                  <c:v>91.33</c:v>
                </c:pt>
                <c:pt idx="511">
                  <c:v>94.85</c:v>
                </c:pt>
                <c:pt idx="512">
                  <c:v>98.71</c:v>
                </c:pt>
                <c:pt idx="513">
                  <c:v>103.02</c:v>
                </c:pt>
                <c:pt idx="514">
                  <c:v>107.84</c:v>
                </c:pt>
                <c:pt idx="515">
                  <c:v>113.39</c:v>
                </c:pt>
                <c:pt idx="516">
                  <c:v>118.45</c:v>
                </c:pt>
                <c:pt idx="517">
                  <c:v>123.39</c:v>
                </c:pt>
                <c:pt idx="518">
                  <c:v>129.09</c:v>
                </c:pt>
                <c:pt idx="519">
                  <c:v>135.57</c:v>
                </c:pt>
                <c:pt idx="520">
                  <c:v>143.06</c:v>
                </c:pt>
                <c:pt idx="521">
                  <c:v>150.56</c:v>
                </c:pt>
                <c:pt idx="522">
                  <c:v>155.74</c:v>
                </c:pt>
                <c:pt idx="523">
                  <c:v>162.35</c:v>
                </c:pt>
                <c:pt idx="524">
                  <c:v>169.94</c:v>
                </c:pt>
                <c:pt idx="525">
                  <c:v>178.61</c:v>
                </c:pt>
                <c:pt idx="526">
                  <c:v>190.28</c:v>
                </c:pt>
                <c:pt idx="527">
                  <c:v>192.74</c:v>
                </c:pt>
                <c:pt idx="528">
                  <c:v>198.65</c:v>
                </c:pt>
                <c:pt idx="529">
                  <c:v>205.56</c:v>
                </c:pt>
                <c:pt idx="530">
                  <c:v>213.2</c:v>
                </c:pt>
                <c:pt idx="531">
                  <c:v>222.2</c:v>
                </c:pt>
                <c:pt idx="532">
                  <c:v>225.75</c:v>
                </c:pt>
                <c:pt idx="533">
                  <c:v>229.07</c:v>
                </c:pt>
                <c:pt idx="534">
                  <c:v>233.29</c:v>
                </c:pt>
                <c:pt idx="535">
                  <c:v>237.78</c:v>
                </c:pt>
                <c:pt idx="536">
                  <c:v>242.27</c:v>
                </c:pt>
                <c:pt idx="537">
                  <c:v>245.6</c:v>
                </c:pt>
                <c:pt idx="538">
                  <c:v>246.51</c:v>
                </c:pt>
                <c:pt idx="539">
                  <c:v>248.13</c:v>
                </c:pt>
                <c:pt idx="540">
                  <c:v>249.81</c:v>
                </c:pt>
                <c:pt idx="541">
                  <c:v>251.33</c:v>
                </c:pt>
                <c:pt idx="542">
                  <c:v>252.59</c:v>
                </c:pt>
                <c:pt idx="543">
                  <c:v>253.16</c:v>
                </c:pt>
                <c:pt idx="544">
                  <c:v>253.71</c:v>
                </c:pt>
                <c:pt idx="545">
                  <c:v>254.26</c:v>
                </c:pt>
                <c:pt idx="546">
                  <c:v>254.74</c:v>
                </c:pt>
                <c:pt idx="547">
                  <c:v>255.16</c:v>
                </c:pt>
                <c:pt idx="548">
                  <c:v>255.5</c:v>
                </c:pt>
                <c:pt idx="549">
                  <c:v>255.78</c:v>
                </c:pt>
                <c:pt idx="550">
                  <c:v>256.04000000000002</c:v>
                </c:pt>
                <c:pt idx="551">
                  <c:v>256.27999999999997</c:v>
                </c:pt>
                <c:pt idx="552">
                  <c:v>256.48</c:v>
                </c:pt>
                <c:pt idx="553">
                  <c:v>256.67</c:v>
                </c:pt>
                <c:pt idx="554">
                  <c:v>256.83999999999997</c:v>
                </c:pt>
                <c:pt idx="555">
                  <c:v>256.99</c:v>
                </c:pt>
                <c:pt idx="556">
                  <c:v>257.12</c:v>
                </c:pt>
                <c:pt idx="557">
                  <c:v>257.25</c:v>
                </c:pt>
                <c:pt idx="558">
                  <c:v>257.36</c:v>
                </c:pt>
                <c:pt idx="559">
                  <c:v>257.45999999999998</c:v>
                </c:pt>
                <c:pt idx="560">
                  <c:v>257.56</c:v>
                </c:pt>
                <c:pt idx="561">
                  <c:v>257.64</c:v>
                </c:pt>
                <c:pt idx="562">
                  <c:v>257.72000000000003</c:v>
                </c:pt>
                <c:pt idx="563">
                  <c:v>257.79000000000002</c:v>
                </c:pt>
                <c:pt idx="564">
                  <c:v>257.86</c:v>
                </c:pt>
                <c:pt idx="565">
                  <c:v>257.93</c:v>
                </c:pt>
                <c:pt idx="566">
                  <c:v>257.98</c:v>
                </c:pt>
                <c:pt idx="567">
                  <c:v>258.04000000000002</c:v>
                </c:pt>
                <c:pt idx="568">
                  <c:v>258.08999999999997</c:v>
                </c:pt>
                <c:pt idx="569">
                  <c:v>258.14</c:v>
                </c:pt>
                <c:pt idx="570">
                  <c:v>258.18</c:v>
                </c:pt>
                <c:pt idx="571">
                  <c:v>258.23</c:v>
                </c:pt>
                <c:pt idx="572">
                  <c:v>258.27</c:v>
                </c:pt>
                <c:pt idx="573">
                  <c:v>258.3</c:v>
                </c:pt>
                <c:pt idx="574">
                  <c:v>258.33</c:v>
                </c:pt>
                <c:pt idx="575">
                  <c:v>258.36</c:v>
                </c:pt>
                <c:pt idx="576">
                  <c:v>258.38</c:v>
                </c:pt>
                <c:pt idx="577">
                  <c:v>258.39999999999998</c:v>
                </c:pt>
                <c:pt idx="578">
                  <c:v>258.42</c:v>
                </c:pt>
                <c:pt idx="579">
                  <c:v>258.44</c:v>
                </c:pt>
                <c:pt idx="580">
                  <c:v>258.45</c:v>
                </c:pt>
                <c:pt idx="581">
                  <c:v>258.47000000000003</c:v>
                </c:pt>
                <c:pt idx="582">
                  <c:v>258.48</c:v>
                </c:pt>
                <c:pt idx="583">
                  <c:v>258.5</c:v>
                </c:pt>
                <c:pt idx="584">
                  <c:v>258.51</c:v>
                </c:pt>
                <c:pt idx="585">
                  <c:v>258.52999999999997</c:v>
                </c:pt>
                <c:pt idx="586">
                  <c:v>258.54000000000002</c:v>
                </c:pt>
                <c:pt idx="587">
                  <c:v>258.56</c:v>
                </c:pt>
                <c:pt idx="588">
                  <c:v>258.57</c:v>
                </c:pt>
                <c:pt idx="589">
                  <c:v>258.58999999999997</c:v>
                </c:pt>
                <c:pt idx="590">
                  <c:v>258.60000000000002</c:v>
                </c:pt>
                <c:pt idx="591">
                  <c:v>258.61</c:v>
                </c:pt>
                <c:pt idx="592">
                  <c:v>258.62</c:v>
                </c:pt>
                <c:pt idx="593">
                  <c:v>258.63</c:v>
                </c:pt>
                <c:pt idx="594">
                  <c:v>258.63</c:v>
                </c:pt>
                <c:pt idx="595">
                  <c:v>258.63</c:v>
                </c:pt>
                <c:pt idx="596">
                  <c:v>258.63</c:v>
                </c:pt>
                <c:pt idx="597">
                  <c:v>258.62</c:v>
                </c:pt>
                <c:pt idx="598">
                  <c:v>258.61</c:v>
                </c:pt>
                <c:pt idx="599">
                  <c:v>258.60000000000002</c:v>
                </c:pt>
                <c:pt idx="600">
                  <c:v>258.58999999999997</c:v>
                </c:pt>
                <c:pt idx="601">
                  <c:v>258.58</c:v>
                </c:pt>
                <c:pt idx="602">
                  <c:v>258.57</c:v>
                </c:pt>
                <c:pt idx="603">
                  <c:v>258.55</c:v>
                </c:pt>
                <c:pt idx="604">
                  <c:v>258.54000000000002</c:v>
                </c:pt>
                <c:pt idx="605">
                  <c:v>258.52</c:v>
                </c:pt>
                <c:pt idx="606">
                  <c:v>258.5</c:v>
                </c:pt>
                <c:pt idx="607">
                  <c:v>258.48</c:v>
                </c:pt>
                <c:pt idx="608">
                  <c:v>258.45999999999998</c:v>
                </c:pt>
                <c:pt idx="609">
                  <c:v>258.44</c:v>
                </c:pt>
                <c:pt idx="610">
                  <c:v>258.41000000000003</c:v>
                </c:pt>
                <c:pt idx="611">
                  <c:v>258.37</c:v>
                </c:pt>
                <c:pt idx="612">
                  <c:v>258.33</c:v>
                </c:pt>
                <c:pt idx="613">
                  <c:v>258.29000000000002</c:v>
                </c:pt>
                <c:pt idx="614">
                  <c:v>258.23</c:v>
                </c:pt>
                <c:pt idx="615">
                  <c:v>258.17</c:v>
                </c:pt>
                <c:pt idx="616">
                  <c:v>258.08999999999997</c:v>
                </c:pt>
                <c:pt idx="617">
                  <c:v>258.01</c:v>
                </c:pt>
                <c:pt idx="618">
                  <c:v>257.91000000000003</c:v>
                </c:pt>
                <c:pt idx="619">
                  <c:v>257.8</c:v>
                </c:pt>
                <c:pt idx="620">
                  <c:v>257.68</c:v>
                </c:pt>
                <c:pt idx="621">
                  <c:v>257.54000000000002</c:v>
                </c:pt>
                <c:pt idx="622">
                  <c:v>257.38</c:v>
                </c:pt>
                <c:pt idx="623">
                  <c:v>257.20999999999998</c:v>
                </c:pt>
                <c:pt idx="624">
                  <c:v>257.02999999999997</c:v>
                </c:pt>
                <c:pt idx="625">
                  <c:v>256.83</c:v>
                </c:pt>
                <c:pt idx="626">
                  <c:v>256.60000000000002</c:v>
                </c:pt>
                <c:pt idx="627">
                  <c:v>256.35000000000002</c:v>
                </c:pt>
                <c:pt idx="628">
                  <c:v>256.07</c:v>
                </c:pt>
                <c:pt idx="629">
                  <c:v>255.76</c:v>
                </c:pt>
                <c:pt idx="630">
                  <c:v>255.42</c:v>
                </c:pt>
                <c:pt idx="631">
                  <c:v>255.06</c:v>
                </c:pt>
                <c:pt idx="632">
                  <c:v>254.59</c:v>
                </c:pt>
                <c:pt idx="633">
                  <c:v>253.97</c:v>
                </c:pt>
                <c:pt idx="634">
                  <c:v>253.22</c:v>
                </c:pt>
                <c:pt idx="635">
                  <c:v>252.4</c:v>
                </c:pt>
                <c:pt idx="636">
                  <c:v>251.63</c:v>
                </c:pt>
                <c:pt idx="637">
                  <c:v>250.9</c:v>
                </c:pt>
                <c:pt idx="638">
                  <c:v>248.75</c:v>
                </c:pt>
                <c:pt idx="639">
                  <c:v>246.4</c:v>
                </c:pt>
                <c:pt idx="640">
                  <c:v>243.92</c:v>
                </c:pt>
                <c:pt idx="641">
                  <c:v>241.6</c:v>
                </c:pt>
                <c:pt idx="642">
                  <c:v>240.32</c:v>
                </c:pt>
                <c:pt idx="643">
                  <c:v>235.5</c:v>
                </c:pt>
                <c:pt idx="644">
                  <c:v>229.93</c:v>
                </c:pt>
                <c:pt idx="645">
                  <c:v>224.58</c:v>
                </c:pt>
                <c:pt idx="646">
                  <c:v>219.61</c:v>
                </c:pt>
                <c:pt idx="647">
                  <c:v>215.54</c:v>
                </c:pt>
                <c:pt idx="648">
                  <c:v>210.8</c:v>
                </c:pt>
                <c:pt idx="649">
                  <c:v>202.15</c:v>
                </c:pt>
                <c:pt idx="650">
                  <c:v>194.73</c:v>
                </c:pt>
                <c:pt idx="651">
                  <c:v>188.02</c:v>
                </c:pt>
                <c:pt idx="652">
                  <c:v>182.16</c:v>
                </c:pt>
                <c:pt idx="653">
                  <c:v>178.82</c:v>
                </c:pt>
                <c:pt idx="654">
                  <c:v>169</c:v>
                </c:pt>
                <c:pt idx="655">
                  <c:v>161.57</c:v>
                </c:pt>
                <c:pt idx="656">
                  <c:v>154.97999999999999</c:v>
                </c:pt>
                <c:pt idx="657">
                  <c:v>149.12</c:v>
                </c:pt>
                <c:pt idx="658">
                  <c:v>144.18</c:v>
                </c:pt>
                <c:pt idx="659">
                  <c:v>138.13</c:v>
                </c:pt>
                <c:pt idx="660">
                  <c:v>132.06</c:v>
                </c:pt>
                <c:pt idx="661">
                  <c:v>126.68</c:v>
                </c:pt>
                <c:pt idx="662">
                  <c:v>121.86</c:v>
                </c:pt>
                <c:pt idx="663">
                  <c:v>117.55</c:v>
                </c:pt>
                <c:pt idx="664">
                  <c:v>113.44</c:v>
                </c:pt>
                <c:pt idx="665">
                  <c:v>108.95</c:v>
                </c:pt>
                <c:pt idx="666">
                  <c:v>104.97</c:v>
                </c:pt>
                <c:pt idx="667">
                  <c:v>101.35</c:v>
                </c:pt>
                <c:pt idx="668">
                  <c:v>98.04</c:v>
                </c:pt>
                <c:pt idx="669">
                  <c:v>95.12</c:v>
                </c:pt>
                <c:pt idx="670">
                  <c:v>91.87</c:v>
                </c:pt>
                <c:pt idx="671">
                  <c:v>88.98</c:v>
                </c:pt>
                <c:pt idx="672">
                  <c:v>86.31</c:v>
                </c:pt>
                <c:pt idx="673">
                  <c:v>83.83</c:v>
                </c:pt>
                <c:pt idx="674">
                  <c:v>81.510000000000005</c:v>
                </c:pt>
                <c:pt idx="675">
                  <c:v>79.260000000000005</c:v>
                </c:pt>
                <c:pt idx="676">
                  <c:v>77.13</c:v>
                </c:pt>
                <c:pt idx="677">
                  <c:v>75.12</c:v>
                </c:pt>
                <c:pt idx="678">
                  <c:v>73.22</c:v>
                </c:pt>
                <c:pt idx="679">
                  <c:v>71.430000000000007</c:v>
                </c:pt>
                <c:pt idx="680">
                  <c:v>69.72</c:v>
                </c:pt>
                <c:pt idx="681">
                  <c:v>68.08</c:v>
                </c:pt>
                <c:pt idx="682">
                  <c:v>66.510000000000005</c:v>
                </c:pt>
                <c:pt idx="683">
                  <c:v>65.02</c:v>
                </c:pt>
                <c:pt idx="684">
                  <c:v>63.6</c:v>
                </c:pt>
                <c:pt idx="685">
                  <c:v>62.25</c:v>
                </c:pt>
                <c:pt idx="686">
                  <c:v>60.95</c:v>
                </c:pt>
                <c:pt idx="687">
                  <c:v>59.7</c:v>
                </c:pt>
                <c:pt idx="688">
                  <c:v>58.51</c:v>
                </c:pt>
                <c:pt idx="689">
                  <c:v>57.36</c:v>
                </c:pt>
                <c:pt idx="690">
                  <c:v>56.25</c:v>
                </c:pt>
                <c:pt idx="691">
                  <c:v>55.19</c:v>
                </c:pt>
                <c:pt idx="692">
                  <c:v>54.16</c:v>
                </c:pt>
                <c:pt idx="693">
                  <c:v>53.17</c:v>
                </c:pt>
                <c:pt idx="694">
                  <c:v>52.21</c:v>
                </c:pt>
                <c:pt idx="695">
                  <c:v>51.28</c:v>
                </c:pt>
                <c:pt idx="696">
                  <c:v>50.39</c:v>
                </c:pt>
                <c:pt idx="697">
                  <c:v>49.52</c:v>
                </c:pt>
                <c:pt idx="698">
                  <c:v>48.68</c:v>
                </c:pt>
                <c:pt idx="699">
                  <c:v>47.87</c:v>
                </c:pt>
                <c:pt idx="700">
                  <c:v>47.08</c:v>
                </c:pt>
                <c:pt idx="701">
                  <c:v>46.31</c:v>
                </c:pt>
                <c:pt idx="702">
                  <c:v>45.57</c:v>
                </c:pt>
                <c:pt idx="703">
                  <c:v>44.85</c:v>
                </c:pt>
                <c:pt idx="704">
                  <c:v>44.15</c:v>
                </c:pt>
                <c:pt idx="705">
                  <c:v>43.48</c:v>
                </c:pt>
                <c:pt idx="706">
                  <c:v>42.82</c:v>
                </c:pt>
                <c:pt idx="707">
                  <c:v>42.18</c:v>
                </c:pt>
                <c:pt idx="708">
                  <c:v>41.55</c:v>
                </c:pt>
                <c:pt idx="709">
                  <c:v>40.950000000000003</c:v>
                </c:pt>
                <c:pt idx="710">
                  <c:v>40.36</c:v>
                </c:pt>
                <c:pt idx="711">
                  <c:v>39.79</c:v>
                </c:pt>
                <c:pt idx="712">
                  <c:v>39.229999999999997</c:v>
                </c:pt>
                <c:pt idx="713">
                  <c:v>38.69</c:v>
                </c:pt>
                <c:pt idx="714">
                  <c:v>38.159999999999997</c:v>
                </c:pt>
                <c:pt idx="715">
                  <c:v>37.64</c:v>
                </c:pt>
                <c:pt idx="716">
                  <c:v>37.14</c:v>
                </c:pt>
                <c:pt idx="717">
                  <c:v>36.65</c:v>
                </c:pt>
                <c:pt idx="718">
                  <c:v>36.17</c:v>
                </c:pt>
                <c:pt idx="719">
                  <c:v>35.71</c:v>
                </c:pt>
                <c:pt idx="720">
                  <c:v>35.26</c:v>
                </c:pt>
                <c:pt idx="721">
                  <c:v>34.81</c:v>
                </c:pt>
                <c:pt idx="722">
                  <c:v>34.380000000000003</c:v>
                </c:pt>
                <c:pt idx="723">
                  <c:v>33.96</c:v>
                </c:pt>
                <c:pt idx="724">
                  <c:v>33.549999999999997</c:v>
                </c:pt>
                <c:pt idx="725">
                  <c:v>33.15</c:v>
                </c:pt>
                <c:pt idx="726">
                  <c:v>32.76</c:v>
                </c:pt>
                <c:pt idx="727">
                  <c:v>32.369999999999997</c:v>
                </c:pt>
                <c:pt idx="728">
                  <c:v>32</c:v>
                </c:pt>
                <c:pt idx="729">
                  <c:v>31.63</c:v>
                </c:pt>
                <c:pt idx="730">
                  <c:v>31.28</c:v>
                </c:pt>
                <c:pt idx="731">
                  <c:v>30.93</c:v>
                </c:pt>
                <c:pt idx="732">
                  <c:v>30.59</c:v>
                </c:pt>
                <c:pt idx="733">
                  <c:v>30.25</c:v>
                </c:pt>
                <c:pt idx="734">
                  <c:v>29.93</c:v>
                </c:pt>
                <c:pt idx="735">
                  <c:v>29.61</c:v>
                </c:pt>
                <c:pt idx="736">
                  <c:v>29.29</c:v>
                </c:pt>
                <c:pt idx="737">
                  <c:v>28.99</c:v>
                </c:pt>
                <c:pt idx="738">
                  <c:v>28.69</c:v>
                </c:pt>
                <c:pt idx="739">
                  <c:v>28.4</c:v>
                </c:pt>
                <c:pt idx="740">
                  <c:v>28.11</c:v>
                </c:pt>
                <c:pt idx="741">
                  <c:v>27.83</c:v>
                </c:pt>
                <c:pt idx="742">
                  <c:v>27.55</c:v>
                </c:pt>
                <c:pt idx="743">
                  <c:v>27.28</c:v>
                </c:pt>
                <c:pt idx="744">
                  <c:v>27.02</c:v>
                </c:pt>
                <c:pt idx="745">
                  <c:v>26.76</c:v>
                </c:pt>
                <c:pt idx="746">
                  <c:v>26.51</c:v>
                </c:pt>
                <c:pt idx="747">
                  <c:v>26.26</c:v>
                </c:pt>
                <c:pt idx="748">
                  <c:v>26.02</c:v>
                </c:pt>
                <c:pt idx="749">
                  <c:v>25.78</c:v>
                </c:pt>
                <c:pt idx="750">
                  <c:v>25.55</c:v>
                </c:pt>
                <c:pt idx="751">
                  <c:v>25.32</c:v>
                </c:pt>
                <c:pt idx="752">
                  <c:v>25.09</c:v>
                </c:pt>
                <c:pt idx="753">
                  <c:v>24.87</c:v>
                </c:pt>
                <c:pt idx="754">
                  <c:v>24.66</c:v>
                </c:pt>
                <c:pt idx="755">
                  <c:v>24.44</c:v>
                </c:pt>
                <c:pt idx="756">
                  <c:v>24.24</c:v>
                </c:pt>
                <c:pt idx="757">
                  <c:v>24.03</c:v>
                </c:pt>
                <c:pt idx="758">
                  <c:v>23.83</c:v>
                </c:pt>
                <c:pt idx="759">
                  <c:v>23.63</c:v>
                </c:pt>
                <c:pt idx="760">
                  <c:v>23.44</c:v>
                </c:pt>
                <c:pt idx="761">
                  <c:v>23.25</c:v>
                </c:pt>
                <c:pt idx="762">
                  <c:v>23.07</c:v>
                </c:pt>
                <c:pt idx="763">
                  <c:v>22.88</c:v>
                </c:pt>
                <c:pt idx="764">
                  <c:v>22.71</c:v>
                </c:pt>
                <c:pt idx="765">
                  <c:v>22.53</c:v>
                </c:pt>
                <c:pt idx="766">
                  <c:v>22.36</c:v>
                </c:pt>
                <c:pt idx="767">
                  <c:v>22.19</c:v>
                </c:pt>
                <c:pt idx="768">
                  <c:v>22.02</c:v>
                </c:pt>
                <c:pt idx="769">
                  <c:v>21.86</c:v>
                </c:pt>
                <c:pt idx="770">
                  <c:v>21.7</c:v>
                </c:pt>
                <c:pt idx="771">
                  <c:v>21.54</c:v>
                </c:pt>
                <c:pt idx="772">
                  <c:v>21.38</c:v>
                </c:pt>
                <c:pt idx="773">
                  <c:v>21.23</c:v>
                </c:pt>
                <c:pt idx="774">
                  <c:v>21.08</c:v>
                </c:pt>
                <c:pt idx="775">
                  <c:v>20.93</c:v>
                </c:pt>
                <c:pt idx="776">
                  <c:v>20.79</c:v>
                </c:pt>
                <c:pt idx="777">
                  <c:v>20.65</c:v>
                </c:pt>
                <c:pt idx="778">
                  <c:v>20.51</c:v>
                </c:pt>
                <c:pt idx="779">
                  <c:v>20.37</c:v>
                </c:pt>
                <c:pt idx="780">
                  <c:v>20.23</c:v>
                </c:pt>
                <c:pt idx="781">
                  <c:v>20.100000000000001</c:v>
                </c:pt>
                <c:pt idx="782">
                  <c:v>19.97</c:v>
                </c:pt>
                <c:pt idx="783">
                  <c:v>19.84</c:v>
                </c:pt>
                <c:pt idx="784">
                  <c:v>19.72</c:v>
                </c:pt>
                <c:pt idx="785">
                  <c:v>19.59</c:v>
                </c:pt>
                <c:pt idx="786">
                  <c:v>19.47</c:v>
                </c:pt>
                <c:pt idx="787">
                  <c:v>19.350000000000001</c:v>
                </c:pt>
                <c:pt idx="788">
                  <c:v>19.23</c:v>
                </c:pt>
                <c:pt idx="789">
                  <c:v>19.11</c:v>
                </c:pt>
                <c:pt idx="790">
                  <c:v>19</c:v>
                </c:pt>
                <c:pt idx="791">
                  <c:v>18.89</c:v>
                </c:pt>
                <c:pt idx="792">
                  <c:v>18.78</c:v>
                </c:pt>
                <c:pt idx="793">
                  <c:v>18.670000000000002</c:v>
                </c:pt>
                <c:pt idx="794">
                  <c:v>18.559999999999999</c:v>
                </c:pt>
                <c:pt idx="795">
                  <c:v>18.45</c:v>
                </c:pt>
                <c:pt idx="796">
                  <c:v>18.350000000000001</c:v>
                </c:pt>
                <c:pt idx="797">
                  <c:v>18.25</c:v>
                </c:pt>
                <c:pt idx="798">
                  <c:v>18.149999999999999</c:v>
                </c:pt>
                <c:pt idx="799">
                  <c:v>18.05</c:v>
                </c:pt>
                <c:pt idx="800">
                  <c:v>17.95</c:v>
                </c:pt>
                <c:pt idx="801">
                  <c:v>17.850000000000001</c:v>
                </c:pt>
                <c:pt idx="802">
                  <c:v>17.760000000000002</c:v>
                </c:pt>
                <c:pt idx="803">
                  <c:v>17.66</c:v>
                </c:pt>
                <c:pt idx="804">
                  <c:v>17.57</c:v>
                </c:pt>
                <c:pt idx="805">
                  <c:v>17.48</c:v>
                </c:pt>
                <c:pt idx="806">
                  <c:v>17.39</c:v>
                </c:pt>
                <c:pt idx="807">
                  <c:v>17.309999999999999</c:v>
                </c:pt>
                <c:pt idx="808">
                  <c:v>17.22</c:v>
                </c:pt>
                <c:pt idx="809">
                  <c:v>17.13</c:v>
                </c:pt>
                <c:pt idx="810">
                  <c:v>17.05</c:v>
                </c:pt>
                <c:pt idx="811">
                  <c:v>16.97</c:v>
                </c:pt>
                <c:pt idx="812">
                  <c:v>16.89</c:v>
                </c:pt>
                <c:pt idx="813">
                  <c:v>16.809999999999999</c:v>
                </c:pt>
                <c:pt idx="814">
                  <c:v>16.73</c:v>
                </c:pt>
                <c:pt idx="815">
                  <c:v>16.649999999999999</c:v>
                </c:pt>
                <c:pt idx="816">
                  <c:v>16.57</c:v>
                </c:pt>
                <c:pt idx="817">
                  <c:v>16.5</c:v>
                </c:pt>
                <c:pt idx="818">
                  <c:v>16.420000000000002</c:v>
                </c:pt>
                <c:pt idx="819">
                  <c:v>16.350000000000001</c:v>
                </c:pt>
                <c:pt idx="820">
                  <c:v>16.28</c:v>
                </c:pt>
                <c:pt idx="821">
                  <c:v>16.21</c:v>
                </c:pt>
                <c:pt idx="822">
                  <c:v>16.14</c:v>
                </c:pt>
                <c:pt idx="823">
                  <c:v>16.07</c:v>
                </c:pt>
                <c:pt idx="824">
                  <c:v>16</c:v>
                </c:pt>
                <c:pt idx="825">
                  <c:v>15.93</c:v>
                </c:pt>
                <c:pt idx="826">
                  <c:v>15.87</c:v>
                </c:pt>
                <c:pt idx="827">
                  <c:v>15.8</c:v>
                </c:pt>
                <c:pt idx="828">
                  <c:v>15.74</c:v>
                </c:pt>
                <c:pt idx="829">
                  <c:v>15.68</c:v>
                </c:pt>
                <c:pt idx="830">
                  <c:v>15.61</c:v>
                </c:pt>
                <c:pt idx="831">
                  <c:v>15.55</c:v>
                </c:pt>
                <c:pt idx="832">
                  <c:v>15.49</c:v>
                </c:pt>
                <c:pt idx="833">
                  <c:v>15.43</c:v>
                </c:pt>
                <c:pt idx="834">
                  <c:v>15.38</c:v>
                </c:pt>
                <c:pt idx="835">
                  <c:v>15.32</c:v>
                </c:pt>
                <c:pt idx="836">
                  <c:v>15.26</c:v>
                </c:pt>
                <c:pt idx="837">
                  <c:v>15.2</c:v>
                </c:pt>
                <c:pt idx="838">
                  <c:v>15.15</c:v>
                </c:pt>
                <c:pt idx="839">
                  <c:v>15.09</c:v>
                </c:pt>
                <c:pt idx="840">
                  <c:v>15.04</c:v>
                </c:pt>
                <c:pt idx="841">
                  <c:v>14.99</c:v>
                </c:pt>
                <c:pt idx="842">
                  <c:v>14.94</c:v>
                </c:pt>
                <c:pt idx="843">
                  <c:v>14.89</c:v>
                </c:pt>
                <c:pt idx="844">
                  <c:v>14.83</c:v>
                </c:pt>
                <c:pt idx="845">
                  <c:v>14.79</c:v>
                </c:pt>
                <c:pt idx="846">
                  <c:v>14.74</c:v>
                </c:pt>
                <c:pt idx="847">
                  <c:v>14.69</c:v>
                </c:pt>
                <c:pt idx="848">
                  <c:v>14.64</c:v>
                </c:pt>
                <c:pt idx="849">
                  <c:v>14.59</c:v>
                </c:pt>
                <c:pt idx="850">
                  <c:v>14.55</c:v>
                </c:pt>
                <c:pt idx="851">
                  <c:v>14.5</c:v>
                </c:pt>
                <c:pt idx="852">
                  <c:v>14.46</c:v>
                </c:pt>
                <c:pt idx="853">
                  <c:v>14.41</c:v>
                </c:pt>
                <c:pt idx="854">
                  <c:v>14.37</c:v>
                </c:pt>
                <c:pt idx="855">
                  <c:v>14.33</c:v>
                </c:pt>
                <c:pt idx="856">
                  <c:v>14.28</c:v>
                </c:pt>
                <c:pt idx="857">
                  <c:v>14.24</c:v>
                </c:pt>
                <c:pt idx="858">
                  <c:v>14.2</c:v>
                </c:pt>
                <c:pt idx="859">
                  <c:v>14.16</c:v>
                </c:pt>
                <c:pt idx="860">
                  <c:v>14.12</c:v>
                </c:pt>
                <c:pt idx="861">
                  <c:v>14.08</c:v>
                </c:pt>
                <c:pt idx="862">
                  <c:v>14.04</c:v>
                </c:pt>
                <c:pt idx="863">
                  <c:v>14.01</c:v>
                </c:pt>
                <c:pt idx="864">
                  <c:v>13.97</c:v>
                </c:pt>
                <c:pt idx="865">
                  <c:v>13.93</c:v>
                </c:pt>
                <c:pt idx="866">
                  <c:v>13.89</c:v>
                </c:pt>
                <c:pt idx="867">
                  <c:v>13.86</c:v>
                </c:pt>
                <c:pt idx="868">
                  <c:v>13.82</c:v>
                </c:pt>
                <c:pt idx="869">
                  <c:v>13.79</c:v>
                </c:pt>
                <c:pt idx="870">
                  <c:v>13.76</c:v>
                </c:pt>
                <c:pt idx="871">
                  <c:v>13.72</c:v>
                </c:pt>
                <c:pt idx="872">
                  <c:v>13.69</c:v>
                </c:pt>
                <c:pt idx="873">
                  <c:v>13.66</c:v>
                </c:pt>
                <c:pt idx="874">
                  <c:v>13.62</c:v>
                </c:pt>
                <c:pt idx="875">
                  <c:v>13.59</c:v>
                </c:pt>
                <c:pt idx="876">
                  <c:v>13.56</c:v>
                </c:pt>
                <c:pt idx="877">
                  <c:v>13.53</c:v>
                </c:pt>
                <c:pt idx="878">
                  <c:v>13.5</c:v>
                </c:pt>
                <c:pt idx="879">
                  <c:v>13.47</c:v>
                </c:pt>
                <c:pt idx="880">
                  <c:v>13.44</c:v>
                </c:pt>
                <c:pt idx="881">
                  <c:v>13.41</c:v>
                </c:pt>
                <c:pt idx="882">
                  <c:v>13.39</c:v>
                </c:pt>
                <c:pt idx="883">
                  <c:v>13.36</c:v>
                </c:pt>
                <c:pt idx="884">
                  <c:v>13.33</c:v>
                </c:pt>
                <c:pt idx="885">
                  <c:v>13.31</c:v>
                </c:pt>
                <c:pt idx="886">
                  <c:v>13.28</c:v>
                </c:pt>
                <c:pt idx="887">
                  <c:v>13.25</c:v>
                </c:pt>
                <c:pt idx="888">
                  <c:v>13.23</c:v>
                </c:pt>
                <c:pt idx="889">
                  <c:v>13.2</c:v>
                </c:pt>
                <c:pt idx="890">
                  <c:v>13.18</c:v>
                </c:pt>
                <c:pt idx="891">
                  <c:v>13.16</c:v>
                </c:pt>
                <c:pt idx="892">
                  <c:v>13.13</c:v>
                </c:pt>
                <c:pt idx="893">
                  <c:v>13.11</c:v>
                </c:pt>
                <c:pt idx="894">
                  <c:v>13.09</c:v>
                </c:pt>
                <c:pt idx="895">
                  <c:v>13.06</c:v>
                </c:pt>
                <c:pt idx="896">
                  <c:v>13.04</c:v>
                </c:pt>
                <c:pt idx="897">
                  <c:v>13.02</c:v>
                </c:pt>
                <c:pt idx="898">
                  <c:v>13</c:v>
                </c:pt>
                <c:pt idx="899">
                  <c:v>12.98</c:v>
                </c:pt>
                <c:pt idx="900">
                  <c:v>12.96</c:v>
                </c:pt>
                <c:pt idx="901">
                  <c:v>12.94</c:v>
                </c:pt>
                <c:pt idx="902">
                  <c:v>12.92</c:v>
                </c:pt>
                <c:pt idx="903">
                  <c:v>12.9</c:v>
                </c:pt>
                <c:pt idx="904">
                  <c:v>12.88</c:v>
                </c:pt>
                <c:pt idx="905">
                  <c:v>12.87</c:v>
                </c:pt>
                <c:pt idx="906">
                  <c:v>12.85</c:v>
                </c:pt>
                <c:pt idx="907">
                  <c:v>12.83</c:v>
                </c:pt>
                <c:pt idx="908">
                  <c:v>12.81</c:v>
                </c:pt>
                <c:pt idx="909">
                  <c:v>12.8</c:v>
                </c:pt>
                <c:pt idx="910">
                  <c:v>12.78</c:v>
                </c:pt>
                <c:pt idx="911">
                  <c:v>12.77</c:v>
                </c:pt>
                <c:pt idx="912">
                  <c:v>12.75</c:v>
                </c:pt>
                <c:pt idx="913">
                  <c:v>12.74</c:v>
                </c:pt>
                <c:pt idx="914">
                  <c:v>12.72</c:v>
                </c:pt>
                <c:pt idx="915">
                  <c:v>12.71</c:v>
                </c:pt>
                <c:pt idx="916">
                  <c:v>12.69</c:v>
                </c:pt>
                <c:pt idx="917">
                  <c:v>12.68</c:v>
                </c:pt>
                <c:pt idx="918">
                  <c:v>12.67</c:v>
                </c:pt>
                <c:pt idx="919">
                  <c:v>12.65</c:v>
                </c:pt>
                <c:pt idx="920">
                  <c:v>12.64</c:v>
                </c:pt>
                <c:pt idx="921">
                  <c:v>12.63</c:v>
                </c:pt>
                <c:pt idx="922">
                  <c:v>12.62</c:v>
                </c:pt>
                <c:pt idx="923">
                  <c:v>12.61</c:v>
                </c:pt>
                <c:pt idx="924">
                  <c:v>12.6</c:v>
                </c:pt>
                <c:pt idx="925">
                  <c:v>12.59</c:v>
                </c:pt>
                <c:pt idx="926">
                  <c:v>12.58</c:v>
                </c:pt>
                <c:pt idx="927">
                  <c:v>12.57</c:v>
                </c:pt>
                <c:pt idx="928">
                  <c:v>12.56</c:v>
                </c:pt>
                <c:pt idx="929">
                  <c:v>12.55</c:v>
                </c:pt>
                <c:pt idx="930">
                  <c:v>12.54</c:v>
                </c:pt>
                <c:pt idx="931">
                  <c:v>12.53</c:v>
                </c:pt>
                <c:pt idx="932">
                  <c:v>12.52</c:v>
                </c:pt>
                <c:pt idx="933">
                  <c:v>12.52</c:v>
                </c:pt>
                <c:pt idx="934">
                  <c:v>12.51</c:v>
                </c:pt>
                <c:pt idx="935">
                  <c:v>12.5</c:v>
                </c:pt>
                <c:pt idx="936">
                  <c:v>12.49</c:v>
                </c:pt>
                <c:pt idx="937">
                  <c:v>12.49</c:v>
                </c:pt>
                <c:pt idx="938">
                  <c:v>12.48</c:v>
                </c:pt>
                <c:pt idx="939">
                  <c:v>12.48</c:v>
                </c:pt>
                <c:pt idx="940">
                  <c:v>12.47</c:v>
                </c:pt>
                <c:pt idx="941">
                  <c:v>12.47</c:v>
                </c:pt>
                <c:pt idx="942">
                  <c:v>12.46</c:v>
                </c:pt>
                <c:pt idx="943">
                  <c:v>12.46</c:v>
                </c:pt>
                <c:pt idx="944">
                  <c:v>12.46</c:v>
                </c:pt>
                <c:pt idx="945">
                  <c:v>12.45</c:v>
                </c:pt>
                <c:pt idx="946">
                  <c:v>12.45</c:v>
                </c:pt>
                <c:pt idx="947">
                  <c:v>12.45</c:v>
                </c:pt>
                <c:pt idx="948">
                  <c:v>12.45</c:v>
                </c:pt>
                <c:pt idx="949">
                  <c:v>12.45</c:v>
                </c:pt>
                <c:pt idx="950">
                  <c:v>12.44</c:v>
                </c:pt>
                <c:pt idx="951">
                  <c:v>12.44</c:v>
                </c:pt>
                <c:pt idx="952">
                  <c:v>12.44</c:v>
                </c:pt>
                <c:pt idx="953">
                  <c:v>12.44</c:v>
                </c:pt>
                <c:pt idx="954">
                  <c:v>12.44</c:v>
                </c:pt>
                <c:pt idx="955">
                  <c:v>12.44</c:v>
                </c:pt>
                <c:pt idx="956">
                  <c:v>12.44</c:v>
                </c:pt>
                <c:pt idx="957">
                  <c:v>12.45</c:v>
                </c:pt>
                <c:pt idx="958">
                  <c:v>12.45</c:v>
                </c:pt>
                <c:pt idx="959">
                  <c:v>12.45</c:v>
                </c:pt>
                <c:pt idx="960">
                  <c:v>12.45</c:v>
                </c:pt>
                <c:pt idx="961">
                  <c:v>12.46</c:v>
                </c:pt>
                <c:pt idx="962">
                  <c:v>12.46</c:v>
                </c:pt>
                <c:pt idx="963">
                  <c:v>12.46</c:v>
                </c:pt>
                <c:pt idx="964">
                  <c:v>12.47</c:v>
                </c:pt>
                <c:pt idx="965">
                  <c:v>12.47</c:v>
                </c:pt>
                <c:pt idx="966">
                  <c:v>12.48</c:v>
                </c:pt>
                <c:pt idx="967">
                  <c:v>12.48</c:v>
                </c:pt>
                <c:pt idx="968">
                  <c:v>12.49</c:v>
                </c:pt>
                <c:pt idx="969">
                  <c:v>12.49</c:v>
                </c:pt>
                <c:pt idx="970">
                  <c:v>12.5</c:v>
                </c:pt>
                <c:pt idx="971">
                  <c:v>12.51</c:v>
                </c:pt>
                <c:pt idx="972">
                  <c:v>12.52</c:v>
                </c:pt>
                <c:pt idx="973">
                  <c:v>12.52</c:v>
                </c:pt>
                <c:pt idx="974">
                  <c:v>12.53</c:v>
                </c:pt>
                <c:pt idx="975">
                  <c:v>12.54</c:v>
                </c:pt>
                <c:pt idx="976">
                  <c:v>12.55</c:v>
                </c:pt>
                <c:pt idx="977">
                  <c:v>12.56</c:v>
                </c:pt>
                <c:pt idx="978">
                  <c:v>12.57</c:v>
                </c:pt>
                <c:pt idx="979">
                  <c:v>12.58</c:v>
                </c:pt>
                <c:pt idx="980">
                  <c:v>12.59</c:v>
                </c:pt>
                <c:pt idx="981">
                  <c:v>12.6</c:v>
                </c:pt>
                <c:pt idx="982">
                  <c:v>12.62</c:v>
                </c:pt>
                <c:pt idx="983">
                  <c:v>12.63</c:v>
                </c:pt>
                <c:pt idx="984">
                  <c:v>12.64</c:v>
                </c:pt>
                <c:pt idx="985">
                  <c:v>12.66</c:v>
                </c:pt>
                <c:pt idx="986">
                  <c:v>12.67</c:v>
                </c:pt>
                <c:pt idx="987">
                  <c:v>12.68</c:v>
                </c:pt>
                <c:pt idx="988">
                  <c:v>12.7</c:v>
                </c:pt>
                <c:pt idx="989">
                  <c:v>12.72</c:v>
                </c:pt>
                <c:pt idx="990">
                  <c:v>12.73</c:v>
                </c:pt>
                <c:pt idx="991">
                  <c:v>12.75</c:v>
                </c:pt>
                <c:pt idx="992">
                  <c:v>12.77</c:v>
                </c:pt>
                <c:pt idx="993">
                  <c:v>12.78</c:v>
                </c:pt>
                <c:pt idx="994">
                  <c:v>12.8</c:v>
                </c:pt>
                <c:pt idx="995">
                  <c:v>12.82</c:v>
                </c:pt>
                <c:pt idx="996">
                  <c:v>12.84</c:v>
                </c:pt>
                <c:pt idx="997">
                  <c:v>12.86</c:v>
                </c:pt>
                <c:pt idx="998">
                  <c:v>12.88</c:v>
                </c:pt>
                <c:pt idx="999">
                  <c:v>12.9</c:v>
                </c:pt>
                <c:pt idx="1000">
                  <c:v>12.93</c:v>
                </c:pt>
                <c:pt idx="1001">
                  <c:v>12.95</c:v>
                </c:pt>
                <c:pt idx="1002">
                  <c:v>12.97</c:v>
                </c:pt>
                <c:pt idx="1003">
                  <c:v>13</c:v>
                </c:pt>
                <c:pt idx="1004">
                  <c:v>13.02</c:v>
                </c:pt>
                <c:pt idx="1005">
                  <c:v>13.05</c:v>
                </c:pt>
                <c:pt idx="1006">
                  <c:v>13.07</c:v>
                </c:pt>
                <c:pt idx="1007">
                  <c:v>13.1</c:v>
                </c:pt>
                <c:pt idx="1008">
                  <c:v>13.13</c:v>
                </c:pt>
                <c:pt idx="1009">
                  <c:v>13.15</c:v>
                </c:pt>
                <c:pt idx="1010">
                  <c:v>13.18</c:v>
                </c:pt>
                <c:pt idx="1011">
                  <c:v>13.21</c:v>
                </c:pt>
                <c:pt idx="1012">
                  <c:v>13.24</c:v>
                </c:pt>
                <c:pt idx="1013">
                  <c:v>13.27</c:v>
                </c:pt>
                <c:pt idx="1014">
                  <c:v>13.31</c:v>
                </c:pt>
                <c:pt idx="1015">
                  <c:v>13.34</c:v>
                </c:pt>
                <c:pt idx="1016">
                  <c:v>13.37</c:v>
                </c:pt>
                <c:pt idx="1017">
                  <c:v>13.41</c:v>
                </c:pt>
                <c:pt idx="1018">
                  <c:v>13.44</c:v>
                </c:pt>
                <c:pt idx="1019">
                  <c:v>13.48</c:v>
                </c:pt>
                <c:pt idx="1020">
                  <c:v>13.52</c:v>
                </c:pt>
                <c:pt idx="1021">
                  <c:v>13.55</c:v>
                </c:pt>
                <c:pt idx="1022">
                  <c:v>13.59</c:v>
                </c:pt>
                <c:pt idx="1023">
                  <c:v>13.63</c:v>
                </c:pt>
                <c:pt idx="1024">
                  <c:v>13.67</c:v>
                </c:pt>
                <c:pt idx="1025">
                  <c:v>13.72</c:v>
                </c:pt>
                <c:pt idx="1026">
                  <c:v>13.76</c:v>
                </c:pt>
                <c:pt idx="1027">
                  <c:v>13.8</c:v>
                </c:pt>
                <c:pt idx="1028">
                  <c:v>13.85</c:v>
                </c:pt>
                <c:pt idx="1029">
                  <c:v>13.89</c:v>
                </c:pt>
                <c:pt idx="1030">
                  <c:v>13.94</c:v>
                </c:pt>
                <c:pt idx="1031">
                  <c:v>13.99</c:v>
                </c:pt>
                <c:pt idx="1032">
                  <c:v>14.04</c:v>
                </c:pt>
                <c:pt idx="1033">
                  <c:v>14.09</c:v>
                </c:pt>
                <c:pt idx="1034">
                  <c:v>14.14</c:v>
                </c:pt>
                <c:pt idx="1035">
                  <c:v>14.2</c:v>
                </c:pt>
                <c:pt idx="1036">
                  <c:v>14.25</c:v>
                </c:pt>
                <c:pt idx="1037">
                  <c:v>14.31</c:v>
                </c:pt>
                <c:pt idx="1038">
                  <c:v>14.37</c:v>
                </c:pt>
                <c:pt idx="1039">
                  <c:v>14.42</c:v>
                </c:pt>
                <c:pt idx="1040">
                  <c:v>14.49</c:v>
                </c:pt>
                <c:pt idx="1041">
                  <c:v>14.55</c:v>
                </c:pt>
                <c:pt idx="1042">
                  <c:v>14.61</c:v>
                </c:pt>
                <c:pt idx="1043">
                  <c:v>14.68</c:v>
                </c:pt>
                <c:pt idx="1044">
                  <c:v>14.74</c:v>
                </c:pt>
                <c:pt idx="1045">
                  <c:v>14.81</c:v>
                </c:pt>
                <c:pt idx="1046">
                  <c:v>14.88</c:v>
                </c:pt>
                <c:pt idx="1047">
                  <c:v>14.95</c:v>
                </c:pt>
                <c:pt idx="1048">
                  <c:v>15.03</c:v>
                </c:pt>
                <c:pt idx="1049">
                  <c:v>15.1</c:v>
                </c:pt>
                <c:pt idx="1050">
                  <c:v>15.18</c:v>
                </c:pt>
                <c:pt idx="1051">
                  <c:v>15.26</c:v>
                </c:pt>
                <c:pt idx="1052">
                  <c:v>15.34</c:v>
                </c:pt>
                <c:pt idx="1053">
                  <c:v>15.42</c:v>
                </c:pt>
                <c:pt idx="1054">
                  <c:v>15.51</c:v>
                </c:pt>
                <c:pt idx="1055">
                  <c:v>15.6</c:v>
                </c:pt>
                <c:pt idx="1056">
                  <c:v>15.69</c:v>
                </c:pt>
                <c:pt idx="1057">
                  <c:v>15.78</c:v>
                </c:pt>
                <c:pt idx="1058">
                  <c:v>15.87</c:v>
                </c:pt>
                <c:pt idx="1059">
                  <c:v>15.97</c:v>
                </c:pt>
                <c:pt idx="1060">
                  <c:v>16.07</c:v>
                </c:pt>
                <c:pt idx="1061">
                  <c:v>16.170000000000002</c:v>
                </c:pt>
                <c:pt idx="1062">
                  <c:v>16.28</c:v>
                </c:pt>
                <c:pt idx="1063">
                  <c:v>16.39</c:v>
                </c:pt>
                <c:pt idx="1064">
                  <c:v>16.5</c:v>
                </c:pt>
                <c:pt idx="1065">
                  <c:v>16.61</c:v>
                </c:pt>
                <c:pt idx="1066">
                  <c:v>16.73</c:v>
                </c:pt>
                <c:pt idx="1067">
                  <c:v>16.850000000000001</c:v>
                </c:pt>
                <c:pt idx="1068">
                  <c:v>16.97</c:v>
                </c:pt>
                <c:pt idx="1069">
                  <c:v>17.100000000000001</c:v>
                </c:pt>
                <c:pt idx="1070">
                  <c:v>17.23</c:v>
                </c:pt>
                <c:pt idx="1071">
                  <c:v>17.37</c:v>
                </c:pt>
                <c:pt idx="1072">
                  <c:v>17.5</c:v>
                </c:pt>
                <c:pt idx="1073">
                  <c:v>17.649999999999999</c:v>
                </c:pt>
                <c:pt idx="1074">
                  <c:v>17.79</c:v>
                </c:pt>
                <c:pt idx="1075">
                  <c:v>17.940000000000001</c:v>
                </c:pt>
                <c:pt idx="1076">
                  <c:v>18.100000000000001</c:v>
                </c:pt>
                <c:pt idx="1077">
                  <c:v>18.260000000000002</c:v>
                </c:pt>
                <c:pt idx="1078">
                  <c:v>18.420000000000002</c:v>
                </c:pt>
                <c:pt idx="1079">
                  <c:v>18.59</c:v>
                </c:pt>
                <c:pt idx="1080">
                  <c:v>18.77</c:v>
                </c:pt>
                <c:pt idx="1081">
                  <c:v>18.95</c:v>
                </c:pt>
                <c:pt idx="1082">
                  <c:v>19.13</c:v>
                </c:pt>
                <c:pt idx="1083">
                  <c:v>19.329999999999998</c:v>
                </c:pt>
                <c:pt idx="1084">
                  <c:v>19.52</c:v>
                </c:pt>
                <c:pt idx="1085">
                  <c:v>19.73</c:v>
                </c:pt>
                <c:pt idx="1086">
                  <c:v>19.940000000000001</c:v>
                </c:pt>
                <c:pt idx="1087">
                  <c:v>20.149999999999999</c:v>
                </c:pt>
                <c:pt idx="1088">
                  <c:v>20.38</c:v>
                </c:pt>
                <c:pt idx="1089">
                  <c:v>20.61</c:v>
                </c:pt>
                <c:pt idx="1090">
                  <c:v>20.85</c:v>
                </c:pt>
                <c:pt idx="1091">
                  <c:v>21.1</c:v>
                </c:pt>
                <c:pt idx="1092">
                  <c:v>21.35</c:v>
                </c:pt>
                <c:pt idx="1093">
                  <c:v>21.62</c:v>
                </c:pt>
                <c:pt idx="1094">
                  <c:v>21.89</c:v>
                </c:pt>
                <c:pt idx="1095">
                  <c:v>22.17</c:v>
                </c:pt>
                <c:pt idx="1096">
                  <c:v>22.47</c:v>
                </c:pt>
                <c:pt idx="1097">
                  <c:v>22.77</c:v>
                </c:pt>
                <c:pt idx="1098">
                  <c:v>23.09</c:v>
                </c:pt>
                <c:pt idx="1099">
                  <c:v>23.41</c:v>
                </c:pt>
                <c:pt idx="1100">
                  <c:v>23.75</c:v>
                </c:pt>
                <c:pt idx="1101">
                  <c:v>24.1</c:v>
                </c:pt>
                <c:pt idx="1102">
                  <c:v>24.47</c:v>
                </c:pt>
                <c:pt idx="1103">
                  <c:v>24.84</c:v>
                </c:pt>
                <c:pt idx="1104">
                  <c:v>25.24</c:v>
                </c:pt>
                <c:pt idx="1105">
                  <c:v>25.64</c:v>
                </c:pt>
                <c:pt idx="1106">
                  <c:v>26.07</c:v>
                </c:pt>
                <c:pt idx="1107">
                  <c:v>26.51</c:v>
                </c:pt>
                <c:pt idx="1108">
                  <c:v>26.97</c:v>
                </c:pt>
                <c:pt idx="1109">
                  <c:v>27.44</c:v>
                </c:pt>
                <c:pt idx="1110">
                  <c:v>27.94</c:v>
                </c:pt>
                <c:pt idx="1111">
                  <c:v>28.46</c:v>
                </c:pt>
                <c:pt idx="1112">
                  <c:v>29</c:v>
                </c:pt>
                <c:pt idx="1113">
                  <c:v>29.56</c:v>
                </c:pt>
                <c:pt idx="1114">
                  <c:v>30.15</c:v>
                </c:pt>
                <c:pt idx="1115">
                  <c:v>30.77</c:v>
                </c:pt>
                <c:pt idx="1116">
                  <c:v>31.41</c:v>
                </c:pt>
                <c:pt idx="1117">
                  <c:v>32.08</c:v>
                </c:pt>
                <c:pt idx="1118">
                  <c:v>32.78</c:v>
                </c:pt>
                <c:pt idx="1119">
                  <c:v>33.51</c:v>
                </c:pt>
                <c:pt idx="1120">
                  <c:v>34.28</c:v>
                </c:pt>
                <c:pt idx="1121">
                  <c:v>35.090000000000003</c:v>
                </c:pt>
                <c:pt idx="1122">
                  <c:v>35.93</c:v>
                </c:pt>
                <c:pt idx="1123">
                  <c:v>36.82</c:v>
                </c:pt>
                <c:pt idx="1124">
                  <c:v>37.75</c:v>
                </c:pt>
                <c:pt idx="1125">
                  <c:v>38.72</c:v>
                </c:pt>
                <c:pt idx="1126">
                  <c:v>39.75</c:v>
                </c:pt>
                <c:pt idx="1127">
                  <c:v>40.83</c:v>
                </c:pt>
                <c:pt idx="1128">
                  <c:v>41.97</c:v>
                </c:pt>
                <c:pt idx="1129">
                  <c:v>43.17</c:v>
                </c:pt>
                <c:pt idx="1130">
                  <c:v>44.43</c:v>
                </c:pt>
                <c:pt idx="1131">
                  <c:v>45.77</c:v>
                </c:pt>
                <c:pt idx="1132">
                  <c:v>47.18</c:v>
                </c:pt>
                <c:pt idx="1133">
                  <c:v>48.66</c:v>
                </c:pt>
                <c:pt idx="1134">
                  <c:v>50.24</c:v>
                </c:pt>
                <c:pt idx="1135">
                  <c:v>51.9</c:v>
                </c:pt>
                <c:pt idx="1136">
                  <c:v>53.67</c:v>
                </c:pt>
                <c:pt idx="1137">
                  <c:v>55.54</c:v>
                </c:pt>
                <c:pt idx="1138">
                  <c:v>57.53</c:v>
                </c:pt>
                <c:pt idx="1139">
                  <c:v>59.63</c:v>
                </c:pt>
                <c:pt idx="1140">
                  <c:v>61.87</c:v>
                </c:pt>
                <c:pt idx="1141">
                  <c:v>64.260000000000005</c:v>
                </c:pt>
                <c:pt idx="1142">
                  <c:v>66.790000000000006</c:v>
                </c:pt>
                <c:pt idx="1143">
                  <c:v>69.489999999999995</c:v>
                </c:pt>
                <c:pt idx="1144">
                  <c:v>72.37</c:v>
                </c:pt>
                <c:pt idx="1145">
                  <c:v>75.44</c:v>
                </c:pt>
                <c:pt idx="1146">
                  <c:v>78.72</c:v>
                </c:pt>
                <c:pt idx="1147">
                  <c:v>82.22</c:v>
                </c:pt>
                <c:pt idx="1148">
                  <c:v>85.95</c:v>
                </c:pt>
                <c:pt idx="1149">
                  <c:v>89.94</c:v>
                </c:pt>
                <c:pt idx="1150">
                  <c:v>94.21</c:v>
                </c:pt>
                <c:pt idx="1151">
                  <c:v>98.77</c:v>
                </c:pt>
                <c:pt idx="1152">
                  <c:v>103.64</c:v>
                </c:pt>
                <c:pt idx="1153">
                  <c:v>108.84</c:v>
                </c:pt>
                <c:pt idx="1154">
                  <c:v>114.39</c:v>
                </c:pt>
                <c:pt idx="1155">
                  <c:v>120.31</c:v>
                </c:pt>
                <c:pt idx="1156">
                  <c:v>126.6</c:v>
                </c:pt>
                <c:pt idx="1157">
                  <c:v>133.28</c:v>
                </c:pt>
                <c:pt idx="1158">
                  <c:v>140.35</c:v>
                </c:pt>
                <c:pt idx="1159">
                  <c:v>147.80000000000001</c:v>
                </c:pt>
                <c:pt idx="1160">
                  <c:v>155.62</c:v>
                </c:pt>
                <c:pt idx="1161">
                  <c:v>163.77000000000001</c:v>
                </c:pt>
                <c:pt idx="1162">
                  <c:v>172.19</c:v>
                </c:pt>
                <c:pt idx="1163">
                  <c:v>180.82</c:v>
                </c:pt>
                <c:pt idx="1164">
                  <c:v>189.54</c:v>
                </c:pt>
                <c:pt idx="1165">
                  <c:v>198.22</c:v>
                </c:pt>
                <c:pt idx="1166">
                  <c:v>206.7</c:v>
                </c:pt>
                <c:pt idx="1167">
                  <c:v>214.78</c:v>
                </c:pt>
                <c:pt idx="1168">
                  <c:v>222.26</c:v>
                </c:pt>
                <c:pt idx="1169">
                  <c:v>228.93</c:v>
                </c:pt>
                <c:pt idx="1170">
                  <c:v>234.61</c:v>
                </c:pt>
                <c:pt idx="1171">
                  <c:v>239.19</c:v>
                </c:pt>
                <c:pt idx="1172">
                  <c:v>242.64</c:v>
                </c:pt>
                <c:pt idx="1173">
                  <c:v>245.04</c:v>
                </c:pt>
                <c:pt idx="1174">
                  <c:v>246.57</c:v>
                </c:pt>
                <c:pt idx="1175">
                  <c:v>247.47</c:v>
                </c:pt>
                <c:pt idx="1176">
                  <c:v>247.95</c:v>
                </c:pt>
                <c:pt idx="1177">
                  <c:v>248.17</c:v>
                </c:pt>
                <c:pt idx="1178">
                  <c:v>248.17</c:v>
                </c:pt>
                <c:pt idx="1179">
                  <c:v>247.96</c:v>
                </c:pt>
                <c:pt idx="1180">
                  <c:v>247.48</c:v>
                </c:pt>
                <c:pt idx="1181">
                  <c:v>246.59</c:v>
                </c:pt>
                <c:pt idx="1182">
                  <c:v>245.08</c:v>
                </c:pt>
                <c:pt idx="1183">
                  <c:v>242.7</c:v>
                </c:pt>
                <c:pt idx="1184">
                  <c:v>239.28</c:v>
                </c:pt>
                <c:pt idx="1185">
                  <c:v>234.75</c:v>
                </c:pt>
                <c:pt idx="1186">
                  <c:v>229.11</c:v>
                </c:pt>
                <c:pt idx="1187">
                  <c:v>222.49</c:v>
                </c:pt>
                <c:pt idx="1188">
                  <c:v>215.07</c:v>
                </c:pt>
                <c:pt idx="1189">
                  <c:v>207.04</c:v>
                </c:pt>
                <c:pt idx="1190">
                  <c:v>198.61</c:v>
                </c:pt>
              </c:numCache>
            </c:numRef>
          </c:yVal>
          <c:smooth val="1"/>
          <c:extLst>
            <c:ext xmlns:c16="http://schemas.microsoft.com/office/drawing/2014/chart" uri="{C3380CC4-5D6E-409C-BE32-E72D297353CC}">
              <c16:uniqueId val="{00000000-EFD3-41E0-A788-ACBB18432052}"/>
            </c:ext>
          </c:extLst>
        </c:ser>
        <c:ser>
          <c:idx val="4"/>
          <c:order val="1"/>
          <c:tx>
            <c:strRef>
              <c:f>Tsky!$F$5</c:f>
              <c:strCache>
                <c:ptCount val="1"/>
                <c:pt idx="0">
                  <c:v>6</c:v>
                </c:pt>
              </c:strCache>
            </c:strRef>
          </c:tx>
          <c:marker>
            <c:symbol val="none"/>
          </c:marker>
          <c:xVal>
            <c:numRef>
              <c:f>Tsky!$A$6:$A$1196</c:f>
              <c:numCache>
                <c:formatCode>0.0</c:formatCode>
                <c:ptCount val="1191"/>
                <c:pt idx="0">
                  <c:v>1</c:v>
                </c:pt>
                <c:pt idx="1">
                  <c:v>1.1000000000000001</c:v>
                </c:pt>
                <c:pt idx="2">
                  <c:v>1.2</c:v>
                </c:pt>
                <c:pt idx="3">
                  <c:v>1.3</c:v>
                </c:pt>
                <c:pt idx="4">
                  <c:v>1.4</c:v>
                </c:pt>
                <c:pt idx="5">
                  <c:v>1.5</c:v>
                </c:pt>
                <c:pt idx="6">
                  <c:v>1.6</c:v>
                </c:pt>
                <c:pt idx="7">
                  <c:v>1.7</c:v>
                </c:pt>
                <c:pt idx="8">
                  <c:v>1.8</c:v>
                </c:pt>
                <c:pt idx="9">
                  <c:v>1.9</c:v>
                </c:pt>
                <c:pt idx="10">
                  <c:v>2</c:v>
                </c:pt>
                <c:pt idx="11">
                  <c:v>2.1</c:v>
                </c:pt>
                <c:pt idx="12">
                  <c:v>2.2000000000000002</c:v>
                </c:pt>
                <c:pt idx="13">
                  <c:v>2.2999999999999998</c:v>
                </c:pt>
                <c:pt idx="14">
                  <c:v>2.4</c:v>
                </c:pt>
                <c:pt idx="15">
                  <c:v>2.5</c:v>
                </c:pt>
                <c:pt idx="16">
                  <c:v>2.6</c:v>
                </c:pt>
                <c:pt idx="17">
                  <c:v>2.7</c:v>
                </c:pt>
                <c:pt idx="18">
                  <c:v>2.8</c:v>
                </c:pt>
                <c:pt idx="19">
                  <c:v>2.9</c:v>
                </c:pt>
                <c:pt idx="20">
                  <c:v>3</c:v>
                </c:pt>
                <c:pt idx="21">
                  <c:v>3.1</c:v>
                </c:pt>
                <c:pt idx="22">
                  <c:v>3.2</c:v>
                </c:pt>
                <c:pt idx="23">
                  <c:v>3.3</c:v>
                </c:pt>
                <c:pt idx="24">
                  <c:v>3.4</c:v>
                </c:pt>
                <c:pt idx="25">
                  <c:v>3.5</c:v>
                </c:pt>
                <c:pt idx="26">
                  <c:v>3.6</c:v>
                </c:pt>
                <c:pt idx="27">
                  <c:v>3.7</c:v>
                </c:pt>
                <c:pt idx="28">
                  <c:v>3.8</c:v>
                </c:pt>
                <c:pt idx="29">
                  <c:v>3.9</c:v>
                </c:pt>
                <c:pt idx="30">
                  <c:v>4</c:v>
                </c:pt>
                <c:pt idx="31">
                  <c:v>4.0999999999999996</c:v>
                </c:pt>
                <c:pt idx="32">
                  <c:v>4.2</c:v>
                </c:pt>
                <c:pt idx="33">
                  <c:v>4.3</c:v>
                </c:pt>
                <c:pt idx="34">
                  <c:v>4.4000000000000004</c:v>
                </c:pt>
                <c:pt idx="35">
                  <c:v>4.5</c:v>
                </c:pt>
                <c:pt idx="36">
                  <c:v>4.5999999999999996</c:v>
                </c:pt>
                <c:pt idx="37">
                  <c:v>4.7</c:v>
                </c:pt>
                <c:pt idx="38">
                  <c:v>4.8</c:v>
                </c:pt>
                <c:pt idx="39">
                  <c:v>4.9000000000000004</c:v>
                </c:pt>
                <c:pt idx="40">
                  <c:v>5</c:v>
                </c:pt>
                <c:pt idx="41">
                  <c:v>5.0999999999999996</c:v>
                </c:pt>
                <c:pt idx="42">
                  <c:v>5.2</c:v>
                </c:pt>
                <c:pt idx="43">
                  <c:v>5.3</c:v>
                </c:pt>
                <c:pt idx="44">
                  <c:v>5.4</c:v>
                </c:pt>
                <c:pt idx="45">
                  <c:v>5.5</c:v>
                </c:pt>
                <c:pt idx="46">
                  <c:v>5.6</c:v>
                </c:pt>
                <c:pt idx="47">
                  <c:v>5.7</c:v>
                </c:pt>
                <c:pt idx="48">
                  <c:v>5.8</c:v>
                </c:pt>
                <c:pt idx="49">
                  <c:v>5.9</c:v>
                </c:pt>
                <c:pt idx="50">
                  <c:v>6</c:v>
                </c:pt>
                <c:pt idx="51">
                  <c:v>6.1</c:v>
                </c:pt>
                <c:pt idx="52">
                  <c:v>6.2</c:v>
                </c:pt>
                <c:pt idx="53">
                  <c:v>6.3</c:v>
                </c:pt>
                <c:pt idx="54">
                  <c:v>6.4</c:v>
                </c:pt>
                <c:pt idx="55">
                  <c:v>6.5</c:v>
                </c:pt>
                <c:pt idx="56">
                  <c:v>6.6</c:v>
                </c:pt>
                <c:pt idx="57">
                  <c:v>6.7</c:v>
                </c:pt>
                <c:pt idx="58">
                  <c:v>6.8</c:v>
                </c:pt>
                <c:pt idx="59">
                  <c:v>6.9</c:v>
                </c:pt>
                <c:pt idx="60">
                  <c:v>7</c:v>
                </c:pt>
                <c:pt idx="61">
                  <c:v>7.1</c:v>
                </c:pt>
                <c:pt idx="62">
                  <c:v>7.2</c:v>
                </c:pt>
                <c:pt idx="63">
                  <c:v>7.3</c:v>
                </c:pt>
                <c:pt idx="64">
                  <c:v>7.4</c:v>
                </c:pt>
                <c:pt idx="65">
                  <c:v>7.5</c:v>
                </c:pt>
                <c:pt idx="66">
                  <c:v>7.6</c:v>
                </c:pt>
                <c:pt idx="67">
                  <c:v>7.7</c:v>
                </c:pt>
                <c:pt idx="68">
                  <c:v>7.8</c:v>
                </c:pt>
                <c:pt idx="69">
                  <c:v>7.9</c:v>
                </c:pt>
                <c:pt idx="70">
                  <c:v>8</c:v>
                </c:pt>
                <c:pt idx="71">
                  <c:v>8.1</c:v>
                </c:pt>
                <c:pt idx="72">
                  <c:v>8.1999999999999993</c:v>
                </c:pt>
                <c:pt idx="73">
                  <c:v>8.3000000000000007</c:v>
                </c:pt>
                <c:pt idx="74">
                  <c:v>8.4</c:v>
                </c:pt>
                <c:pt idx="75">
                  <c:v>8.5</c:v>
                </c:pt>
                <c:pt idx="76">
                  <c:v>8.6</c:v>
                </c:pt>
                <c:pt idx="77">
                  <c:v>8.6999999999999993</c:v>
                </c:pt>
                <c:pt idx="78">
                  <c:v>8.8000000000000007</c:v>
                </c:pt>
                <c:pt idx="79">
                  <c:v>8.9</c:v>
                </c:pt>
                <c:pt idx="80">
                  <c:v>9</c:v>
                </c:pt>
                <c:pt idx="81">
                  <c:v>9.1</c:v>
                </c:pt>
                <c:pt idx="82">
                  <c:v>9.1999999999999993</c:v>
                </c:pt>
                <c:pt idx="83">
                  <c:v>9.3000000000000007</c:v>
                </c:pt>
                <c:pt idx="84">
                  <c:v>9.4</c:v>
                </c:pt>
                <c:pt idx="85">
                  <c:v>9.5</c:v>
                </c:pt>
                <c:pt idx="86">
                  <c:v>9.6</c:v>
                </c:pt>
                <c:pt idx="87">
                  <c:v>9.6999999999999993</c:v>
                </c:pt>
                <c:pt idx="88">
                  <c:v>9.8000000000000007</c:v>
                </c:pt>
                <c:pt idx="89">
                  <c:v>9.9</c:v>
                </c:pt>
                <c:pt idx="90">
                  <c:v>10</c:v>
                </c:pt>
                <c:pt idx="91">
                  <c:v>10.1</c:v>
                </c:pt>
                <c:pt idx="92">
                  <c:v>10.199999999999999</c:v>
                </c:pt>
                <c:pt idx="93">
                  <c:v>10.3</c:v>
                </c:pt>
                <c:pt idx="94">
                  <c:v>10.4</c:v>
                </c:pt>
                <c:pt idx="95">
                  <c:v>10.5</c:v>
                </c:pt>
                <c:pt idx="96">
                  <c:v>10.6</c:v>
                </c:pt>
                <c:pt idx="97">
                  <c:v>10.7</c:v>
                </c:pt>
                <c:pt idx="98">
                  <c:v>10.8</c:v>
                </c:pt>
                <c:pt idx="99">
                  <c:v>10.9</c:v>
                </c:pt>
                <c:pt idx="100">
                  <c:v>11</c:v>
                </c:pt>
                <c:pt idx="101">
                  <c:v>11.1</c:v>
                </c:pt>
                <c:pt idx="102">
                  <c:v>11.2</c:v>
                </c:pt>
                <c:pt idx="103">
                  <c:v>11.3</c:v>
                </c:pt>
                <c:pt idx="104">
                  <c:v>11.4</c:v>
                </c:pt>
                <c:pt idx="105">
                  <c:v>11.5</c:v>
                </c:pt>
                <c:pt idx="106">
                  <c:v>11.6</c:v>
                </c:pt>
                <c:pt idx="107">
                  <c:v>11.7</c:v>
                </c:pt>
                <c:pt idx="108">
                  <c:v>11.8</c:v>
                </c:pt>
                <c:pt idx="109">
                  <c:v>11.9</c:v>
                </c:pt>
                <c:pt idx="110">
                  <c:v>12</c:v>
                </c:pt>
                <c:pt idx="111">
                  <c:v>12.1</c:v>
                </c:pt>
                <c:pt idx="112">
                  <c:v>12.2</c:v>
                </c:pt>
                <c:pt idx="113">
                  <c:v>12.3</c:v>
                </c:pt>
                <c:pt idx="114">
                  <c:v>12.4</c:v>
                </c:pt>
                <c:pt idx="115">
                  <c:v>12.5</c:v>
                </c:pt>
                <c:pt idx="116">
                  <c:v>12.6</c:v>
                </c:pt>
                <c:pt idx="117">
                  <c:v>12.7</c:v>
                </c:pt>
                <c:pt idx="118">
                  <c:v>12.8</c:v>
                </c:pt>
                <c:pt idx="119">
                  <c:v>12.9</c:v>
                </c:pt>
                <c:pt idx="120">
                  <c:v>13</c:v>
                </c:pt>
                <c:pt idx="121">
                  <c:v>13.1</c:v>
                </c:pt>
                <c:pt idx="122">
                  <c:v>13.2</c:v>
                </c:pt>
                <c:pt idx="123">
                  <c:v>13.3</c:v>
                </c:pt>
                <c:pt idx="124">
                  <c:v>13.4</c:v>
                </c:pt>
                <c:pt idx="125">
                  <c:v>13.5</c:v>
                </c:pt>
                <c:pt idx="126">
                  <c:v>13.6</c:v>
                </c:pt>
                <c:pt idx="127">
                  <c:v>13.7</c:v>
                </c:pt>
                <c:pt idx="128">
                  <c:v>13.8</c:v>
                </c:pt>
                <c:pt idx="129">
                  <c:v>13.9</c:v>
                </c:pt>
                <c:pt idx="130">
                  <c:v>14</c:v>
                </c:pt>
                <c:pt idx="131">
                  <c:v>14.1</c:v>
                </c:pt>
                <c:pt idx="132">
                  <c:v>14.2</c:v>
                </c:pt>
                <c:pt idx="133">
                  <c:v>14.3</c:v>
                </c:pt>
                <c:pt idx="134">
                  <c:v>14.4</c:v>
                </c:pt>
                <c:pt idx="135">
                  <c:v>14.5</c:v>
                </c:pt>
                <c:pt idx="136">
                  <c:v>14.6</c:v>
                </c:pt>
                <c:pt idx="137">
                  <c:v>14.7</c:v>
                </c:pt>
                <c:pt idx="138">
                  <c:v>14.8</c:v>
                </c:pt>
                <c:pt idx="139">
                  <c:v>14.9</c:v>
                </c:pt>
                <c:pt idx="140">
                  <c:v>15</c:v>
                </c:pt>
                <c:pt idx="141">
                  <c:v>15.1</c:v>
                </c:pt>
                <c:pt idx="142">
                  <c:v>15.2</c:v>
                </c:pt>
                <c:pt idx="143">
                  <c:v>15.3</c:v>
                </c:pt>
                <c:pt idx="144">
                  <c:v>15.4</c:v>
                </c:pt>
                <c:pt idx="145">
                  <c:v>15.5</c:v>
                </c:pt>
                <c:pt idx="146">
                  <c:v>15.6</c:v>
                </c:pt>
                <c:pt idx="147">
                  <c:v>15.7</c:v>
                </c:pt>
                <c:pt idx="148">
                  <c:v>15.8</c:v>
                </c:pt>
                <c:pt idx="149">
                  <c:v>15.9</c:v>
                </c:pt>
                <c:pt idx="150">
                  <c:v>16</c:v>
                </c:pt>
                <c:pt idx="151">
                  <c:v>16.100000000000001</c:v>
                </c:pt>
                <c:pt idx="152">
                  <c:v>16.2</c:v>
                </c:pt>
                <c:pt idx="153">
                  <c:v>16.3</c:v>
                </c:pt>
                <c:pt idx="154">
                  <c:v>16.399999999999999</c:v>
                </c:pt>
                <c:pt idx="155">
                  <c:v>16.5</c:v>
                </c:pt>
                <c:pt idx="156">
                  <c:v>16.600000000000001</c:v>
                </c:pt>
                <c:pt idx="157">
                  <c:v>16.7</c:v>
                </c:pt>
                <c:pt idx="158">
                  <c:v>16.8</c:v>
                </c:pt>
                <c:pt idx="159">
                  <c:v>16.899999999999999</c:v>
                </c:pt>
                <c:pt idx="160">
                  <c:v>17</c:v>
                </c:pt>
                <c:pt idx="161">
                  <c:v>17.100000000000001</c:v>
                </c:pt>
                <c:pt idx="162">
                  <c:v>17.2</c:v>
                </c:pt>
                <c:pt idx="163">
                  <c:v>17.3</c:v>
                </c:pt>
                <c:pt idx="164">
                  <c:v>17.399999999999999</c:v>
                </c:pt>
                <c:pt idx="165">
                  <c:v>17.5</c:v>
                </c:pt>
                <c:pt idx="166">
                  <c:v>17.600000000000001</c:v>
                </c:pt>
                <c:pt idx="167">
                  <c:v>17.7</c:v>
                </c:pt>
                <c:pt idx="168">
                  <c:v>17.8</c:v>
                </c:pt>
                <c:pt idx="169">
                  <c:v>17.899999999999999</c:v>
                </c:pt>
                <c:pt idx="170">
                  <c:v>18</c:v>
                </c:pt>
                <c:pt idx="171">
                  <c:v>18.100000000000001</c:v>
                </c:pt>
                <c:pt idx="172">
                  <c:v>18.2</c:v>
                </c:pt>
                <c:pt idx="173">
                  <c:v>18.3</c:v>
                </c:pt>
                <c:pt idx="174">
                  <c:v>18.399999999999999</c:v>
                </c:pt>
                <c:pt idx="175">
                  <c:v>18.5</c:v>
                </c:pt>
                <c:pt idx="176">
                  <c:v>18.600000000000001</c:v>
                </c:pt>
                <c:pt idx="177">
                  <c:v>18.7</c:v>
                </c:pt>
                <c:pt idx="178">
                  <c:v>18.8</c:v>
                </c:pt>
                <c:pt idx="179">
                  <c:v>18.899999999999999</c:v>
                </c:pt>
                <c:pt idx="180">
                  <c:v>19</c:v>
                </c:pt>
                <c:pt idx="181">
                  <c:v>19.100000000000001</c:v>
                </c:pt>
                <c:pt idx="182">
                  <c:v>19.2</c:v>
                </c:pt>
                <c:pt idx="183">
                  <c:v>19.3</c:v>
                </c:pt>
                <c:pt idx="184">
                  <c:v>19.399999999999999</c:v>
                </c:pt>
                <c:pt idx="185">
                  <c:v>19.5</c:v>
                </c:pt>
                <c:pt idx="186">
                  <c:v>19.600000000000001</c:v>
                </c:pt>
                <c:pt idx="187">
                  <c:v>19.7</c:v>
                </c:pt>
                <c:pt idx="188">
                  <c:v>19.8</c:v>
                </c:pt>
                <c:pt idx="189">
                  <c:v>19.899999999999999</c:v>
                </c:pt>
                <c:pt idx="190">
                  <c:v>20</c:v>
                </c:pt>
                <c:pt idx="191">
                  <c:v>20.100000000000001</c:v>
                </c:pt>
                <c:pt idx="192">
                  <c:v>20.2</c:v>
                </c:pt>
                <c:pt idx="193">
                  <c:v>20.3</c:v>
                </c:pt>
                <c:pt idx="194">
                  <c:v>20.399999999999999</c:v>
                </c:pt>
                <c:pt idx="195">
                  <c:v>20.5</c:v>
                </c:pt>
                <c:pt idx="196">
                  <c:v>20.6</c:v>
                </c:pt>
                <c:pt idx="197">
                  <c:v>20.7</c:v>
                </c:pt>
                <c:pt idx="198">
                  <c:v>20.8</c:v>
                </c:pt>
                <c:pt idx="199">
                  <c:v>20.9</c:v>
                </c:pt>
                <c:pt idx="200">
                  <c:v>21</c:v>
                </c:pt>
                <c:pt idx="201">
                  <c:v>21.1</c:v>
                </c:pt>
                <c:pt idx="202">
                  <c:v>21.2</c:v>
                </c:pt>
                <c:pt idx="203">
                  <c:v>21.3</c:v>
                </c:pt>
                <c:pt idx="204">
                  <c:v>21.4</c:v>
                </c:pt>
                <c:pt idx="205">
                  <c:v>21.5</c:v>
                </c:pt>
                <c:pt idx="206">
                  <c:v>21.6</c:v>
                </c:pt>
                <c:pt idx="207">
                  <c:v>21.7</c:v>
                </c:pt>
                <c:pt idx="208">
                  <c:v>21.8</c:v>
                </c:pt>
                <c:pt idx="209">
                  <c:v>21.9</c:v>
                </c:pt>
                <c:pt idx="210">
                  <c:v>22</c:v>
                </c:pt>
                <c:pt idx="211">
                  <c:v>22.1</c:v>
                </c:pt>
                <c:pt idx="212">
                  <c:v>22.2</c:v>
                </c:pt>
                <c:pt idx="213">
                  <c:v>22.3</c:v>
                </c:pt>
                <c:pt idx="214">
                  <c:v>22.4</c:v>
                </c:pt>
                <c:pt idx="215">
                  <c:v>22.5</c:v>
                </c:pt>
                <c:pt idx="216">
                  <c:v>22.6</c:v>
                </c:pt>
                <c:pt idx="217">
                  <c:v>22.7</c:v>
                </c:pt>
                <c:pt idx="218">
                  <c:v>22.8</c:v>
                </c:pt>
                <c:pt idx="219">
                  <c:v>22.9</c:v>
                </c:pt>
                <c:pt idx="220">
                  <c:v>23</c:v>
                </c:pt>
                <c:pt idx="221">
                  <c:v>23.1</c:v>
                </c:pt>
                <c:pt idx="222">
                  <c:v>23.2</c:v>
                </c:pt>
                <c:pt idx="223">
                  <c:v>23.3</c:v>
                </c:pt>
                <c:pt idx="224">
                  <c:v>23.4</c:v>
                </c:pt>
                <c:pt idx="225">
                  <c:v>23.5</c:v>
                </c:pt>
                <c:pt idx="226">
                  <c:v>23.6</c:v>
                </c:pt>
                <c:pt idx="227">
                  <c:v>23.7</c:v>
                </c:pt>
                <c:pt idx="228">
                  <c:v>23.8</c:v>
                </c:pt>
                <c:pt idx="229">
                  <c:v>23.9</c:v>
                </c:pt>
                <c:pt idx="230">
                  <c:v>24</c:v>
                </c:pt>
                <c:pt idx="231">
                  <c:v>24.1</c:v>
                </c:pt>
                <c:pt idx="232">
                  <c:v>24.2</c:v>
                </c:pt>
                <c:pt idx="233">
                  <c:v>24.3</c:v>
                </c:pt>
                <c:pt idx="234">
                  <c:v>24.4</c:v>
                </c:pt>
                <c:pt idx="235">
                  <c:v>24.5</c:v>
                </c:pt>
                <c:pt idx="236">
                  <c:v>24.6</c:v>
                </c:pt>
                <c:pt idx="237">
                  <c:v>24.7</c:v>
                </c:pt>
                <c:pt idx="238">
                  <c:v>24.8</c:v>
                </c:pt>
                <c:pt idx="239">
                  <c:v>24.9</c:v>
                </c:pt>
                <c:pt idx="240">
                  <c:v>25</c:v>
                </c:pt>
                <c:pt idx="241">
                  <c:v>25.1</c:v>
                </c:pt>
                <c:pt idx="242">
                  <c:v>25.2</c:v>
                </c:pt>
                <c:pt idx="243">
                  <c:v>25.3</c:v>
                </c:pt>
                <c:pt idx="244">
                  <c:v>25.4</c:v>
                </c:pt>
                <c:pt idx="245">
                  <c:v>25.5</c:v>
                </c:pt>
                <c:pt idx="246">
                  <c:v>25.6</c:v>
                </c:pt>
                <c:pt idx="247">
                  <c:v>25.7</c:v>
                </c:pt>
                <c:pt idx="248">
                  <c:v>25.8</c:v>
                </c:pt>
                <c:pt idx="249">
                  <c:v>25.9</c:v>
                </c:pt>
                <c:pt idx="250">
                  <c:v>26</c:v>
                </c:pt>
                <c:pt idx="251">
                  <c:v>26.1</c:v>
                </c:pt>
                <c:pt idx="252">
                  <c:v>26.2</c:v>
                </c:pt>
                <c:pt idx="253">
                  <c:v>26.3</c:v>
                </c:pt>
                <c:pt idx="254">
                  <c:v>26.4</c:v>
                </c:pt>
                <c:pt idx="255">
                  <c:v>26.5</c:v>
                </c:pt>
                <c:pt idx="256">
                  <c:v>26.6</c:v>
                </c:pt>
                <c:pt idx="257">
                  <c:v>26.7</c:v>
                </c:pt>
                <c:pt idx="258">
                  <c:v>26.8</c:v>
                </c:pt>
                <c:pt idx="259">
                  <c:v>26.9</c:v>
                </c:pt>
                <c:pt idx="260">
                  <c:v>27</c:v>
                </c:pt>
                <c:pt idx="261">
                  <c:v>27.1</c:v>
                </c:pt>
                <c:pt idx="262">
                  <c:v>27.2</c:v>
                </c:pt>
                <c:pt idx="263">
                  <c:v>27.3</c:v>
                </c:pt>
                <c:pt idx="264">
                  <c:v>27.4</c:v>
                </c:pt>
                <c:pt idx="265">
                  <c:v>27.5</c:v>
                </c:pt>
                <c:pt idx="266">
                  <c:v>27.6</c:v>
                </c:pt>
                <c:pt idx="267">
                  <c:v>27.7</c:v>
                </c:pt>
                <c:pt idx="268">
                  <c:v>27.8</c:v>
                </c:pt>
                <c:pt idx="269">
                  <c:v>27.9</c:v>
                </c:pt>
                <c:pt idx="270">
                  <c:v>28</c:v>
                </c:pt>
                <c:pt idx="271">
                  <c:v>28.1</c:v>
                </c:pt>
                <c:pt idx="272">
                  <c:v>28.2</c:v>
                </c:pt>
                <c:pt idx="273">
                  <c:v>28.3</c:v>
                </c:pt>
                <c:pt idx="274">
                  <c:v>28.4</c:v>
                </c:pt>
                <c:pt idx="275">
                  <c:v>28.5</c:v>
                </c:pt>
                <c:pt idx="276">
                  <c:v>28.6</c:v>
                </c:pt>
                <c:pt idx="277">
                  <c:v>28.7</c:v>
                </c:pt>
                <c:pt idx="278">
                  <c:v>28.8</c:v>
                </c:pt>
                <c:pt idx="279">
                  <c:v>28.9</c:v>
                </c:pt>
                <c:pt idx="280">
                  <c:v>29</c:v>
                </c:pt>
                <c:pt idx="281">
                  <c:v>29.1</c:v>
                </c:pt>
                <c:pt idx="282">
                  <c:v>29.2</c:v>
                </c:pt>
                <c:pt idx="283">
                  <c:v>29.3</c:v>
                </c:pt>
                <c:pt idx="284">
                  <c:v>29.4</c:v>
                </c:pt>
                <c:pt idx="285">
                  <c:v>29.5</c:v>
                </c:pt>
                <c:pt idx="286">
                  <c:v>29.6</c:v>
                </c:pt>
                <c:pt idx="287">
                  <c:v>29.7</c:v>
                </c:pt>
                <c:pt idx="288">
                  <c:v>29.8</c:v>
                </c:pt>
                <c:pt idx="289">
                  <c:v>29.9</c:v>
                </c:pt>
                <c:pt idx="290">
                  <c:v>30</c:v>
                </c:pt>
                <c:pt idx="291">
                  <c:v>30.1</c:v>
                </c:pt>
                <c:pt idx="292">
                  <c:v>30.2</c:v>
                </c:pt>
                <c:pt idx="293">
                  <c:v>30.3</c:v>
                </c:pt>
                <c:pt idx="294">
                  <c:v>30.4</c:v>
                </c:pt>
                <c:pt idx="295">
                  <c:v>30.5</c:v>
                </c:pt>
                <c:pt idx="296">
                  <c:v>30.6</c:v>
                </c:pt>
                <c:pt idx="297">
                  <c:v>30.7</c:v>
                </c:pt>
                <c:pt idx="298">
                  <c:v>30.8</c:v>
                </c:pt>
                <c:pt idx="299">
                  <c:v>30.9</c:v>
                </c:pt>
                <c:pt idx="300">
                  <c:v>31</c:v>
                </c:pt>
                <c:pt idx="301">
                  <c:v>31.1</c:v>
                </c:pt>
                <c:pt idx="302">
                  <c:v>31.2</c:v>
                </c:pt>
                <c:pt idx="303">
                  <c:v>31.3</c:v>
                </c:pt>
                <c:pt idx="304">
                  <c:v>31.4</c:v>
                </c:pt>
                <c:pt idx="305">
                  <c:v>31.5</c:v>
                </c:pt>
                <c:pt idx="306">
                  <c:v>31.6</c:v>
                </c:pt>
                <c:pt idx="307">
                  <c:v>31.7</c:v>
                </c:pt>
                <c:pt idx="308">
                  <c:v>31.8</c:v>
                </c:pt>
                <c:pt idx="309">
                  <c:v>31.9</c:v>
                </c:pt>
                <c:pt idx="310">
                  <c:v>32</c:v>
                </c:pt>
                <c:pt idx="311">
                  <c:v>32.1</c:v>
                </c:pt>
                <c:pt idx="312">
                  <c:v>32.200000000000003</c:v>
                </c:pt>
                <c:pt idx="313">
                  <c:v>32.299999999999997</c:v>
                </c:pt>
                <c:pt idx="314">
                  <c:v>32.4</c:v>
                </c:pt>
                <c:pt idx="315">
                  <c:v>32.5</c:v>
                </c:pt>
                <c:pt idx="316">
                  <c:v>32.6</c:v>
                </c:pt>
                <c:pt idx="317">
                  <c:v>32.700000000000003</c:v>
                </c:pt>
                <c:pt idx="318">
                  <c:v>32.799999999999997</c:v>
                </c:pt>
                <c:pt idx="319">
                  <c:v>32.9</c:v>
                </c:pt>
                <c:pt idx="320">
                  <c:v>33</c:v>
                </c:pt>
                <c:pt idx="321">
                  <c:v>33.1</c:v>
                </c:pt>
                <c:pt idx="322">
                  <c:v>33.200000000000003</c:v>
                </c:pt>
                <c:pt idx="323">
                  <c:v>33.299999999999997</c:v>
                </c:pt>
                <c:pt idx="324">
                  <c:v>33.4</c:v>
                </c:pt>
                <c:pt idx="325">
                  <c:v>33.5</c:v>
                </c:pt>
                <c:pt idx="326">
                  <c:v>33.6</c:v>
                </c:pt>
                <c:pt idx="327">
                  <c:v>33.700000000000003</c:v>
                </c:pt>
                <c:pt idx="328">
                  <c:v>33.799999999999997</c:v>
                </c:pt>
                <c:pt idx="329">
                  <c:v>33.9</c:v>
                </c:pt>
                <c:pt idx="330">
                  <c:v>34</c:v>
                </c:pt>
                <c:pt idx="331">
                  <c:v>34.1</c:v>
                </c:pt>
                <c:pt idx="332">
                  <c:v>34.200000000000003</c:v>
                </c:pt>
                <c:pt idx="333">
                  <c:v>34.299999999999997</c:v>
                </c:pt>
                <c:pt idx="334">
                  <c:v>34.4</c:v>
                </c:pt>
                <c:pt idx="335">
                  <c:v>34.5</c:v>
                </c:pt>
                <c:pt idx="336">
                  <c:v>34.6</c:v>
                </c:pt>
                <c:pt idx="337">
                  <c:v>34.700000000000003</c:v>
                </c:pt>
                <c:pt idx="338">
                  <c:v>34.799999999999997</c:v>
                </c:pt>
                <c:pt idx="339">
                  <c:v>34.9</c:v>
                </c:pt>
                <c:pt idx="340">
                  <c:v>35</c:v>
                </c:pt>
                <c:pt idx="341">
                  <c:v>35.1</c:v>
                </c:pt>
                <c:pt idx="342">
                  <c:v>35.200000000000003</c:v>
                </c:pt>
                <c:pt idx="343">
                  <c:v>35.299999999999997</c:v>
                </c:pt>
                <c:pt idx="344">
                  <c:v>35.4</c:v>
                </c:pt>
                <c:pt idx="345">
                  <c:v>35.5</c:v>
                </c:pt>
                <c:pt idx="346">
                  <c:v>35.6</c:v>
                </c:pt>
                <c:pt idx="347">
                  <c:v>35.700000000000003</c:v>
                </c:pt>
                <c:pt idx="348">
                  <c:v>35.799999999999997</c:v>
                </c:pt>
                <c:pt idx="349">
                  <c:v>35.9</c:v>
                </c:pt>
                <c:pt idx="350">
                  <c:v>36</c:v>
                </c:pt>
                <c:pt idx="351">
                  <c:v>36.1</c:v>
                </c:pt>
                <c:pt idx="352">
                  <c:v>36.200000000000003</c:v>
                </c:pt>
                <c:pt idx="353">
                  <c:v>36.299999999999997</c:v>
                </c:pt>
                <c:pt idx="354">
                  <c:v>36.4</c:v>
                </c:pt>
                <c:pt idx="355">
                  <c:v>36.5</c:v>
                </c:pt>
                <c:pt idx="356">
                  <c:v>36.6</c:v>
                </c:pt>
                <c:pt idx="357">
                  <c:v>36.700000000000003</c:v>
                </c:pt>
                <c:pt idx="358">
                  <c:v>36.799999999999997</c:v>
                </c:pt>
                <c:pt idx="359">
                  <c:v>36.9</c:v>
                </c:pt>
                <c:pt idx="360">
                  <c:v>37</c:v>
                </c:pt>
                <c:pt idx="361">
                  <c:v>37.1</c:v>
                </c:pt>
                <c:pt idx="362">
                  <c:v>37.200000000000003</c:v>
                </c:pt>
                <c:pt idx="363">
                  <c:v>37.299999999999997</c:v>
                </c:pt>
                <c:pt idx="364">
                  <c:v>37.4</c:v>
                </c:pt>
                <c:pt idx="365">
                  <c:v>37.5</c:v>
                </c:pt>
                <c:pt idx="366">
                  <c:v>37.6</c:v>
                </c:pt>
                <c:pt idx="367">
                  <c:v>37.700000000000003</c:v>
                </c:pt>
                <c:pt idx="368">
                  <c:v>37.799999999999997</c:v>
                </c:pt>
                <c:pt idx="369">
                  <c:v>37.9</c:v>
                </c:pt>
                <c:pt idx="370">
                  <c:v>38</c:v>
                </c:pt>
                <c:pt idx="371">
                  <c:v>38.1</c:v>
                </c:pt>
                <c:pt idx="372">
                  <c:v>38.200000000000003</c:v>
                </c:pt>
                <c:pt idx="373">
                  <c:v>38.299999999999997</c:v>
                </c:pt>
                <c:pt idx="374">
                  <c:v>38.4</c:v>
                </c:pt>
                <c:pt idx="375">
                  <c:v>38.5</c:v>
                </c:pt>
                <c:pt idx="376">
                  <c:v>38.6</c:v>
                </c:pt>
                <c:pt idx="377">
                  <c:v>38.700000000000003</c:v>
                </c:pt>
                <c:pt idx="378">
                  <c:v>38.799999999999997</c:v>
                </c:pt>
                <c:pt idx="379">
                  <c:v>38.9</c:v>
                </c:pt>
                <c:pt idx="380">
                  <c:v>39</c:v>
                </c:pt>
                <c:pt idx="381">
                  <c:v>39.1</c:v>
                </c:pt>
                <c:pt idx="382">
                  <c:v>39.200000000000003</c:v>
                </c:pt>
                <c:pt idx="383">
                  <c:v>39.299999999999997</c:v>
                </c:pt>
                <c:pt idx="384">
                  <c:v>39.4</c:v>
                </c:pt>
                <c:pt idx="385">
                  <c:v>39.5</c:v>
                </c:pt>
                <c:pt idx="386">
                  <c:v>39.6</c:v>
                </c:pt>
                <c:pt idx="387">
                  <c:v>39.700000000000003</c:v>
                </c:pt>
                <c:pt idx="388">
                  <c:v>39.799999999999997</c:v>
                </c:pt>
                <c:pt idx="389">
                  <c:v>39.9</c:v>
                </c:pt>
                <c:pt idx="390">
                  <c:v>40</c:v>
                </c:pt>
                <c:pt idx="391">
                  <c:v>40.1</c:v>
                </c:pt>
                <c:pt idx="392">
                  <c:v>40.200000000000003</c:v>
                </c:pt>
                <c:pt idx="393">
                  <c:v>40.299999999999997</c:v>
                </c:pt>
                <c:pt idx="394">
                  <c:v>40.4</c:v>
                </c:pt>
                <c:pt idx="395">
                  <c:v>40.5</c:v>
                </c:pt>
                <c:pt idx="396">
                  <c:v>40.6</c:v>
                </c:pt>
                <c:pt idx="397">
                  <c:v>40.700000000000003</c:v>
                </c:pt>
                <c:pt idx="398">
                  <c:v>40.799999999999997</c:v>
                </c:pt>
                <c:pt idx="399">
                  <c:v>40.9</c:v>
                </c:pt>
                <c:pt idx="400">
                  <c:v>41</c:v>
                </c:pt>
                <c:pt idx="401">
                  <c:v>41.1</c:v>
                </c:pt>
                <c:pt idx="402">
                  <c:v>41.2</c:v>
                </c:pt>
                <c:pt idx="403">
                  <c:v>41.3</c:v>
                </c:pt>
                <c:pt idx="404">
                  <c:v>41.4</c:v>
                </c:pt>
                <c:pt idx="405">
                  <c:v>41.5</c:v>
                </c:pt>
                <c:pt idx="406">
                  <c:v>41.6</c:v>
                </c:pt>
                <c:pt idx="407">
                  <c:v>41.7</c:v>
                </c:pt>
                <c:pt idx="408">
                  <c:v>41.8</c:v>
                </c:pt>
                <c:pt idx="409">
                  <c:v>41.9</c:v>
                </c:pt>
                <c:pt idx="410">
                  <c:v>42</c:v>
                </c:pt>
                <c:pt idx="411">
                  <c:v>42.1</c:v>
                </c:pt>
                <c:pt idx="412">
                  <c:v>42.2</c:v>
                </c:pt>
                <c:pt idx="413">
                  <c:v>42.3</c:v>
                </c:pt>
                <c:pt idx="414">
                  <c:v>42.4</c:v>
                </c:pt>
                <c:pt idx="415">
                  <c:v>42.5</c:v>
                </c:pt>
                <c:pt idx="416">
                  <c:v>42.6</c:v>
                </c:pt>
                <c:pt idx="417">
                  <c:v>42.7</c:v>
                </c:pt>
                <c:pt idx="418">
                  <c:v>42.8</c:v>
                </c:pt>
                <c:pt idx="419">
                  <c:v>42.9</c:v>
                </c:pt>
                <c:pt idx="420">
                  <c:v>43</c:v>
                </c:pt>
                <c:pt idx="421">
                  <c:v>43.1</c:v>
                </c:pt>
                <c:pt idx="422">
                  <c:v>43.2</c:v>
                </c:pt>
                <c:pt idx="423">
                  <c:v>43.3</c:v>
                </c:pt>
                <c:pt idx="424">
                  <c:v>43.4</c:v>
                </c:pt>
                <c:pt idx="425">
                  <c:v>43.5</c:v>
                </c:pt>
                <c:pt idx="426">
                  <c:v>43.6</c:v>
                </c:pt>
                <c:pt idx="427">
                  <c:v>43.7</c:v>
                </c:pt>
                <c:pt idx="428">
                  <c:v>43.8</c:v>
                </c:pt>
                <c:pt idx="429">
                  <c:v>43.9</c:v>
                </c:pt>
                <c:pt idx="430">
                  <c:v>44</c:v>
                </c:pt>
                <c:pt idx="431">
                  <c:v>44.1</c:v>
                </c:pt>
                <c:pt idx="432">
                  <c:v>44.2</c:v>
                </c:pt>
                <c:pt idx="433">
                  <c:v>44.3</c:v>
                </c:pt>
                <c:pt idx="434">
                  <c:v>44.4</c:v>
                </c:pt>
                <c:pt idx="435">
                  <c:v>44.5</c:v>
                </c:pt>
                <c:pt idx="436">
                  <c:v>44.6</c:v>
                </c:pt>
                <c:pt idx="437">
                  <c:v>44.7</c:v>
                </c:pt>
                <c:pt idx="438">
                  <c:v>44.8</c:v>
                </c:pt>
                <c:pt idx="439">
                  <c:v>44.9</c:v>
                </c:pt>
                <c:pt idx="440">
                  <c:v>45</c:v>
                </c:pt>
                <c:pt idx="441">
                  <c:v>45.1</c:v>
                </c:pt>
                <c:pt idx="442">
                  <c:v>45.2</c:v>
                </c:pt>
                <c:pt idx="443">
                  <c:v>45.3</c:v>
                </c:pt>
                <c:pt idx="444">
                  <c:v>45.4</c:v>
                </c:pt>
                <c:pt idx="445">
                  <c:v>45.5</c:v>
                </c:pt>
                <c:pt idx="446">
                  <c:v>45.6</c:v>
                </c:pt>
                <c:pt idx="447">
                  <c:v>45.7</c:v>
                </c:pt>
                <c:pt idx="448">
                  <c:v>45.8</c:v>
                </c:pt>
                <c:pt idx="449">
                  <c:v>45.9</c:v>
                </c:pt>
                <c:pt idx="450">
                  <c:v>46</c:v>
                </c:pt>
                <c:pt idx="451">
                  <c:v>46.1</c:v>
                </c:pt>
                <c:pt idx="452">
                  <c:v>46.2</c:v>
                </c:pt>
                <c:pt idx="453">
                  <c:v>46.3</c:v>
                </c:pt>
                <c:pt idx="454">
                  <c:v>46.4</c:v>
                </c:pt>
                <c:pt idx="455">
                  <c:v>46.5</c:v>
                </c:pt>
                <c:pt idx="456">
                  <c:v>46.6</c:v>
                </c:pt>
                <c:pt idx="457">
                  <c:v>46.7</c:v>
                </c:pt>
                <c:pt idx="458">
                  <c:v>46.8</c:v>
                </c:pt>
                <c:pt idx="459">
                  <c:v>46.9</c:v>
                </c:pt>
                <c:pt idx="460">
                  <c:v>47</c:v>
                </c:pt>
                <c:pt idx="461">
                  <c:v>47.1</c:v>
                </c:pt>
                <c:pt idx="462">
                  <c:v>47.2</c:v>
                </c:pt>
                <c:pt idx="463">
                  <c:v>47.3</c:v>
                </c:pt>
                <c:pt idx="464">
                  <c:v>47.4</c:v>
                </c:pt>
                <c:pt idx="465">
                  <c:v>47.5</c:v>
                </c:pt>
                <c:pt idx="466">
                  <c:v>47.6</c:v>
                </c:pt>
                <c:pt idx="467">
                  <c:v>47.7</c:v>
                </c:pt>
                <c:pt idx="468">
                  <c:v>47.8</c:v>
                </c:pt>
                <c:pt idx="469">
                  <c:v>47.9</c:v>
                </c:pt>
                <c:pt idx="470">
                  <c:v>48</c:v>
                </c:pt>
                <c:pt idx="471">
                  <c:v>48.1</c:v>
                </c:pt>
                <c:pt idx="472">
                  <c:v>48.2</c:v>
                </c:pt>
                <c:pt idx="473">
                  <c:v>48.3</c:v>
                </c:pt>
                <c:pt idx="474">
                  <c:v>48.4</c:v>
                </c:pt>
                <c:pt idx="475">
                  <c:v>48.5</c:v>
                </c:pt>
                <c:pt idx="476">
                  <c:v>48.6</c:v>
                </c:pt>
                <c:pt idx="477">
                  <c:v>48.7</c:v>
                </c:pt>
                <c:pt idx="478">
                  <c:v>48.8</c:v>
                </c:pt>
                <c:pt idx="479">
                  <c:v>48.9</c:v>
                </c:pt>
                <c:pt idx="480">
                  <c:v>49</c:v>
                </c:pt>
                <c:pt idx="481">
                  <c:v>49.1</c:v>
                </c:pt>
                <c:pt idx="482">
                  <c:v>49.2</c:v>
                </c:pt>
                <c:pt idx="483">
                  <c:v>49.3</c:v>
                </c:pt>
                <c:pt idx="484">
                  <c:v>49.4</c:v>
                </c:pt>
                <c:pt idx="485">
                  <c:v>49.5</c:v>
                </c:pt>
                <c:pt idx="486">
                  <c:v>49.6</c:v>
                </c:pt>
                <c:pt idx="487">
                  <c:v>49.7</c:v>
                </c:pt>
                <c:pt idx="488">
                  <c:v>49.8</c:v>
                </c:pt>
                <c:pt idx="489">
                  <c:v>49.9</c:v>
                </c:pt>
                <c:pt idx="490">
                  <c:v>50</c:v>
                </c:pt>
                <c:pt idx="491">
                  <c:v>50.1</c:v>
                </c:pt>
                <c:pt idx="492">
                  <c:v>50.2</c:v>
                </c:pt>
                <c:pt idx="493">
                  <c:v>50.3</c:v>
                </c:pt>
                <c:pt idx="494">
                  <c:v>50.4</c:v>
                </c:pt>
                <c:pt idx="495">
                  <c:v>50.5</c:v>
                </c:pt>
                <c:pt idx="496">
                  <c:v>50.6</c:v>
                </c:pt>
                <c:pt idx="497">
                  <c:v>50.7</c:v>
                </c:pt>
                <c:pt idx="498">
                  <c:v>50.8</c:v>
                </c:pt>
                <c:pt idx="499">
                  <c:v>50.9</c:v>
                </c:pt>
                <c:pt idx="500">
                  <c:v>51</c:v>
                </c:pt>
                <c:pt idx="501">
                  <c:v>51.1</c:v>
                </c:pt>
                <c:pt idx="502">
                  <c:v>51.2</c:v>
                </c:pt>
                <c:pt idx="503">
                  <c:v>51.3</c:v>
                </c:pt>
                <c:pt idx="504">
                  <c:v>51.4</c:v>
                </c:pt>
                <c:pt idx="505">
                  <c:v>51.5</c:v>
                </c:pt>
                <c:pt idx="506">
                  <c:v>51.6</c:v>
                </c:pt>
                <c:pt idx="507">
                  <c:v>51.7</c:v>
                </c:pt>
                <c:pt idx="508">
                  <c:v>51.8</c:v>
                </c:pt>
                <c:pt idx="509">
                  <c:v>51.9</c:v>
                </c:pt>
                <c:pt idx="510">
                  <c:v>52</c:v>
                </c:pt>
                <c:pt idx="511">
                  <c:v>52.1</c:v>
                </c:pt>
                <c:pt idx="512">
                  <c:v>52.2</c:v>
                </c:pt>
                <c:pt idx="513">
                  <c:v>52.3</c:v>
                </c:pt>
                <c:pt idx="514">
                  <c:v>52.4</c:v>
                </c:pt>
                <c:pt idx="515">
                  <c:v>52.5</c:v>
                </c:pt>
                <c:pt idx="516">
                  <c:v>52.6</c:v>
                </c:pt>
                <c:pt idx="517">
                  <c:v>52.7</c:v>
                </c:pt>
                <c:pt idx="518">
                  <c:v>52.8</c:v>
                </c:pt>
                <c:pt idx="519">
                  <c:v>52.9</c:v>
                </c:pt>
                <c:pt idx="520">
                  <c:v>53</c:v>
                </c:pt>
                <c:pt idx="521">
                  <c:v>53.1</c:v>
                </c:pt>
                <c:pt idx="522">
                  <c:v>53.2</c:v>
                </c:pt>
                <c:pt idx="523">
                  <c:v>53.3</c:v>
                </c:pt>
                <c:pt idx="524">
                  <c:v>53.4</c:v>
                </c:pt>
                <c:pt idx="525">
                  <c:v>53.5</c:v>
                </c:pt>
                <c:pt idx="526">
                  <c:v>53.6</c:v>
                </c:pt>
                <c:pt idx="527">
                  <c:v>53.7</c:v>
                </c:pt>
                <c:pt idx="528">
                  <c:v>53.8</c:v>
                </c:pt>
                <c:pt idx="529">
                  <c:v>53.9</c:v>
                </c:pt>
                <c:pt idx="530">
                  <c:v>54</c:v>
                </c:pt>
                <c:pt idx="531">
                  <c:v>54.1</c:v>
                </c:pt>
                <c:pt idx="532">
                  <c:v>54.2</c:v>
                </c:pt>
                <c:pt idx="533">
                  <c:v>54.3</c:v>
                </c:pt>
                <c:pt idx="534">
                  <c:v>54.4</c:v>
                </c:pt>
                <c:pt idx="535">
                  <c:v>54.5</c:v>
                </c:pt>
                <c:pt idx="536">
                  <c:v>54.6</c:v>
                </c:pt>
                <c:pt idx="537">
                  <c:v>54.7</c:v>
                </c:pt>
                <c:pt idx="538">
                  <c:v>54.8</c:v>
                </c:pt>
                <c:pt idx="539">
                  <c:v>54.9</c:v>
                </c:pt>
                <c:pt idx="540">
                  <c:v>55</c:v>
                </c:pt>
                <c:pt idx="541">
                  <c:v>55.1</c:v>
                </c:pt>
                <c:pt idx="542">
                  <c:v>55.2</c:v>
                </c:pt>
                <c:pt idx="543">
                  <c:v>55.3</c:v>
                </c:pt>
                <c:pt idx="544">
                  <c:v>55.4</c:v>
                </c:pt>
                <c:pt idx="545">
                  <c:v>55.5</c:v>
                </c:pt>
                <c:pt idx="546">
                  <c:v>55.6</c:v>
                </c:pt>
                <c:pt idx="547">
                  <c:v>55.7</c:v>
                </c:pt>
                <c:pt idx="548">
                  <c:v>55.8</c:v>
                </c:pt>
                <c:pt idx="549">
                  <c:v>55.9</c:v>
                </c:pt>
                <c:pt idx="550">
                  <c:v>56</c:v>
                </c:pt>
                <c:pt idx="551">
                  <c:v>56.1</c:v>
                </c:pt>
                <c:pt idx="552">
                  <c:v>56.2</c:v>
                </c:pt>
                <c:pt idx="553">
                  <c:v>56.3</c:v>
                </c:pt>
                <c:pt idx="554">
                  <c:v>56.4</c:v>
                </c:pt>
                <c:pt idx="555">
                  <c:v>56.5</c:v>
                </c:pt>
                <c:pt idx="556">
                  <c:v>56.6</c:v>
                </c:pt>
                <c:pt idx="557">
                  <c:v>56.7</c:v>
                </c:pt>
                <c:pt idx="558">
                  <c:v>56.8</c:v>
                </c:pt>
                <c:pt idx="559">
                  <c:v>56.9</c:v>
                </c:pt>
                <c:pt idx="560">
                  <c:v>57</c:v>
                </c:pt>
                <c:pt idx="561">
                  <c:v>57.1</c:v>
                </c:pt>
                <c:pt idx="562">
                  <c:v>57.2</c:v>
                </c:pt>
                <c:pt idx="563">
                  <c:v>57.3</c:v>
                </c:pt>
                <c:pt idx="564">
                  <c:v>57.4</c:v>
                </c:pt>
                <c:pt idx="565">
                  <c:v>57.5</c:v>
                </c:pt>
                <c:pt idx="566">
                  <c:v>57.6</c:v>
                </c:pt>
                <c:pt idx="567">
                  <c:v>57.7</c:v>
                </c:pt>
                <c:pt idx="568">
                  <c:v>57.8</c:v>
                </c:pt>
                <c:pt idx="569">
                  <c:v>57.9</c:v>
                </c:pt>
                <c:pt idx="570">
                  <c:v>58</c:v>
                </c:pt>
                <c:pt idx="571">
                  <c:v>58.1</c:v>
                </c:pt>
                <c:pt idx="572">
                  <c:v>58.2</c:v>
                </c:pt>
                <c:pt idx="573">
                  <c:v>58.3</c:v>
                </c:pt>
                <c:pt idx="574">
                  <c:v>58.4</c:v>
                </c:pt>
                <c:pt idx="575">
                  <c:v>58.5</c:v>
                </c:pt>
                <c:pt idx="576">
                  <c:v>58.6</c:v>
                </c:pt>
                <c:pt idx="577">
                  <c:v>58.7</c:v>
                </c:pt>
                <c:pt idx="578">
                  <c:v>58.8</c:v>
                </c:pt>
                <c:pt idx="579">
                  <c:v>58.9</c:v>
                </c:pt>
                <c:pt idx="580">
                  <c:v>59</c:v>
                </c:pt>
                <c:pt idx="581">
                  <c:v>59.1</c:v>
                </c:pt>
                <c:pt idx="582">
                  <c:v>59.2</c:v>
                </c:pt>
                <c:pt idx="583">
                  <c:v>59.3</c:v>
                </c:pt>
                <c:pt idx="584">
                  <c:v>59.4</c:v>
                </c:pt>
                <c:pt idx="585">
                  <c:v>59.5</c:v>
                </c:pt>
                <c:pt idx="586">
                  <c:v>59.6</c:v>
                </c:pt>
                <c:pt idx="587">
                  <c:v>59.7</c:v>
                </c:pt>
                <c:pt idx="588">
                  <c:v>59.8</c:v>
                </c:pt>
                <c:pt idx="589">
                  <c:v>59.9</c:v>
                </c:pt>
                <c:pt idx="590">
                  <c:v>60</c:v>
                </c:pt>
                <c:pt idx="591">
                  <c:v>60.1</c:v>
                </c:pt>
                <c:pt idx="592">
                  <c:v>60.2</c:v>
                </c:pt>
                <c:pt idx="593">
                  <c:v>60.3</c:v>
                </c:pt>
                <c:pt idx="594">
                  <c:v>60.4</c:v>
                </c:pt>
                <c:pt idx="595">
                  <c:v>60.5</c:v>
                </c:pt>
                <c:pt idx="596">
                  <c:v>60.6</c:v>
                </c:pt>
                <c:pt idx="597">
                  <c:v>60.7</c:v>
                </c:pt>
                <c:pt idx="598">
                  <c:v>60.8</c:v>
                </c:pt>
                <c:pt idx="599">
                  <c:v>60.9</c:v>
                </c:pt>
                <c:pt idx="600">
                  <c:v>61</c:v>
                </c:pt>
                <c:pt idx="601">
                  <c:v>61.1</c:v>
                </c:pt>
                <c:pt idx="602">
                  <c:v>61.2</c:v>
                </c:pt>
                <c:pt idx="603">
                  <c:v>61.3</c:v>
                </c:pt>
                <c:pt idx="604">
                  <c:v>61.4</c:v>
                </c:pt>
                <c:pt idx="605">
                  <c:v>61.5</c:v>
                </c:pt>
                <c:pt idx="606">
                  <c:v>61.6</c:v>
                </c:pt>
                <c:pt idx="607">
                  <c:v>61.7</c:v>
                </c:pt>
                <c:pt idx="608">
                  <c:v>61.8</c:v>
                </c:pt>
                <c:pt idx="609">
                  <c:v>61.9</c:v>
                </c:pt>
                <c:pt idx="610">
                  <c:v>62</c:v>
                </c:pt>
                <c:pt idx="611">
                  <c:v>62.1</c:v>
                </c:pt>
                <c:pt idx="612">
                  <c:v>62.2</c:v>
                </c:pt>
                <c:pt idx="613">
                  <c:v>62.3</c:v>
                </c:pt>
                <c:pt idx="614">
                  <c:v>62.4</c:v>
                </c:pt>
                <c:pt idx="615">
                  <c:v>62.5</c:v>
                </c:pt>
                <c:pt idx="616">
                  <c:v>62.6</c:v>
                </c:pt>
                <c:pt idx="617">
                  <c:v>62.7</c:v>
                </c:pt>
                <c:pt idx="618">
                  <c:v>62.8</c:v>
                </c:pt>
                <c:pt idx="619">
                  <c:v>62.9</c:v>
                </c:pt>
                <c:pt idx="620">
                  <c:v>63</c:v>
                </c:pt>
                <c:pt idx="621">
                  <c:v>63.1</c:v>
                </c:pt>
                <c:pt idx="622">
                  <c:v>63.2</c:v>
                </c:pt>
                <c:pt idx="623">
                  <c:v>63.3</c:v>
                </c:pt>
                <c:pt idx="624">
                  <c:v>63.4</c:v>
                </c:pt>
                <c:pt idx="625">
                  <c:v>63.5</c:v>
                </c:pt>
                <c:pt idx="626">
                  <c:v>63.6</c:v>
                </c:pt>
                <c:pt idx="627">
                  <c:v>63.7</c:v>
                </c:pt>
                <c:pt idx="628">
                  <c:v>63.8</c:v>
                </c:pt>
                <c:pt idx="629">
                  <c:v>63.9</c:v>
                </c:pt>
                <c:pt idx="630">
                  <c:v>64</c:v>
                </c:pt>
                <c:pt idx="631">
                  <c:v>64.099999999999994</c:v>
                </c:pt>
                <c:pt idx="632">
                  <c:v>64.2</c:v>
                </c:pt>
                <c:pt idx="633">
                  <c:v>64.3</c:v>
                </c:pt>
                <c:pt idx="634">
                  <c:v>64.400000000000006</c:v>
                </c:pt>
                <c:pt idx="635">
                  <c:v>64.5</c:v>
                </c:pt>
                <c:pt idx="636">
                  <c:v>64.599999999999994</c:v>
                </c:pt>
                <c:pt idx="637">
                  <c:v>64.7</c:v>
                </c:pt>
                <c:pt idx="638">
                  <c:v>64.8</c:v>
                </c:pt>
                <c:pt idx="639">
                  <c:v>64.900000000000006</c:v>
                </c:pt>
                <c:pt idx="640">
                  <c:v>65</c:v>
                </c:pt>
                <c:pt idx="641">
                  <c:v>65.099999999999994</c:v>
                </c:pt>
                <c:pt idx="642">
                  <c:v>65.2</c:v>
                </c:pt>
                <c:pt idx="643">
                  <c:v>65.3</c:v>
                </c:pt>
                <c:pt idx="644">
                  <c:v>65.400000000000006</c:v>
                </c:pt>
                <c:pt idx="645">
                  <c:v>65.5</c:v>
                </c:pt>
                <c:pt idx="646">
                  <c:v>65.599999999999994</c:v>
                </c:pt>
                <c:pt idx="647">
                  <c:v>65.7</c:v>
                </c:pt>
                <c:pt idx="648">
                  <c:v>65.8</c:v>
                </c:pt>
                <c:pt idx="649">
                  <c:v>65.900000000000006</c:v>
                </c:pt>
                <c:pt idx="650">
                  <c:v>66</c:v>
                </c:pt>
                <c:pt idx="651">
                  <c:v>66.099999999999994</c:v>
                </c:pt>
                <c:pt idx="652">
                  <c:v>66.2</c:v>
                </c:pt>
                <c:pt idx="653">
                  <c:v>66.3</c:v>
                </c:pt>
                <c:pt idx="654">
                  <c:v>66.400000000000006</c:v>
                </c:pt>
                <c:pt idx="655">
                  <c:v>66.5</c:v>
                </c:pt>
                <c:pt idx="656">
                  <c:v>66.599999999999994</c:v>
                </c:pt>
                <c:pt idx="657">
                  <c:v>66.7</c:v>
                </c:pt>
                <c:pt idx="658">
                  <c:v>66.8</c:v>
                </c:pt>
                <c:pt idx="659">
                  <c:v>66.900000000000006</c:v>
                </c:pt>
                <c:pt idx="660">
                  <c:v>67</c:v>
                </c:pt>
                <c:pt idx="661">
                  <c:v>67.099999999999994</c:v>
                </c:pt>
                <c:pt idx="662">
                  <c:v>67.2</c:v>
                </c:pt>
                <c:pt idx="663">
                  <c:v>67.3</c:v>
                </c:pt>
                <c:pt idx="664">
                  <c:v>67.400000000000006</c:v>
                </c:pt>
                <c:pt idx="665">
                  <c:v>67.5</c:v>
                </c:pt>
                <c:pt idx="666">
                  <c:v>67.599999999999994</c:v>
                </c:pt>
                <c:pt idx="667">
                  <c:v>67.7</c:v>
                </c:pt>
                <c:pt idx="668">
                  <c:v>67.8</c:v>
                </c:pt>
                <c:pt idx="669">
                  <c:v>67.900000000000006</c:v>
                </c:pt>
                <c:pt idx="670">
                  <c:v>68</c:v>
                </c:pt>
                <c:pt idx="671">
                  <c:v>68.099999999999994</c:v>
                </c:pt>
                <c:pt idx="672">
                  <c:v>68.2</c:v>
                </c:pt>
                <c:pt idx="673">
                  <c:v>68.3</c:v>
                </c:pt>
                <c:pt idx="674">
                  <c:v>68.400000000000006</c:v>
                </c:pt>
                <c:pt idx="675">
                  <c:v>68.5</c:v>
                </c:pt>
                <c:pt idx="676">
                  <c:v>68.599999999999994</c:v>
                </c:pt>
                <c:pt idx="677">
                  <c:v>68.7</c:v>
                </c:pt>
                <c:pt idx="678">
                  <c:v>68.8</c:v>
                </c:pt>
                <c:pt idx="679">
                  <c:v>68.900000000000006</c:v>
                </c:pt>
                <c:pt idx="680">
                  <c:v>69</c:v>
                </c:pt>
                <c:pt idx="681">
                  <c:v>69.099999999999994</c:v>
                </c:pt>
                <c:pt idx="682">
                  <c:v>69.2</c:v>
                </c:pt>
                <c:pt idx="683">
                  <c:v>69.3</c:v>
                </c:pt>
                <c:pt idx="684">
                  <c:v>69.400000000000006</c:v>
                </c:pt>
                <c:pt idx="685">
                  <c:v>69.5</c:v>
                </c:pt>
                <c:pt idx="686">
                  <c:v>69.599999999999994</c:v>
                </c:pt>
                <c:pt idx="687">
                  <c:v>69.7</c:v>
                </c:pt>
                <c:pt idx="688">
                  <c:v>69.8</c:v>
                </c:pt>
                <c:pt idx="689">
                  <c:v>69.900000000000006</c:v>
                </c:pt>
                <c:pt idx="690">
                  <c:v>70</c:v>
                </c:pt>
                <c:pt idx="691">
                  <c:v>70.099999999999994</c:v>
                </c:pt>
                <c:pt idx="692">
                  <c:v>70.2</c:v>
                </c:pt>
                <c:pt idx="693">
                  <c:v>70.3</c:v>
                </c:pt>
                <c:pt idx="694">
                  <c:v>70.400000000000006</c:v>
                </c:pt>
                <c:pt idx="695">
                  <c:v>70.5</c:v>
                </c:pt>
                <c:pt idx="696">
                  <c:v>70.599999999999994</c:v>
                </c:pt>
                <c:pt idx="697">
                  <c:v>70.7</c:v>
                </c:pt>
                <c:pt idx="698">
                  <c:v>70.8</c:v>
                </c:pt>
                <c:pt idx="699">
                  <c:v>70.900000000000006</c:v>
                </c:pt>
                <c:pt idx="700">
                  <c:v>71</c:v>
                </c:pt>
                <c:pt idx="701">
                  <c:v>71.099999999999994</c:v>
                </c:pt>
                <c:pt idx="702">
                  <c:v>71.2</c:v>
                </c:pt>
                <c:pt idx="703">
                  <c:v>71.3</c:v>
                </c:pt>
                <c:pt idx="704">
                  <c:v>71.400000000000006</c:v>
                </c:pt>
                <c:pt idx="705">
                  <c:v>71.5</c:v>
                </c:pt>
                <c:pt idx="706">
                  <c:v>71.599999999999994</c:v>
                </c:pt>
                <c:pt idx="707">
                  <c:v>71.7</c:v>
                </c:pt>
                <c:pt idx="708">
                  <c:v>71.8</c:v>
                </c:pt>
                <c:pt idx="709">
                  <c:v>71.900000000000006</c:v>
                </c:pt>
                <c:pt idx="710">
                  <c:v>72</c:v>
                </c:pt>
                <c:pt idx="711">
                  <c:v>72.099999999999994</c:v>
                </c:pt>
                <c:pt idx="712">
                  <c:v>72.2</c:v>
                </c:pt>
                <c:pt idx="713">
                  <c:v>72.3</c:v>
                </c:pt>
                <c:pt idx="714">
                  <c:v>72.400000000000006</c:v>
                </c:pt>
                <c:pt idx="715">
                  <c:v>72.5</c:v>
                </c:pt>
                <c:pt idx="716">
                  <c:v>72.599999999999994</c:v>
                </c:pt>
                <c:pt idx="717">
                  <c:v>72.7</c:v>
                </c:pt>
                <c:pt idx="718">
                  <c:v>72.8</c:v>
                </c:pt>
                <c:pt idx="719">
                  <c:v>72.900000000000006</c:v>
                </c:pt>
                <c:pt idx="720">
                  <c:v>73</c:v>
                </c:pt>
                <c:pt idx="721">
                  <c:v>73.099999999999994</c:v>
                </c:pt>
                <c:pt idx="722">
                  <c:v>73.2</c:v>
                </c:pt>
                <c:pt idx="723">
                  <c:v>73.3</c:v>
                </c:pt>
                <c:pt idx="724">
                  <c:v>73.400000000000006</c:v>
                </c:pt>
                <c:pt idx="725">
                  <c:v>73.5</c:v>
                </c:pt>
                <c:pt idx="726">
                  <c:v>73.599999999999994</c:v>
                </c:pt>
                <c:pt idx="727">
                  <c:v>73.7</c:v>
                </c:pt>
                <c:pt idx="728">
                  <c:v>73.8</c:v>
                </c:pt>
                <c:pt idx="729">
                  <c:v>73.900000000000006</c:v>
                </c:pt>
                <c:pt idx="730">
                  <c:v>74</c:v>
                </c:pt>
                <c:pt idx="731">
                  <c:v>74.099999999999994</c:v>
                </c:pt>
                <c:pt idx="732">
                  <c:v>74.2</c:v>
                </c:pt>
                <c:pt idx="733">
                  <c:v>74.3</c:v>
                </c:pt>
                <c:pt idx="734">
                  <c:v>74.400000000000006</c:v>
                </c:pt>
                <c:pt idx="735">
                  <c:v>74.5</c:v>
                </c:pt>
                <c:pt idx="736">
                  <c:v>74.599999999999994</c:v>
                </c:pt>
                <c:pt idx="737">
                  <c:v>74.7</c:v>
                </c:pt>
                <c:pt idx="738">
                  <c:v>74.8</c:v>
                </c:pt>
                <c:pt idx="739">
                  <c:v>74.900000000000006</c:v>
                </c:pt>
                <c:pt idx="740">
                  <c:v>75</c:v>
                </c:pt>
                <c:pt idx="741">
                  <c:v>75.099999999999994</c:v>
                </c:pt>
                <c:pt idx="742">
                  <c:v>75.2</c:v>
                </c:pt>
                <c:pt idx="743">
                  <c:v>75.3</c:v>
                </c:pt>
                <c:pt idx="744">
                  <c:v>75.400000000000006</c:v>
                </c:pt>
                <c:pt idx="745">
                  <c:v>75.5</c:v>
                </c:pt>
                <c:pt idx="746">
                  <c:v>75.599999999999994</c:v>
                </c:pt>
                <c:pt idx="747">
                  <c:v>75.7</c:v>
                </c:pt>
                <c:pt idx="748">
                  <c:v>75.8</c:v>
                </c:pt>
                <c:pt idx="749">
                  <c:v>75.900000000000006</c:v>
                </c:pt>
                <c:pt idx="750">
                  <c:v>76</c:v>
                </c:pt>
                <c:pt idx="751">
                  <c:v>76.099999999999994</c:v>
                </c:pt>
                <c:pt idx="752">
                  <c:v>76.2</c:v>
                </c:pt>
                <c:pt idx="753">
                  <c:v>76.3</c:v>
                </c:pt>
                <c:pt idx="754">
                  <c:v>76.400000000000006</c:v>
                </c:pt>
                <c:pt idx="755">
                  <c:v>76.5</c:v>
                </c:pt>
                <c:pt idx="756">
                  <c:v>76.599999999999994</c:v>
                </c:pt>
                <c:pt idx="757">
                  <c:v>76.7</c:v>
                </c:pt>
                <c:pt idx="758">
                  <c:v>76.8</c:v>
                </c:pt>
                <c:pt idx="759">
                  <c:v>76.900000000000006</c:v>
                </c:pt>
                <c:pt idx="760">
                  <c:v>77</c:v>
                </c:pt>
                <c:pt idx="761">
                  <c:v>77.099999999999994</c:v>
                </c:pt>
                <c:pt idx="762">
                  <c:v>77.2</c:v>
                </c:pt>
                <c:pt idx="763">
                  <c:v>77.3</c:v>
                </c:pt>
                <c:pt idx="764">
                  <c:v>77.400000000000006</c:v>
                </c:pt>
                <c:pt idx="765">
                  <c:v>77.5</c:v>
                </c:pt>
                <c:pt idx="766">
                  <c:v>77.599999999999994</c:v>
                </c:pt>
                <c:pt idx="767">
                  <c:v>77.7</c:v>
                </c:pt>
                <c:pt idx="768">
                  <c:v>77.8</c:v>
                </c:pt>
                <c:pt idx="769">
                  <c:v>77.900000000000006</c:v>
                </c:pt>
                <c:pt idx="770">
                  <c:v>78</c:v>
                </c:pt>
                <c:pt idx="771">
                  <c:v>78.099999999999994</c:v>
                </c:pt>
                <c:pt idx="772">
                  <c:v>78.2</c:v>
                </c:pt>
                <c:pt idx="773">
                  <c:v>78.3</c:v>
                </c:pt>
                <c:pt idx="774">
                  <c:v>78.400000000000006</c:v>
                </c:pt>
                <c:pt idx="775">
                  <c:v>78.5</c:v>
                </c:pt>
                <c:pt idx="776">
                  <c:v>78.599999999999994</c:v>
                </c:pt>
                <c:pt idx="777">
                  <c:v>78.7</c:v>
                </c:pt>
                <c:pt idx="778">
                  <c:v>78.8</c:v>
                </c:pt>
                <c:pt idx="779">
                  <c:v>78.900000000000006</c:v>
                </c:pt>
                <c:pt idx="780">
                  <c:v>79</c:v>
                </c:pt>
                <c:pt idx="781">
                  <c:v>79.099999999999994</c:v>
                </c:pt>
                <c:pt idx="782">
                  <c:v>79.2</c:v>
                </c:pt>
                <c:pt idx="783">
                  <c:v>79.3</c:v>
                </c:pt>
                <c:pt idx="784">
                  <c:v>79.400000000000006</c:v>
                </c:pt>
                <c:pt idx="785">
                  <c:v>79.5</c:v>
                </c:pt>
                <c:pt idx="786">
                  <c:v>79.599999999999994</c:v>
                </c:pt>
                <c:pt idx="787">
                  <c:v>79.7</c:v>
                </c:pt>
                <c:pt idx="788">
                  <c:v>79.8</c:v>
                </c:pt>
                <c:pt idx="789">
                  <c:v>79.900000000000006</c:v>
                </c:pt>
                <c:pt idx="790">
                  <c:v>80</c:v>
                </c:pt>
                <c:pt idx="791">
                  <c:v>80.099999999999994</c:v>
                </c:pt>
                <c:pt idx="792">
                  <c:v>80.2</c:v>
                </c:pt>
                <c:pt idx="793">
                  <c:v>80.3</c:v>
                </c:pt>
                <c:pt idx="794">
                  <c:v>80.400000000000006</c:v>
                </c:pt>
                <c:pt idx="795">
                  <c:v>80.5</c:v>
                </c:pt>
                <c:pt idx="796">
                  <c:v>80.599999999999994</c:v>
                </c:pt>
                <c:pt idx="797">
                  <c:v>80.7</c:v>
                </c:pt>
                <c:pt idx="798">
                  <c:v>80.8</c:v>
                </c:pt>
                <c:pt idx="799">
                  <c:v>80.900000000000006</c:v>
                </c:pt>
                <c:pt idx="800">
                  <c:v>81</c:v>
                </c:pt>
                <c:pt idx="801">
                  <c:v>81.099999999999994</c:v>
                </c:pt>
                <c:pt idx="802">
                  <c:v>81.2</c:v>
                </c:pt>
                <c:pt idx="803">
                  <c:v>81.3</c:v>
                </c:pt>
                <c:pt idx="804">
                  <c:v>81.400000000000006</c:v>
                </c:pt>
                <c:pt idx="805">
                  <c:v>81.5</c:v>
                </c:pt>
                <c:pt idx="806">
                  <c:v>81.599999999999994</c:v>
                </c:pt>
                <c:pt idx="807">
                  <c:v>81.7</c:v>
                </c:pt>
                <c:pt idx="808">
                  <c:v>81.8</c:v>
                </c:pt>
                <c:pt idx="809">
                  <c:v>81.900000000000006</c:v>
                </c:pt>
                <c:pt idx="810">
                  <c:v>82</c:v>
                </c:pt>
                <c:pt idx="811">
                  <c:v>82.1</c:v>
                </c:pt>
                <c:pt idx="812">
                  <c:v>82.2</c:v>
                </c:pt>
                <c:pt idx="813">
                  <c:v>82.3</c:v>
                </c:pt>
                <c:pt idx="814">
                  <c:v>82.4</c:v>
                </c:pt>
                <c:pt idx="815">
                  <c:v>82.5</c:v>
                </c:pt>
                <c:pt idx="816">
                  <c:v>82.6</c:v>
                </c:pt>
                <c:pt idx="817">
                  <c:v>82.7</c:v>
                </c:pt>
                <c:pt idx="818">
                  <c:v>82.8</c:v>
                </c:pt>
                <c:pt idx="819">
                  <c:v>82.9</c:v>
                </c:pt>
                <c:pt idx="820">
                  <c:v>83</c:v>
                </c:pt>
                <c:pt idx="821">
                  <c:v>83.1</c:v>
                </c:pt>
                <c:pt idx="822">
                  <c:v>83.2</c:v>
                </c:pt>
                <c:pt idx="823">
                  <c:v>83.3</c:v>
                </c:pt>
                <c:pt idx="824">
                  <c:v>83.4</c:v>
                </c:pt>
                <c:pt idx="825">
                  <c:v>83.5</c:v>
                </c:pt>
                <c:pt idx="826">
                  <c:v>83.6</c:v>
                </c:pt>
                <c:pt idx="827">
                  <c:v>83.7</c:v>
                </c:pt>
                <c:pt idx="828">
                  <c:v>83.8</c:v>
                </c:pt>
                <c:pt idx="829">
                  <c:v>83.9</c:v>
                </c:pt>
                <c:pt idx="830">
                  <c:v>84</c:v>
                </c:pt>
                <c:pt idx="831">
                  <c:v>84.1</c:v>
                </c:pt>
                <c:pt idx="832">
                  <c:v>84.2</c:v>
                </c:pt>
                <c:pt idx="833">
                  <c:v>84.3</c:v>
                </c:pt>
                <c:pt idx="834">
                  <c:v>84.4</c:v>
                </c:pt>
                <c:pt idx="835">
                  <c:v>84.5</c:v>
                </c:pt>
                <c:pt idx="836">
                  <c:v>84.6</c:v>
                </c:pt>
                <c:pt idx="837">
                  <c:v>84.7</c:v>
                </c:pt>
                <c:pt idx="838">
                  <c:v>84.8</c:v>
                </c:pt>
                <c:pt idx="839">
                  <c:v>84.9</c:v>
                </c:pt>
                <c:pt idx="840">
                  <c:v>85</c:v>
                </c:pt>
                <c:pt idx="841">
                  <c:v>85.1</c:v>
                </c:pt>
                <c:pt idx="842">
                  <c:v>85.2</c:v>
                </c:pt>
                <c:pt idx="843">
                  <c:v>85.3</c:v>
                </c:pt>
                <c:pt idx="844">
                  <c:v>85.4</c:v>
                </c:pt>
                <c:pt idx="845">
                  <c:v>85.5</c:v>
                </c:pt>
                <c:pt idx="846">
                  <c:v>85.6</c:v>
                </c:pt>
                <c:pt idx="847">
                  <c:v>85.7</c:v>
                </c:pt>
                <c:pt idx="848">
                  <c:v>85.8</c:v>
                </c:pt>
                <c:pt idx="849">
                  <c:v>85.9</c:v>
                </c:pt>
                <c:pt idx="850">
                  <c:v>86</c:v>
                </c:pt>
                <c:pt idx="851">
                  <c:v>86.1</c:v>
                </c:pt>
                <c:pt idx="852">
                  <c:v>86.2</c:v>
                </c:pt>
                <c:pt idx="853">
                  <c:v>86.3</c:v>
                </c:pt>
                <c:pt idx="854">
                  <c:v>86.4</c:v>
                </c:pt>
                <c:pt idx="855">
                  <c:v>86.5</c:v>
                </c:pt>
                <c:pt idx="856">
                  <c:v>86.6</c:v>
                </c:pt>
                <c:pt idx="857">
                  <c:v>86.7</c:v>
                </c:pt>
                <c:pt idx="858">
                  <c:v>86.8</c:v>
                </c:pt>
                <c:pt idx="859">
                  <c:v>86.9</c:v>
                </c:pt>
                <c:pt idx="860">
                  <c:v>87</c:v>
                </c:pt>
                <c:pt idx="861">
                  <c:v>87.1</c:v>
                </c:pt>
                <c:pt idx="862">
                  <c:v>87.2</c:v>
                </c:pt>
                <c:pt idx="863">
                  <c:v>87.3</c:v>
                </c:pt>
                <c:pt idx="864">
                  <c:v>87.4</c:v>
                </c:pt>
                <c:pt idx="865">
                  <c:v>87.5</c:v>
                </c:pt>
                <c:pt idx="866">
                  <c:v>87.6</c:v>
                </c:pt>
                <c:pt idx="867">
                  <c:v>87.7</c:v>
                </c:pt>
                <c:pt idx="868">
                  <c:v>87.8</c:v>
                </c:pt>
                <c:pt idx="869">
                  <c:v>87.9</c:v>
                </c:pt>
                <c:pt idx="870">
                  <c:v>88</c:v>
                </c:pt>
                <c:pt idx="871">
                  <c:v>88.1</c:v>
                </c:pt>
                <c:pt idx="872">
                  <c:v>88.2</c:v>
                </c:pt>
                <c:pt idx="873">
                  <c:v>88.3</c:v>
                </c:pt>
                <c:pt idx="874">
                  <c:v>88.4</c:v>
                </c:pt>
                <c:pt idx="875">
                  <c:v>88.5</c:v>
                </c:pt>
                <c:pt idx="876">
                  <c:v>88.6</c:v>
                </c:pt>
                <c:pt idx="877">
                  <c:v>88.7</c:v>
                </c:pt>
                <c:pt idx="878">
                  <c:v>88.8</c:v>
                </c:pt>
                <c:pt idx="879">
                  <c:v>88.9</c:v>
                </c:pt>
                <c:pt idx="880">
                  <c:v>89</c:v>
                </c:pt>
                <c:pt idx="881">
                  <c:v>89.1</c:v>
                </c:pt>
                <c:pt idx="882">
                  <c:v>89.2</c:v>
                </c:pt>
                <c:pt idx="883">
                  <c:v>89.3</c:v>
                </c:pt>
                <c:pt idx="884">
                  <c:v>89.4</c:v>
                </c:pt>
                <c:pt idx="885">
                  <c:v>89.5</c:v>
                </c:pt>
                <c:pt idx="886">
                  <c:v>89.6</c:v>
                </c:pt>
                <c:pt idx="887">
                  <c:v>89.7</c:v>
                </c:pt>
                <c:pt idx="888">
                  <c:v>89.8</c:v>
                </c:pt>
                <c:pt idx="889">
                  <c:v>89.9</c:v>
                </c:pt>
                <c:pt idx="890">
                  <c:v>90</c:v>
                </c:pt>
                <c:pt idx="891">
                  <c:v>90.1</c:v>
                </c:pt>
                <c:pt idx="892">
                  <c:v>90.2</c:v>
                </c:pt>
                <c:pt idx="893">
                  <c:v>90.3</c:v>
                </c:pt>
                <c:pt idx="894">
                  <c:v>90.4</c:v>
                </c:pt>
                <c:pt idx="895">
                  <c:v>90.5</c:v>
                </c:pt>
                <c:pt idx="896">
                  <c:v>90.6</c:v>
                </c:pt>
                <c:pt idx="897">
                  <c:v>90.7</c:v>
                </c:pt>
                <c:pt idx="898">
                  <c:v>90.8</c:v>
                </c:pt>
                <c:pt idx="899">
                  <c:v>90.9</c:v>
                </c:pt>
                <c:pt idx="900">
                  <c:v>91</c:v>
                </c:pt>
                <c:pt idx="901">
                  <c:v>91.1</c:v>
                </c:pt>
                <c:pt idx="902">
                  <c:v>91.2</c:v>
                </c:pt>
                <c:pt idx="903">
                  <c:v>91.3</c:v>
                </c:pt>
                <c:pt idx="904">
                  <c:v>91.4</c:v>
                </c:pt>
                <c:pt idx="905">
                  <c:v>91.5</c:v>
                </c:pt>
                <c:pt idx="906">
                  <c:v>91.6</c:v>
                </c:pt>
                <c:pt idx="907">
                  <c:v>91.7</c:v>
                </c:pt>
                <c:pt idx="908">
                  <c:v>91.8</c:v>
                </c:pt>
                <c:pt idx="909">
                  <c:v>91.9</c:v>
                </c:pt>
                <c:pt idx="910">
                  <c:v>92</c:v>
                </c:pt>
                <c:pt idx="911">
                  <c:v>92.1</c:v>
                </c:pt>
                <c:pt idx="912">
                  <c:v>92.2</c:v>
                </c:pt>
                <c:pt idx="913">
                  <c:v>92.3</c:v>
                </c:pt>
                <c:pt idx="914">
                  <c:v>92.4</c:v>
                </c:pt>
                <c:pt idx="915">
                  <c:v>92.5</c:v>
                </c:pt>
                <c:pt idx="916">
                  <c:v>92.6</c:v>
                </c:pt>
                <c:pt idx="917">
                  <c:v>92.7</c:v>
                </c:pt>
                <c:pt idx="918">
                  <c:v>92.8</c:v>
                </c:pt>
                <c:pt idx="919">
                  <c:v>92.9</c:v>
                </c:pt>
                <c:pt idx="920">
                  <c:v>93</c:v>
                </c:pt>
                <c:pt idx="921">
                  <c:v>93.1</c:v>
                </c:pt>
                <c:pt idx="922">
                  <c:v>93.2</c:v>
                </c:pt>
                <c:pt idx="923">
                  <c:v>93.3</c:v>
                </c:pt>
                <c:pt idx="924">
                  <c:v>93.4</c:v>
                </c:pt>
                <c:pt idx="925">
                  <c:v>93.5</c:v>
                </c:pt>
                <c:pt idx="926">
                  <c:v>93.6</c:v>
                </c:pt>
                <c:pt idx="927">
                  <c:v>93.7</c:v>
                </c:pt>
                <c:pt idx="928">
                  <c:v>93.8</c:v>
                </c:pt>
                <c:pt idx="929">
                  <c:v>93.9</c:v>
                </c:pt>
                <c:pt idx="930">
                  <c:v>94</c:v>
                </c:pt>
                <c:pt idx="931">
                  <c:v>94.1</c:v>
                </c:pt>
                <c:pt idx="932">
                  <c:v>94.2</c:v>
                </c:pt>
                <c:pt idx="933">
                  <c:v>94.3</c:v>
                </c:pt>
                <c:pt idx="934">
                  <c:v>94.4</c:v>
                </c:pt>
                <c:pt idx="935">
                  <c:v>94.5</c:v>
                </c:pt>
                <c:pt idx="936">
                  <c:v>94.6</c:v>
                </c:pt>
                <c:pt idx="937">
                  <c:v>94.7</c:v>
                </c:pt>
                <c:pt idx="938">
                  <c:v>94.8</c:v>
                </c:pt>
                <c:pt idx="939">
                  <c:v>94.9</c:v>
                </c:pt>
                <c:pt idx="940">
                  <c:v>95</c:v>
                </c:pt>
                <c:pt idx="941">
                  <c:v>95.1</c:v>
                </c:pt>
                <c:pt idx="942">
                  <c:v>95.2</c:v>
                </c:pt>
                <c:pt idx="943">
                  <c:v>95.3</c:v>
                </c:pt>
                <c:pt idx="944">
                  <c:v>95.4</c:v>
                </c:pt>
                <c:pt idx="945">
                  <c:v>95.5</c:v>
                </c:pt>
                <c:pt idx="946">
                  <c:v>95.6</c:v>
                </c:pt>
                <c:pt idx="947">
                  <c:v>95.7</c:v>
                </c:pt>
                <c:pt idx="948">
                  <c:v>95.8</c:v>
                </c:pt>
                <c:pt idx="949">
                  <c:v>95.9</c:v>
                </c:pt>
                <c:pt idx="950">
                  <c:v>96</c:v>
                </c:pt>
                <c:pt idx="951">
                  <c:v>96.1</c:v>
                </c:pt>
                <c:pt idx="952">
                  <c:v>96.2</c:v>
                </c:pt>
                <c:pt idx="953">
                  <c:v>96.3</c:v>
                </c:pt>
                <c:pt idx="954">
                  <c:v>96.4</c:v>
                </c:pt>
                <c:pt idx="955">
                  <c:v>96.5</c:v>
                </c:pt>
                <c:pt idx="956">
                  <c:v>96.6</c:v>
                </c:pt>
                <c:pt idx="957">
                  <c:v>96.7</c:v>
                </c:pt>
                <c:pt idx="958">
                  <c:v>96.8</c:v>
                </c:pt>
                <c:pt idx="959">
                  <c:v>96.9</c:v>
                </c:pt>
                <c:pt idx="960">
                  <c:v>97</c:v>
                </c:pt>
                <c:pt idx="961">
                  <c:v>97.1</c:v>
                </c:pt>
                <c:pt idx="962">
                  <c:v>97.2</c:v>
                </c:pt>
                <c:pt idx="963">
                  <c:v>97.3</c:v>
                </c:pt>
                <c:pt idx="964">
                  <c:v>97.4</c:v>
                </c:pt>
                <c:pt idx="965">
                  <c:v>97.5</c:v>
                </c:pt>
                <c:pt idx="966">
                  <c:v>97.6</c:v>
                </c:pt>
                <c:pt idx="967">
                  <c:v>97.7</c:v>
                </c:pt>
                <c:pt idx="968">
                  <c:v>97.8</c:v>
                </c:pt>
                <c:pt idx="969">
                  <c:v>97.9</c:v>
                </c:pt>
                <c:pt idx="970">
                  <c:v>98</c:v>
                </c:pt>
                <c:pt idx="971">
                  <c:v>98.1</c:v>
                </c:pt>
                <c:pt idx="972">
                  <c:v>98.2</c:v>
                </c:pt>
                <c:pt idx="973">
                  <c:v>98.3</c:v>
                </c:pt>
                <c:pt idx="974">
                  <c:v>98.4</c:v>
                </c:pt>
                <c:pt idx="975">
                  <c:v>98.5</c:v>
                </c:pt>
                <c:pt idx="976">
                  <c:v>98.6</c:v>
                </c:pt>
                <c:pt idx="977">
                  <c:v>98.7</c:v>
                </c:pt>
                <c:pt idx="978">
                  <c:v>98.8</c:v>
                </c:pt>
                <c:pt idx="979">
                  <c:v>98.9</c:v>
                </c:pt>
                <c:pt idx="980">
                  <c:v>99</c:v>
                </c:pt>
                <c:pt idx="981">
                  <c:v>99.1</c:v>
                </c:pt>
                <c:pt idx="982">
                  <c:v>99.2</c:v>
                </c:pt>
                <c:pt idx="983">
                  <c:v>99.3</c:v>
                </c:pt>
                <c:pt idx="984">
                  <c:v>99.4</c:v>
                </c:pt>
                <c:pt idx="985">
                  <c:v>99.5</c:v>
                </c:pt>
                <c:pt idx="986">
                  <c:v>99.6</c:v>
                </c:pt>
                <c:pt idx="987">
                  <c:v>99.7</c:v>
                </c:pt>
                <c:pt idx="988">
                  <c:v>99.8</c:v>
                </c:pt>
                <c:pt idx="989">
                  <c:v>99.9</c:v>
                </c:pt>
                <c:pt idx="990">
                  <c:v>100</c:v>
                </c:pt>
                <c:pt idx="991">
                  <c:v>100.1</c:v>
                </c:pt>
                <c:pt idx="992">
                  <c:v>100.2</c:v>
                </c:pt>
                <c:pt idx="993">
                  <c:v>100.3</c:v>
                </c:pt>
                <c:pt idx="994">
                  <c:v>100.4</c:v>
                </c:pt>
                <c:pt idx="995">
                  <c:v>100.5</c:v>
                </c:pt>
                <c:pt idx="996">
                  <c:v>100.6</c:v>
                </c:pt>
                <c:pt idx="997">
                  <c:v>100.7</c:v>
                </c:pt>
                <c:pt idx="998">
                  <c:v>100.8</c:v>
                </c:pt>
                <c:pt idx="999">
                  <c:v>100.9</c:v>
                </c:pt>
                <c:pt idx="1000">
                  <c:v>101</c:v>
                </c:pt>
                <c:pt idx="1001">
                  <c:v>101.1</c:v>
                </c:pt>
                <c:pt idx="1002">
                  <c:v>101.2</c:v>
                </c:pt>
                <c:pt idx="1003">
                  <c:v>101.3</c:v>
                </c:pt>
                <c:pt idx="1004">
                  <c:v>101.4</c:v>
                </c:pt>
                <c:pt idx="1005">
                  <c:v>101.5</c:v>
                </c:pt>
                <c:pt idx="1006">
                  <c:v>101.6</c:v>
                </c:pt>
                <c:pt idx="1007">
                  <c:v>101.7</c:v>
                </c:pt>
                <c:pt idx="1008">
                  <c:v>101.8</c:v>
                </c:pt>
                <c:pt idx="1009">
                  <c:v>101.9</c:v>
                </c:pt>
                <c:pt idx="1010">
                  <c:v>102</c:v>
                </c:pt>
                <c:pt idx="1011">
                  <c:v>102.1</c:v>
                </c:pt>
                <c:pt idx="1012">
                  <c:v>102.2</c:v>
                </c:pt>
                <c:pt idx="1013">
                  <c:v>102.3</c:v>
                </c:pt>
                <c:pt idx="1014">
                  <c:v>102.4</c:v>
                </c:pt>
                <c:pt idx="1015">
                  <c:v>102.5</c:v>
                </c:pt>
                <c:pt idx="1016">
                  <c:v>102.6</c:v>
                </c:pt>
                <c:pt idx="1017">
                  <c:v>102.7</c:v>
                </c:pt>
                <c:pt idx="1018">
                  <c:v>102.8</c:v>
                </c:pt>
                <c:pt idx="1019">
                  <c:v>102.9</c:v>
                </c:pt>
                <c:pt idx="1020">
                  <c:v>103</c:v>
                </c:pt>
                <c:pt idx="1021">
                  <c:v>103.1</c:v>
                </c:pt>
                <c:pt idx="1022">
                  <c:v>103.2</c:v>
                </c:pt>
                <c:pt idx="1023">
                  <c:v>103.3</c:v>
                </c:pt>
                <c:pt idx="1024">
                  <c:v>103.4</c:v>
                </c:pt>
                <c:pt idx="1025">
                  <c:v>103.5</c:v>
                </c:pt>
                <c:pt idx="1026">
                  <c:v>103.6</c:v>
                </c:pt>
                <c:pt idx="1027">
                  <c:v>103.7</c:v>
                </c:pt>
                <c:pt idx="1028">
                  <c:v>103.8</c:v>
                </c:pt>
                <c:pt idx="1029">
                  <c:v>103.9</c:v>
                </c:pt>
                <c:pt idx="1030">
                  <c:v>104</c:v>
                </c:pt>
                <c:pt idx="1031">
                  <c:v>104.1</c:v>
                </c:pt>
                <c:pt idx="1032">
                  <c:v>104.2</c:v>
                </c:pt>
                <c:pt idx="1033">
                  <c:v>104.3</c:v>
                </c:pt>
                <c:pt idx="1034">
                  <c:v>104.4</c:v>
                </c:pt>
                <c:pt idx="1035">
                  <c:v>104.5</c:v>
                </c:pt>
                <c:pt idx="1036">
                  <c:v>104.6</c:v>
                </c:pt>
                <c:pt idx="1037">
                  <c:v>104.7</c:v>
                </c:pt>
                <c:pt idx="1038">
                  <c:v>104.8</c:v>
                </c:pt>
                <c:pt idx="1039">
                  <c:v>104.9</c:v>
                </c:pt>
                <c:pt idx="1040">
                  <c:v>105</c:v>
                </c:pt>
                <c:pt idx="1041">
                  <c:v>105.1</c:v>
                </c:pt>
                <c:pt idx="1042">
                  <c:v>105.2</c:v>
                </c:pt>
                <c:pt idx="1043">
                  <c:v>105.3</c:v>
                </c:pt>
                <c:pt idx="1044">
                  <c:v>105.4</c:v>
                </c:pt>
                <c:pt idx="1045">
                  <c:v>105.5</c:v>
                </c:pt>
                <c:pt idx="1046">
                  <c:v>105.6</c:v>
                </c:pt>
                <c:pt idx="1047">
                  <c:v>105.7</c:v>
                </c:pt>
                <c:pt idx="1048">
                  <c:v>105.8</c:v>
                </c:pt>
                <c:pt idx="1049">
                  <c:v>105.9</c:v>
                </c:pt>
                <c:pt idx="1050">
                  <c:v>106</c:v>
                </c:pt>
                <c:pt idx="1051">
                  <c:v>106.1</c:v>
                </c:pt>
                <c:pt idx="1052">
                  <c:v>106.2</c:v>
                </c:pt>
                <c:pt idx="1053">
                  <c:v>106.3</c:v>
                </c:pt>
                <c:pt idx="1054">
                  <c:v>106.4</c:v>
                </c:pt>
                <c:pt idx="1055">
                  <c:v>106.5</c:v>
                </c:pt>
                <c:pt idx="1056">
                  <c:v>106.6</c:v>
                </c:pt>
                <c:pt idx="1057">
                  <c:v>106.7</c:v>
                </c:pt>
                <c:pt idx="1058">
                  <c:v>106.8</c:v>
                </c:pt>
                <c:pt idx="1059">
                  <c:v>106.9</c:v>
                </c:pt>
                <c:pt idx="1060">
                  <c:v>107</c:v>
                </c:pt>
                <c:pt idx="1061">
                  <c:v>107.1</c:v>
                </c:pt>
                <c:pt idx="1062">
                  <c:v>107.2</c:v>
                </c:pt>
                <c:pt idx="1063">
                  <c:v>107.3</c:v>
                </c:pt>
                <c:pt idx="1064">
                  <c:v>107.4</c:v>
                </c:pt>
                <c:pt idx="1065">
                  <c:v>107.5</c:v>
                </c:pt>
                <c:pt idx="1066">
                  <c:v>107.6</c:v>
                </c:pt>
                <c:pt idx="1067">
                  <c:v>107.7</c:v>
                </c:pt>
                <c:pt idx="1068">
                  <c:v>107.8</c:v>
                </c:pt>
                <c:pt idx="1069">
                  <c:v>107.9</c:v>
                </c:pt>
                <c:pt idx="1070">
                  <c:v>108</c:v>
                </c:pt>
                <c:pt idx="1071">
                  <c:v>108.1</c:v>
                </c:pt>
                <c:pt idx="1072">
                  <c:v>108.2</c:v>
                </c:pt>
                <c:pt idx="1073">
                  <c:v>108.3</c:v>
                </c:pt>
                <c:pt idx="1074">
                  <c:v>108.4</c:v>
                </c:pt>
                <c:pt idx="1075">
                  <c:v>108.5</c:v>
                </c:pt>
                <c:pt idx="1076">
                  <c:v>108.6</c:v>
                </c:pt>
                <c:pt idx="1077">
                  <c:v>108.7</c:v>
                </c:pt>
                <c:pt idx="1078">
                  <c:v>108.8</c:v>
                </c:pt>
                <c:pt idx="1079">
                  <c:v>108.9</c:v>
                </c:pt>
                <c:pt idx="1080">
                  <c:v>109</c:v>
                </c:pt>
                <c:pt idx="1081">
                  <c:v>109.1</c:v>
                </c:pt>
                <c:pt idx="1082">
                  <c:v>109.2</c:v>
                </c:pt>
                <c:pt idx="1083">
                  <c:v>109.3</c:v>
                </c:pt>
                <c:pt idx="1084">
                  <c:v>109.4</c:v>
                </c:pt>
                <c:pt idx="1085">
                  <c:v>109.5</c:v>
                </c:pt>
                <c:pt idx="1086">
                  <c:v>109.6</c:v>
                </c:pt>
                <c:pt idx="1087">
                  <c:v>109.7</c:v>
                </c:pt>
                <c:pt idx="1088">
                  <c:v>109.8</c:v>
                </c:pt>
                <c:pt idx="1089">
                  <c:v>109.9</c:v>
                </c:pt>
                <c:pt idx="1090">
                  <c:v>110</c:v>
                </c:pt>
                <c:pt idx="1091">
                  <c:v>110.1</c:v>
                </c:pt>
                <c:pt idx="1092">
                  <c:v>110.2</c:v>
                </c:pt>
                <c:pt idx="1093">
                  <c:v>110.3</c:v>
                </c:pt>
                <c:pt idx="1094">
                  <c:v>110.4</c:v>
                </c:pt>
                <c:pt idx="1095">
                  <c:v>110.5</c:v>
                </c:pt>
                <c:pt idx="1096">
                  <c:v>110.6</c:v>
                </c:pt>
                <c:pt idx="1097">
                  <c:v>110.7</c:v>
                </c:pt>
                <c:pt idx="1098">
                  <c:v>110.8</c:v>
                </c:pt>
                <c:pt idx="1099">
                  <c:v>110.9</c:v>
                </c:pt>
                <c:pt idx="1100">
                  <c:v>111</c:v>
                </c:pt>
                <c:pt idx="1101">
                  <c:v>111.1</c:v>
                </c:pt>
                <c:pt idx="1102">
                  <c:v>111.2</c:v>
                </c:pt>
                <c:pt idx="1103">
                  <c:v>111.3</c:v>
                </c:pt>
                <c:pt idx="1104">
                  <c:v>111.4</c:v>
                </c:pt>
                <c:pt idx="1105">
                  <c:v>111.5</c:v>
                </c:pt>
                <c:pt idx="1106">
                  <c:v>111.6</c:v>
                </c:pt>
                <c:pt idx="1107">
                  <c:v>111.7</c:v>
                </c:pt>
                <c:pt idx="1108">
                  <c:v>111.8</c:v>
                </c:pt>
                <c:pt idx="1109">
                  <c:v>111.9</c:v>
                </c:pt>
                <c:pt idx="1110">
                  <c:v>112</c:v>
                </c:pt>
                <c:pt idx="1111">
                  <c:v>112.1</c:v>
                </c:pt>
                <c:pt idx="1112">
                  <c:v>112.2</c:v>
                </c:pt>
                <c:pt idx="1113">
                  <c:v>112.3</c:v>
                </c:pt>
                <c:pt idx="1114">
                  <c:v>112.4</c:v>
                </c:pt>
                <c:pt idx="1115">
                  <c:v>112.5</c:v>
                </c:pt>
                <c:pt idx="1116">
                  <c:v>112.6</c:v>
                </c:pt>
                <c:pt idx="1117">
                  <c:v>112.7</c:v>
                </c:pt>
                <c:pt idx="1118">
                  <c:v>112.8</c:v>
                </c:pt>
                <c:pt idx="1119">
                  <c:v>112.9</c:v>
                </c:pt>
                <c:pt idx="1120">
                  <c:v>113</c:v>
                </c:pt>
                <c:pt idx="1121">
                  <c:v>113.1</c:v>
                </c:pt>
                <c:pt idx="1122">
                  <c:v>113.2</c:v>
                </c:pt>
                <c:pt idx="1123">
                  <c:v>113.3</c:v>
                </c:pt>
                <c:pt idx="1124">
                  <c:v>113.4</c:v>
                </c:pt>
                <c:pt idx="1125">
                  <c:v>113.5</c:v>
                </c:pt>
                <c:pt idx="1126">
                  <c:v>113.6</c:v>
                </c:pt>
                <c:pt idx="1127">
                  <c:v>113.7</c:v>
                </c:pt>
                <c:pt idx="1128">
                  <c:v>113.8</c:v>
                </c:pt>
                <c:pt idx="1129">
                  <c:v>113.9</c:v>
                </c:pt>
                <c:pt idx="1130">
                  <c:v>114</c:v>
                </c:pt>
                <c:pt idx="1131">
                  <c:v>114.1</c:v>
                </c:pt>
                <c:pt idx="1132">
                  <c:v>114.2</c:v>
                </c:pt>
                <c:pt idx="1133">
                  <c:v>114.3</c:v>
                </c:pt>
                <c:pt idx="1134">
                  <c:v>114.4</c:v>
                </c:pt>
                <c:pt idx="1135">
                  <c:v>114.5</c:v>
                </c:pt>
                <c:pt idx="1136">
                  <c:v>114.6</c:v>
                </c:pt>
                <c:pt idx="1137">
                  <c:v>114.7</c:v>
                </c:pt>
                <c:pt idx="1138">
                  <c:v>114.8</c:v>
                </c:pt>
                <c:pt idx="1139">
                  <c:v>114.9</c:v>
                </c:pt>
                <c:pt idx="1140">
                  <c:v>115</c:v>
                </c:pt>
                <c:pt idx="1141">
                  <c:v>115.1</c:v>
                </c:pt>
                <c:pt idx="1142">
                  <c:v>115.2</c:v>
                </c:pt>
                <c:pt idx="1143">
                  <c:v>115.3</c:v>
                </c:pt>
                <c:pt idx="1144">
                  <c:v>115.4</c:v>
                </c:pt>
                <c:pt idx="1145">
                  <c:v>115.5</c:v>
                </c:pt>
                <c:pt idx="1146">
                  <c:v>115.6</c:v>
                </c:pt>
                <c:pt idx="1147">
                  <c:v>115.7</c:v>
                </c:pt>
                <c:pt idx="1148">
                  <c:v>115.8</c:v>
                </c:pt>
                <c:pt idx="1149">
                  <c:v>115.9</c:v>
                </c:pt>
                <c:pt idx="1150">
                  <c:v>116</c:v>
                </c:pt>
                <c:pt idx="1151">
                  <c:v>116.1</c:v>
                </c:pt>
                <c:pt idx="1152">
                  <c:v>116.2</c:v>
                </c:pt>
                <c:pt idx="1153">
                  <c:v>116.3</c:v>
                </c:pt>
                <c:pt idx="1154">
                  <c:v>116.4</c:v>
                </c:pt>
                <c:pt idx="1155">
                  <c:v>116.5</c:v>
                </c:pt>
                <c:pt idx="1156">
                  <c:v>116.6</c:v>
                </c:pt>
                <c:pt idx="1157">
                  <c:v>116.7</c:v>
                </c:pt>
                <c:pt idx="1158">
                  <c:v>116.8</c:v>
                </c:pt>
                <c:pt idx="1159">
                  <c:v>116.9</c:v>
                </c:pt>
                <c:pt idx="1160">
                  <c:v>117</c:v>
                </c:pt>
                <c:pt idx="1161">
                  <c:v>117.1</c:v>
                </c:pt>
                <c:pt idx="1162">
                  <c:v>117.2</c:v>
                </c:pt>
                <c:pt idx="1163">
                  <c:v>117.3</c:v>
                </c:pt>
                <c:pt idx="1164">
                  <c:v>117.4</c:v>
                </c:pt>
                <c:pt idx="1165">
                  <c:v>117.5</c:v>
                </c:pt>
                <c:pt idx="1166">
                  <c:v>117.6</c:v>
                </c:pt>
                <c:pt idx="1167">
                  <c:v>117.7</c:v>
                </c:pt>
                <c:pt idx="1168">
                  <c:v>117.8</c:v>
                </c:pt>
                <c:pt idx="1169">
                  <c:v>117.9</c:v>
                </c:pt>
                <c:pt idx="1170">
                  <c:v>118</c:v>
                </c:pt>
                <c:pt idx="1171">
                  <c:v>118.1</c:v>
                </c:pt>
                <c:pt idx="1172">
                  <c:v>118.2</c:v>
                </c:pt>
                <c:pt idx="1173">
                  <c:v>118.3</c:v>
                </c:pt>
                <c:pt idx="1174">
                  <c:v>118.4</c:v>
                </c:pt>
                <c:pt idx="1175">
                  <c:v>118.5</c:v>
                </c:pt>
                <c:pt idx="1176">
                  <c:v>118.6</c:v>
                </c:pt>
                <c:pt idx="1177">
                  <c:v>118.7</c:v>
                </c:pt>
                <c:pt idx="1178">
                  <c:v>118.8</c:v>
                </c:pt>
                <c:pt idx="1179">
                  <c:v>118.9</c:v>
                </c:pt>
                <c:pt idx="1180">
                  <c:v>119</c:v>
                </c:pt>
                <c:pt idx="1181">
                  <c:v>119.1</c:v>
                </c:pt>
                <c:pt idx="1182">
                  <c:v>119.2</c:v>
                </c:pt>
                <c:pt idx="1183">
                  <c:v>119.3</c:v>
                </c:pt>
                <c:pt idx="1184">
                  <c:v>119.4</c:v>
                </c:pt>
                <c:pt idx="1185">
                  <c:v>119.5</c:v>
                </c:pt>
                <c:pt idx="1186">
                  <c:v>119.6</c:v>
                </c:pt>
                <c:pt idx="1187">
                  <c:v>119.7</c:v>
                </c:pt>
                <c:pt idx="1188">
                  <c:v>119.8</c:v>
                </c:pt>
                <c:pt idx="1189">
                  <c:v>119.9</c:v>
                </c:pt>
                <c:pt idx="1190">
                  <c:v>120</c:v>
                </c:pt>
              </c:numCache>
            </c:numRef>
          </c:xVal>
          <c:yVal>
            <c:numRef>
              <c:f>Tsky!$F$6:$F$1196</c:f>
              <c:numCache>
                <c:formatCode>0.0</c:formatCode>
                <c:ptCount val="1191"/>
                <c:pt idx="0">
                  <c:v>6</c:v>
                </c:pt>
                <c:pt idx="1">
                  <c:v>5.54</c:v>
                </c:pt>
                <c:pt idx="2">
                  <c:v>5.22</c:v>
                </c:pt>
                <c:pt idx="3">
                  <c:v>4.99</c:v>
                </c:pt>
                <c:pt idx="4">
                  <c:v>4.8099999999999996</c:v>
                </c:pt>
                <c:pt idx="5">
                  <c:v>4.68</c:v>
                </c:pt>
                <c:pt idx="6">
                  <c:v>4.57</c:v>
                </c:pt>
                <c:pt idx="7">
                  <c:v>4.49</c:v>
                </c:pt>
                <c:pt idx="8">
                  <c:v>4.43</c:v>
                </c:pt>
                <c:pt idx="9">
                  <c:v>4.38</c:v>
                </c:pt>
                <c:pt idx="10">
                  <c:v>4.33</c:v>
                </c:pt>
                <c:pt idx="11">
                  <c:v>4.3</c:v>
                </c:pt>
                <c:pt idx="12">
                  <c:v>4.2699999999999996</c:v>
                </c:pt>
                <c:pt idx="13">
                  <c:v>4.24</c:v>
                </c:pt>
                <c:pt idx="14">
                  <c:v>4.22</c:v>
                </c:pt>
                <c:pt idx="15">
                  <c:v>4.21</c:v>
                </c:pt>
                <c:pt idx="16">
                  <c:v>4.1900000000000004</c:v>
                </c:pt>
                <c:pt idx="17">
                  <c:v>4.18</c:v>
                </c:pt>
                <c:pt idx="18">
                  <c:v>4.17</c:v>
                </c:pt>
                <c:pt idx="19">
                  <c:v>4.16</c:v>
                </c:pt>
                <c:pt idx="20">
                  <c:v>4.16</c:v>
                </c:pt>
                <c:pt idx="21">
                  <c:v>4.1500000000000004</c:v>
                </c:pt>
                <c:pt idx="22">
                  <c:v>4.1500000000000004</c:v>
                </c:pt>
                <c:pt idx="23">
                  <c:v>4.1399999999999997</c:v>
                </c:pt>
                <c:pt idx="24">
                  <c:v>4.1399999999999997</c:v>
                </c:pt>
                <c:pt idx="25">
                  <c:v>4.1399999999999997</c:v>
                </c:pt>
                <c:pt idx="26">
                  <c:v>4.1399999999999997</c:v>
                </c:pt>
                <c:pt idx="27">
                  <c:v>4.1399999999999997</c:v>
                </c:pt>
                <c:pt idx="28">
                  <c:v>4.1399999999999997</c:v>
                </c:pt>
                <c:pt idx="29">
                  <c:v>4.1399999999999997</c:v>
                </c:pt>
                <c:pt idx="30">
                  <c:v>4.1500000000000004</c:v>
                </c:pt>
                <c:pt idx="31">
                  <c:v>4.1500000000000004</c:v>
                </c:pt>
                <c:pt idx="32">
                  <c:v>4.1500000000000004</c:v>
                </c:pt>
                <c:pt idx="33">
                  <c:v>4.1500000000000004</c:v>
                </c:pt>
                <c:pt idx="34">
                  <c:v>4.16</c:v>
                </c:pt>
                <c:pt idx="35">
                  <c:v>4.16</c:v>
                </c:pt>
                <c:pt idx="36">
                  <c:v>4.16</c:v>
                </c:pt>
                <c:pt idx="37">
                  <c:v>4.17</c:v>
                </c:pt>
                <c:pt idx="38">
                  <c:v>4.17</c:v>
                </c:pt>
                <c:pt idx="39">
                  <c:v>4.17</c:v>
                </c:pt>
                <c:pt idx="40">
                  <c:v>4.18</c:v>
                </c:pt>
                <c:pt idx="41">
                  <c:v>4.18</c:v>
                </c:pt>
                <c:pt idx="42">
                  <c:v>4.1900000000000004</c:v>
                </c:pt>
                <c:pt idx="43">
                  <c:v>4.1900000000000004</c:v>
                </c:pt>
                <c:pt idx="44">
                  <c:v>4.1900000000000004</c:v>
                </c:pt>
                <c:pt idx="45">
                  <c:v>4.2</c:v>
                </c:pt>
                <c:pt idx="46">
                  <c:v>4.2</c:v>
                </c:pt>
                <c:pt idx="47">
                  <c:v>4.21</c:v>
                </c:pt>
                <c:pt idx="48">
                  <c:v>4.21</c:v>
                </c:pt>
                <c:pt idx="49">
                  <c:v>4.22</c:v>
                </c:pt>
                <c:pt idx="50">
                  <c:v>4.22</c:v>
                </c:pt>
                <c:pt idx="51">
                  <c:v>4.2300000000000004</c:v>
                </c:pt>
                <c:pt idx="52">
                  <c:v>4.2300000000000004</c:v>
                </c:pt>
                <c:pt idx="53">
                  <c:v>4.24</c:v>
                </c:pt>
                <c:pt idx="54">
                  <c:v>4.24</c:v>
                </c:pt>
                <c:pt idx="55">
                  <c:v>4.25</c:v>
                </c:pt>
                <c:pt idx="56">
                  <c:v>4.25</c:v>
                </c:pt>
                <c:pt idx="57">
                  <c:v>4.26</c:v>
                </c:pt>
                <c:pt idx="58">
                  <c:v>4.26</c:v>
                </c:pt>
                <c:pt idx="59">
                  <c:v>4.2699999999999996</c:v>
                </c:pt>
                <c:pt idx="60">
                  <c:v>4.2699999999999996</c:v>
                </c:pt>
                <c:pt idx="61">
                  <c:v>4.28</c:v>
                </c:pt>
                <c:pt idx="62">
                  <c:v>4.28</c:v>
                </c:pt>
                <c:pt idx="63">
                  <c:v>4.29</c:v>
                </c:pt>
                <c:pt idx="64">
                  <c:v>4.29</c:v>
                </c:pt>
                <c:pt idx="65">
                  <c:v>4.3</c:v>
                </c:pt>
                <c:pt idx="66">
                  <c:v>4.3099999999999996</c:v>
                </c:pt>
                <c:pt idx="67">
                  <c:v>4.3099999999999996</c:v>
                </c:pt>
                <c:pt idx="68">
                  <c:v>4.32</c:v>
                </c:pt>
                <c:pt idx="69">
                  <c:v>4.32</c:v>
                </c:pt>
                <c:pt idx="70">
                  <c:v>4.33</c:v>
                </c:pt>
                <c:pt idx="71">
                  <c:v>4.34</c:v>
                </c:pt>
                <c:pt idx="72">
                  <c:v>4.34</c:v>
                </c:pt>
                <c:pt idx="73">
                  <c:v>4.3499999999999996</c:v>
                </c:pt>
                <c:pt idx="74">
                  <c:v>4.3600000000000003</c:v>
                </c:pt>
                <c:pt idx="75">
                  <c:v>4.37</c:v>
                </c:pt>
                <c:pt idx="76">
                  <c:v>4.37</c:v>
                </c:pt>
                <c:pt idx="77">
                  <c:v>4.38</c:v>
                </c:pt>
                <c:pt idx="78">
                  <c:v>4.3899999999999997</c:v>
                </c:pt>
                <c:pt idx="79">
                  <c:v>4.3899999999999997</c:v>
                </c:pt>
                <c:pt idx="80">
                  <c:v>4.4000000000000004</c:v>
                </c:pt>
                <c:pt idx="81">
                  <c:v>4.41</c:v>
                </c:pt>
                <c:pt idx="82">
                  <c:v>4.42</c:v>
                </c:pt>
                <c:pt idx="83">
                  <c:v>4.43</c:v>
                </c:pt>
                <c:pt idx="84">
                  <c:v>4.43</c:v>
                </c:pt>
                <c:pt idx="85">
                  <c:v>4.4400000000000004</c:v>
                </c:pt>
                <c:pt idx="86">
                  <c:v>4.45</c:v>
                </c:pt>
                <c:pt idx="87">
                  <c:v>4.46</c:v>
                </c:pt>
                <c:pt idx="88">
                  <c:v>4.47</c:v>
                </c:pt>
                <c:pt idx="89">
                  <c:v>4.4800000000000004</c:v>
                </c:pt>
                <c:pt idx="90">
                  <c:v>4.49</c:v>
                </c:pt>
                <c:pt idx="91">
                  <c:v>4.49</c:v>
                </c:pt>
                <c:pt idx="92">
                  <c:v>4.5</c:v>
                </c:pt>
                <c:pt idx="93">
                  <c:v>4.51</c:v>
                </c:pt>
                <c:pt idx="94">
                  <c:v>4.5199999999999996</c:v>
                </c:pt>
                <c:pt idx="95">
                  <c:v>4.53</c:v>
                </c:pt>
                <c:pt idx="96">
                  <c:v>4.54</c:v>
                </c:pt>
                <c:pt idx="97">
                  <c:v>4.55</c:v>
                </c:pt>
                <c:pt idx="98">
                  <c:v>4.5599999999999996</c:v>
                </c:pt>
                <c:pt idx="99">
                  <c:v>4.57</c:v>
                </c:pt>
                <c:pt idx="100">
                  <c:v>4.58</c:v>
                </c:pt>
                <c:pt idx="101">
                  <c:v>4.5999999999999996</c:v>
                </c:pt>
                <c:pt idx="102">
                  <c:v>4.6100000000000003</c:v>
                </c:pt>
                <c:pt idx="103">
                  <c:v>4.62</c:v>
                </c:pt>
                <c:pt idx="104">
                  <c:v>4.63</c:v>
                </c:pt>
                <c:pt idx="105">
                  <c:v>4.6399999999999997</c:v>
                </c:pt>
                <c:pt idx="106">
                  <c:v>4.6500000000000004</c:v>
                </c:pt>
                <c:pt idx="107">
                  <c:v>4.66</c:v>
                </c:pt>
                <c:pt idx="108">
                  <c:v>4.68</c:v>
                </c:pt>
                <c:pt idx="109">
                  <c:v>4.6900000000000004</c:v>
                </c:pt>
                <c:pt idx="110">
                  <c:v>4.7</c:v>
                </c:pt>
                <c:pt idx="111">
                  <c:v>4.72</c:v>
                </c:pt>
                <c:pt idx="112">
                  <c:v>4.7300000000000004</c:v>
                </c:pt>
                <c:pt idx="113">
                  <c:v>4.74</c:v>
                </c:pt>
                <c:pt idx="114">
                  <c:v>4.76</c:v>
                </c:pt>
                <c:pt idx="115">
                  <c:v>4.7699999999999996</c:v>
                </c:pt>
                <c:pt idx="116">
                  <c:v>4.79</c:v>
                </c:pt>
                <c:pt idx="117">
                  <c:v>4.8</c:v>
                </c:pt>
                <c:pt idx="118">
                  <c:v>4.82</c:v>
                </c:pt>
                <c:pt idx="119">
                  <c:v>4.83</c:v>
                </c:pt>
                <c:pt idx="120">
                  <c:v>4.8499999999999996</c:v>
                </c:pt>
                <c:pt idx="121">
                  <c:v>4.8600000000000003</c:v>
                </c:pt>
                <c:pt idx="122">
                  <c:v>4.88</c:v>
                </c:pt>
                <c:pt idx="123">
                  <c:v>4.9000000000000004</c:v>
                </c:pt>
                <c:pt idx="124">
                  <c:v>4.91</c:v>
                </c:pt>
                <c:pt idx="125">
                  <c:v>4.93</c:v>
                </c:pt>
                <c:pt idx="126">
                  <c:v>4.95</c:v>
                </c:pt>
                <c:pt idx="127">
                  <c:v>4.97</c:v>
                </c:pt>
                <c:pt idx="128">
                  <c:v>4.99</c:v>
                </c:pt>
                <c:pt idx="129">
                  <c:v>5.01</c:v>
                </c:pt>
                <c:pt idx="130">
                  <c:v>5.03</c:v>
                </c:pt>
                <c:pt idx="131">
                  <c:v>5.05</c:v>
                </c:pt>
                <c:pt idx="132">
                  <c:v>5.07</c:v>
                </c:pt>
                <c:pt idx="133">
                  <c:v>5.09</c:v>
                </c:pt>
                <c:pt idx="134">
                  <c:v>5.1100000000000003</c:v>
                </c:pt>
                <c:pt idx="135">
                  <c:v>5.13</c:v>
                </c:pt>
                <c:pt idx="136">
                  <c:v>5.16</c:v>
                </c:pt>
                <c:pt idx="137">
                  <c:v>5.18</c:v>
                </c:pt>
                <c:pt idx="138">
                  <c:v>5.21</c:v>
                </c:pt>
                <c:pt idx="139">
                  <c:v>5.23</c:v>
                </c:pt>
                <c:pt idx="140">
                  <c:v>5.26</c:v>
                </c:pt>
                <c:pt idx="141">
                  <c:v>5.29</c:v>
                </c:pt>
                <c:pt idx="142">
                  <c:v>5.31</c:v>
                </c:pt>
                <c:pt idx="143">
                  <c:v>5.34</c:v>
                </c:pt>
                <c:pt idx="144">
                  <c:v>5.37</c:v>
                </c:pt>
                <c:pt idx="145">
                  <c:v>5.4</c:v>
                </c:pt>
                <c:pt idx="146">
                  <c:v>5.43</c:v>
                </c:pt>
                <c:pt idx="147">
                  <c:v>5.47</c:v>
                </c:pt>
                <c:pt idx="148">
                  <c:v>5.5</c:v>
                </c:pt>
                <c:pt idx="149">
                  <c:v>5.54</c:v>
                </c:pt>
                <c:pt idx="150">
                  <c:v>5.57</c:v>
                </c:pt>
                <c:pt idx="151">
                  <c:v>5.61</c:v>
                </c:pt>
                <c:pt idx="152">
                  <c:v>5.65</c:v>
                </c:pt>
                <c:pt idx="153">
                  <c:v>5.69</c:v>
                </c:pt>
                <c:pt idx="154">
                  <c:v>5.73</c:v>
                </c:pt>
                <c:pt idx="155">
                  <c:v>5.78</c:v>
                </c:pt>
                <c:pt idx="156">
                  <c:v>5.82</c:v>
                </c:pt>
                <c:pt idx="157">
                  <c:v>5.87</c:v>
                </c:pt>
                <c:pt idx="158">
                  <c:v>5.92</c:v>
                </c:pt>
                <c:pt idx="159">
                  <c:v>5.97</c:v>
                </c:pt>
                <c:pt idx="160">
                  <c:v>6.03</c:v>
                </c:pt>
                <c:pt idx="161">
                  <c:v>6.08</c:v>
                </c:pt>
                <c:pt idx="162">
                  <c:v>6.14</c:v>
                </c:pt>
                <c:pt idx="163">
                  <c:v>6.2</c:v>
                </c:pt>
                <c:pt idx="164">
                  <c:v>6.27</c:v>
                </c:pt>
                <c:pt idx="165">
                  <c:v>6.33</c:v>
                </c:pt>
                <c:pt idx="166">
                  <c:v>6.41</c:v>
                </c:pt>
                <c:pt idx="167">
                  <c:v>6.48</c:v>
                </c:pt>
                <c:pt idx="168">
                  <c:v>6.56</c:v>
                </c:pt>
                <c:pt idx="169">
                  <c:v>6.64</c:v>
                </c:pt>
                <c:pt idx="170">
                  <c:v>6.73</c:v>
                </c:pt>
                <c:pt idx="171">
                  <c:v>6.82</c:v>
                </c:pt>
                <c:pt idx="172">
                  <c:v>6.91</c:v>
                </c:pt>
                <c:pt idx="173">
                  <c:v>7.01</c:v>
                </c:pt>
                <c:pt idx="174">
                  <c:v>7.12</c:v>
                </c:pt>
                <c:pt idx="175">
                  <c:v>7.23</c:v>
                </c:pt>
                <c:pt idx="176">
                  <c:v>7.35</c:v>
                </c:pt>
                <c:pt idx="177">
                  <c:v>7.48</c:v>
                </c:pt>
                <c:pt idx="178">
                  <c:v>7.61</c:v>
                </c:pt>
                <c:pt idx="179">
                  <c:v>7.75</c:v>
                </c:pt>
                <c:pt idx="180">
                  <c:v>7.9</c:v>
                </c:pt>
                <c:pt idx="181">
                  <c:v>8.06</c:v>
                </c:pt>
                <c:pt idx="182">
                  <c:v>8.23</c:v>
                </c:pt>
                <c:pt idx="183">
                  <c:v>8.41</c:v>
                </c:pt>
                <c:pt idx="184">
                  <c:v>8.6</c:v>
                </c:pt>
                <c:pt idx="185">
                  <c:v>8.81</c:v>
                </c:pt>
                <c:pt idx="186">
                  <c:v>9.02</c:v>
                </c:pt>
                <c:pt idx="187">
                  <c:v>9.25</c:v>
                </c:pt>
                <c:pt idx="188">
                  <c:v>9.5</c:v>
                </c:pt>
                <c:pt idx="189">
                  <c:v>9.76</c:v>
                </c:pt>
                <c:pt idx="190">
                  <c:v>10.029999999999999</c:v>
                </c:pt>
                <c:pt idx="191">
                  <c:v>10.33</c:v>
                </c:pt>
                <c:pt idx="192">
                  <c:v>10.64</c:v>
                </c:pt>
                <c:pt idx="193">
                  <c:v>10.97</c:v>
                </c:pt>
                <c:pt idx="194">
                  <c:v>11.31</c:v>
                </c:pt>
                <c:pt idx="195">
                  <c:v>11.68</c:v>
                </c:pt>
                <c:pt idx="196">
                  <c:v>12.07</c:v>
                </c:pt>
                <c:pt idx="197">
                  <c:v>12.48</c:v>
                </c:pt>
                <c:pt idx="198">
                  <c:v>12.9</c:v>
                </c:pt>
                <c:pt idx="199">
                  <c:v>13.35</c:v>
                </c:pt>
                <c:pt idx="200">
                  <c:v>13.8</c:v>
                </c:pt>
                <c:pt idx="201">
                  <c:v>14.28</c:v>
                </c:pt>
                <c:pt idx="202">
                  <c:v>14.76</c:v>
                </c:pt>
                <c:pt idx="203">
                  <c:v>15.24</c:v>
                </c:pt>
                <c:pt idx="204">
                  <c:v>15.73</c:v>
                </c:pt>
                <c:pt idx="205">
                  <c:v>16.21</c:v>
                </c:pt>
                <c:pt idx="206">
                  <c:v>16.68</c:v>
                </c:pt>
                <c:pt idx="207">
                  <c:v>17.12</c:v>
                </c:pt>
                <c:pt idx="208">
                  <c:v>17.53</c:v>
                </c:pt>
                <c:pt idx="209">
                  <c:v>17.899999999999999</c:v>
                </c:pt>
                <c:pt idx="210">
                  <c:v>18.22</c:v>
                </c:pt>
                <c:pt idx="211">
                  <c:v>18.48</c:v>
                </c:pt>
                <c:pt idx="212">
                  <c:v>18.670000000000002</c:v>
                </c:pt>
                <c:pt idx="213">
                  <c:v>18.79</c:v>
                </c:pt>
                <c:pt idx="214">
                  <c:v>18.84</c:v>
                </c:pt>
                <c:pt idx="215">
                  <c:v>18.809999999999999</c:v>
                </c:pt>
                <c:pt idx="216">
                  <c:v>18.72</c:v>
                </c:pt>
                <c:pt idx="217">
                  <c:v>18.57</c:v>
                </c:pt>
                <c:pt idx="218">
                  <c:v>18.36</c:v>
                </c:pt>
                <c:pt idx="219">
                  <c:v>18.12</c:v>
                </c:pt>
                <c:pt idx="220">
                  <c:v>17.829999999999998</c:v>
                </c:pt>
                <c:pt idx="221">
                  <c:v>17.52</c:v>
                </c:pt>
                <c:pt idx="222">
                  <c:v>17.190000000000001</c:v>
                </c:pt>
                <c:pt idx="223">
                  <c:v>16.84</c:v>
                </c:pt>
                <c:pt idx="224">
                  <c:v>16.489999999999998</c:v>
                </c:pt>
                <c:pt idx="225">
                  <c:v>16.13</c:v>
                </c:pt>
                <c:pt idx="226">
                  <c:v>15.78</c:v>
                </c:pt>
                <c:pt idx="227">
                  <c:v>15.43</c:v>
                </c:pt>
                <c:pt idx="228">
                  <c:v>15.08</c:v>
                </c:pt>
                <c:pt idx="229">
                  <c:v>14.75</c:v>
                </c:pt>
                <c:pt idx="230">
                  <c:v>14.43</c:v>
                </c:pt>
                <c:pt idx="231">
                  <c:v>14.12</c:v>
                </c:pt>
                <c:pt idx="232">
                  <c:v>13.82</c:v>
                </c:pt>
                <c:pt idx="233">
                  <c:v>13.53</c:v>
                </c:pt>
                <c:pt idx="234">
                  <c:v>13.26</c:v>
                </c:pt>
                <c:pt idx="235">
                  <c:v>13</c:v>
                </c:pt>
                <c:pt idx="236">
                  <c:v>12.76</c:v>
                </c:pt>
                <c:pt idx="237">
                  <c:v>12.53</c:v>
                </c:pt>
                <c:pt idx="238">
                  <c:v>12.31</c:v>
                </c:pt>
                <c:pt idx="239">
                  <c:v>12.1</c:v>
                </c:pt>
                <c:pt idx="240">
                  <c:v>11.91</c:v>
                </c:pt>
                <c:pt idx="241">
                  <c:v>11.72</c:v>
                </c:pt>
                <c:pt idx="242">
                  <c:v>11.55</c:v>
                </c:pt>
                <c:pt idx="243">
                  <c:v>11.39</c:v>
                </c:pt>
                <c:pt idx="244">
                  <c:v>11.23</c:v>
                </c:pt>
                <c:pt idx="245">
                  <c:v>11.09</c:v>
                </c:pt>
                <c:pt idx="246">
                  <c:v>10.96</c:v>
                </c:pt>
                <c:pt idx="247">
                  <c:v>10.83</c:v>
                </c:pt>
                <c:pt idx="248">
                  <c:v>10.71</c:v>
                </c:pt>
                <c:pt idx="249">
                  <c:v>10.6</c:v>
                </c:pt>
                <c:pt idx="250">
                  <c:v>10.49</c:v>
                </c:pt>
                <c:pt idx="251">
                  <c:v>10.4</c:v>
                </c:pt>
                <c:pt idx="252">
                  <c:v>10.3</c:v>
                </c:pt>
                <c:pt idx="253">
                  <c:v>10.220000000000001</c:v>
                </c:pt>
                <c:pt idx="254">
                  <c:v>10.14</c:v>
                </c:pt>
                <c:pt idx="255">
                  <c:v>10.06</c:v>
                </c:pt>
                <c:pt idx="256">
                  <c:v>9.99</c:v>
                </c:pt>
                <c:pt idx="257">
                  <c:v>9.93</c:v>
                </c:pt>
                <c:pt idx="258">
                  <c:v>9.8699999999999992</c:v>
                </c:pt>
                <c:pt idx="259">
                  <c:v>9.81</c:v>
                </c:pt>
                <c:pt idx="260">
                  <c:v>9.76</c:v>
                </c:pt>
                <c:pt idx="261">
                  <c:v>9.7100000000000009</c:v>
                </c:pt>
                <c:pt idx="262">
                  <c:v>9.66</c:v>
                </c:pt>
                <c:pt idx="263">
                  <c:v>9.6199999999999992</c:v>
                </c:pt>
                <c:pt idx="264">
                  <c:v>9.58</c:v>
                </c:pt>
                <c:pt idx="265">
                  <c:v>9.5500000000000007</c:v>
                </c:pt>
                <c:pt idx="266">
                  <c:v>9.51</c:v>
                </c:pt>
                <c:pt idx="267">
                  <c:v>9.48</c:v>
                </c:pt>
                <c:pt idx="268">
                  <c:v>9.4600000000000009</c:v>
                </c:pt>
                <c:pt idx="269">
                  <c:v>9.43</c:v>
                </c:pt>
                <c:pt idx="270">
                  <c:v>9.41</c:v>
                </c:pt>
                <c:pt idx="271">
                  <c:v>9.39</c:v>
                </c:pt>
                <c:pt idx="272">
                  <c:v>9.3699999999999992</c:v>
                </c:pt>
                <c:pt idx="273">
                  <c:v>9.36</c:v>
                </c:pt>
                <c:pt idx="274">
                  <c:v>9.34</c:v>
                </c:pt>
                <c:pt idx="275">
                  <c:v>9.33</c:v>
                </c:pt>
                <c:pt idx="276">
                  <c:v>9.32</c:v>
                </c:pt>
                <c:pt idx="277">
                  <c:v>9.31</c:v>
                </c:pt>
                <c:pt idx="278">
                  <c:v>9.31</c:v>
                </c:pt>
                <c:pt idx="279">
                  <c:v>9.3000000000000007</c:v>
                </c:pt>
                <c:pt idx="280">
                  <c:v>9.3000000000000007</c:v>
                </c:pt>
                <c:pt idx="281">
                  <c:v>9.3000000000000007</c:v>
                </c:pt>
                <c:pt idx="282">
                  <c:v>9.3000000000000007</c:v>
                </c:pt>
                <c:pt idx="283">
                  <c:v>9.3000000000000007</c:v>
                </c:pt>
                <c:pt idx="284">
                  <c:v>9.3000000000000007</c:v>
                </c:pt>
                <c:pt idx="285">
                  <c:v>9.3000000000000007</c:v>
                </c:pt>
                <c:pt idx="286">
                  <c:v>9.31</c:v>
                </c:pt>
                <c:pt idx="287">
                  <c:v>9.32</c:v>
                </c:pt>
                <c:pt idx="288">
                  <c:v>9.32</c:v>
                </c:pt>
                <c:pt idx="289">
                  <c:v>9.33</c:v>
                </c:pt>
                <c:pt idx="290">
                  <c:v>9.34</c:v>
                </c:pt>
                <c:pt idx="291">
                  <c:v>9.35</c:v>
                </c:pt>
                <c:pt idx="292">
                  <c:v>9.3699999999999992</c:v>
                </c:pt>
                <c:pt idx="293">
                  <c:v>9.3800000000000008</c:v>
                </c:pt>
                <c:pt idx="294">
                  <c:v>9.39</c:v>
                </c:pt>
                <c:pt idx="295">
                  <c:v>9.41</c:v>
                </c:pt>
                <c:pt idx="296">
                  <c:v>9.43</c:v>
                </c:pt>
                <c:pt idx="297">
                  <c:v>9.44</c:v>
                </c:pt>
                <c:pt idx="298">
                  <c:v>9.4600000000000009</c:v>
                </c:pt>
                <c:pt idx="299">
                  <c:v>9.48</c:v>
                </c:pt>
                <c:pt idx="300">
                  <c:v>9.5</c:v>
                </c:pt>
                <c:pt idx="301">
                  <c:v>9.52</c:v>
                </c:pt>
                <c:pt idx="302">
                  <c:v>9.5399999999999991</c:v>
                </c:pt>
                <c:pt idx="303">
                  <c:v>9.57</c:v>
                </c:pt>
                <c:pt idx="304">
                  <c:v>9.59</c:v>
                </c:pt>
                <c:pt idx="305">
                  <c:v>9.61</c:v>
                </c:pt>
                <c:pt idx="306">
                  <c:v>9.64</c:v>
                </c:pt>
                <c:pt idx="307">
                  <c:v>9.67</c:v>
                </c:pt>
                <c:pt idx="308">
                  <c:v>9.69</c:v>
                </c:pt>
                <c:pt idx="309">
                  <c:v>9.7200000000000006</c:v>
                </c:pt>
                <c:pt idx="310">
                  <c:v>9.75</c:v>
                </c:pt>
                <c:pt idx="311">
                  <c:v>9.7799999999999994</c:v>
                </c:pt>
                <c:pt idx="312">
                  <c:v>9.81</c:v>
                </c:pt>
                <c:pt idx="313">
                  <c:v>9.84</c:v>
                </c:pt>
                <c:pt idx="314">
                  <c:v>9.8699999999999992</c:v>
                </c:pt>
                <c:pt idx="315">
                  <c:v>9.9</c:v>
                </c:pt>
                <c:pt idx="316">
                  <c:v>9.94</c:v>
                </c:pt>
                <c:pt idx="317">
                  <c:v>9.9700000000000006</c:v>
                </c:pt>
                <c:pt idx="318">
                  <c:v>10.01</c:v>
                </c:pt>
                <c:pt idx="319">
                  <c:v>10.039999999999999</c:v>
                </c:pt>
                <c:pt idx="320">
                  <c:v>10.08</c:v>
                </c:pt>
                <c:pt idx="321">
                  <c:v>10.11</c:v>
                </c:pt>
                <c:pt idx="322">
                  <c:v>10.15</c:v>
                </c:pt>
                <c:pt idx="323">
                  <c:v>10.19</c:v>
                </c:pt>
                <c:pt idx="324">
                  <c:v>10.23</c:v>
                </c:pt>
                <c:pt idx="325">
                  <c:v>10.27</c:v>
                </c:pt>
                <c:pt idx="326">
                  <c:v>10.31</c:v>
                </c:pt>
                <c:pt idx="327">
                  <c:v>10.35</c:v>
                </c:pt>
                <c:pt idx="328">
                  <c:v>10.39</c:v>
                </c:pt>
                <c:pt idx="329">
                  <c:v>10.44</c:v>
                </c:pt>
                <c:pt idx="330">
                  <c:v>10.48</c:v>
                </c:pt>
                <c:pt idx="331">
                  <c:v>10.53</c:v>
                </c:pt>
                <c:pt idx="332">
                  <c:v>10.57</c:v>
                </c:pt>
                <c:pt idx="333">
                  <c:v>10.62</c:v>
                </c:pt>
                <c:pt idx="334">
                  <c:v>10.66</c:v>
                </c:pt>
                <c:pt idx="335">
                  <c:v>10.71</c:v>
                </c:pt>
                <c:pt idx="336">
                  <c:v>10.76</c:v>
                </c:pt>
                <c:pt idx="337">
                  <c:v>10.81</c:v>
                </c:pt>
                <c:pt idx="338">
                  <c:v>10.86</c:v>
                </c:pt>
                <c:pt idx="339">
                  <c:v>10.91</c:v>
                </c:pt>
                <c:pt idx="340">
                  <c:v>10.96</c:v>
                </c:pt>
                <c:pt idx="341">
                  <c:v>11.01</c:v>
                </c:pt>
                <c:pt idx="342">
                  <c:v>11.07</c:v>
                </c:pt>
                <c:pt idx="343">
                  <c:v>11.12</c:v>
                </c:pt>
                <c:pt idx="344">
                  <c:v>11.18</c:v>
                </c:pt>
                <c:pt idx="345">
                  <c:v>11.23</c:v>
                </c:pt>
                <c:pt idx="346">
                  <c:v>11.29</c:v>
                </c:pt>
                <c:pt idx="347">
                  <c:v>11.35</c:v>
                </c:pt>
                <c:pt idx="348">
                  <c:v>11.4</c:v>
                </c:pt>
                <c:pt idx="349">
                  <c:v>11.46</c:v>
                </c:pt>
                <c:pt idx="350">
                  <c:v>11.52</c:v>
                </c:pt>
                <c:pt idx="351">
                  <c:v>11.58</c:v>
                </c:pt>
                <c:pt idx="352">
                  <c:v>11.65</c:v>
                </c:pt>
                <c:pt idx="353">
                  <c:v>11.71</c:v>
                </c:pt>
                <c:pt idx="354">
                  <c:v>11.77</c:v>
                </c:pt>
                <c:pt idx="355">
                  <c:v>11.84</c:v>
                </c:pt>
                <c:pt idx="356">
                  <c:v>11.9</c:v>
                </c:pt>
                <c:pt idx="357">
                  <c:v>11.97</c:v>
                </c:pt>
                <c:pt idx="358">
                  <c:v>12.04</c:v>
                </c:pt>
                <c:pt idx="359">
                  <c:v>12.11</c:v>
                </c:pt>
                <c:pt idx="360">
                  <c:v>12.17</c:v>
                </c:pt>
                <c:pt idx="361">
                  <c:v>12.25</c:v>
                </c:pt>
                <c:pt idx="362">
                  <c:v>12.32</c:v>
                </c:pt>
                <c:pt idx="363">
                  <c:v>12.39</c:v>
                </c:pt>
                <c:pt idx="364">
                  <c:v>12.46</c:v>
                </c:pt>
                <c:pt idx="365">
                  <c:v>12.54</c:v>
                </c:pt>
                <c:pt idx="366">
                  <c:v>12.61</c:v>
                </c:pt>
                <c:pt idx="367">
                  <c:v>12.69</c:v>
                </c:pt>
                <c:pt idx="368">
                  <c:v>12.77</c:v>
                </c:pt>
                <c:pt idx="369">
                  <c:v>12.85</c:v>
                </c:pt>
                <c:pt idx="370">
                  <c:v>12.93</c:v>
                </c:pt>
                <c:pt idx="371">
                  <c:v>13.01</c:v>
                </c:pt>
                <c:pt idx="372">
                  <c:v>13.09</c:v>
                </c:pt>
                <c:pt idx="373">
                  <c:v>13.18</c:v>
                </c:pt>
                <c:pt idx="374">
                  <c:v>13.26</c:v>
                </c:pt>
                <c:pt idx="375">
                  <c:v>13.35</c:v>
                </c:pt>
                <c:pt idx="376">
                  <c:v>13.44</c:v>
                </c:pt>
                <c:pt idx="377">
                  <c:v>13.53</c:v>
                </c:pt>
                <c:pt idx="378">
                  <c:v>13.62</c:v>
                </c:pt>
                <c:pt idx="379">
                  <c:v>13.71</c:v>
                </c:pt>
                <c:pt idx="380">
                  <c:v>13.8</c:v>
                </c:pt>
                <c:pt idx="381">
                  <c:v>13.9</c:v>
                </c:pt>
                <c:pt idx="382">
                  <c:v>14</c:v>
                </c:pt>
                <c:pt idx="383">
                  <c:v>14.09</c:v>
                </c:pt>
                <c:pt idx="384">
                  <c:v>14.19</c:v>
                </c:pt>
                <c:pt idx="385">
                  <c:v>14.29</c:v>
                </c:pt>
                <c:pt idx="386">
                  <c:v>14.4</c:v>
                </c:pt>
                <c:pt idx="387">
                  <c:v>14.5</c:v>
                </c:pt>
                <c:pt idx="388">
                  <c:v>14.61</c:v>
                </c:pt>
                <c:pt idx="389">
                  <c:v>14.71</c:v>
                </c:pt>
                <c:pt idx="390">
                  <c:v>14.82</c:v>
                </c:pt>
                <c:pt idx="391">
                  <c:v>14.93</c:v>
                </c:pt>
                <c:pt idx="392">
                  <c:v>15.05</c:v>
                </c:pt>
                <c:pt idx="393">
                  <c:v>15.16</c:v>
                </c:pt>
                <c:pt idx="394">
                  <c:v>15.28</c:v>
                </c:pt>
                <c:pt idx="395">
                  <c:v>15.39</c:v>
                </c:pt>
                <c:pt idx="396">
                  <c:v>15.51</c:v>
                </c:pt>
                <c:pt idx="397">
                  <c:v>15.64</c:v>
                </c:pt>
                <c:pt idx="398">
                  <c:v>15.76</c:v>
                </c:pt>
                <c:pt idx="399">
                  <c:v>15.89</c:v>
                </c:pt>
                <c:pt idx="400">
                  <c:v>16.010000000000002</c:v>
                </c:pt>
                <c:pt idx="401">
                  <c:v>16.14</c:v>
                </c:pt>
                <c:pt idx="402">
                  <c:v>16.28</c:v>
                </c:pt>
                <c:pt idx="403">
                  <c:v>16.41</c:v>
                </c:pt>
                <c:pt idx="404">
                  <c:v>16.55</c:v>
                </c:pt>
                <c:pt idx="405">
                  <c:v>16.690000000000001</c:v>
                </c:pt>
                <c:pt idx="406">
                  <c:v>16.829999999999998</c:v>
                </c:pt>
                <c:pt idx="407">
                  <c:v>16.97</c:v>
                </c:pt>
                <c:pt idx="408">
                  <c:v>17.12</c:v>
                </c:pt>
                <c:pt idx="409">
                  <c:v>17.27</c:v>
                </c:pt>
                <c:pt idx="410">
                  <c:v>17.420000000000002</c:v>
                </c:pt>
                <c:pt idx="411">
                  <c:v>17.579999999999998</c:v>
                </c:pt>
                <c:pt idx="412">
                  <c:v>17.73</c:v>
                </c:pt>
                <c:pt idx="413">
                  <c:v>17.89</c:v>
                </c:pt>
                <c:pt idx="414">
                  <c:v>18.059999999999999</c:v>
                </c:pt>
                <c:pt idx="415">
                  <c:v>18.22</c:v>
                </c:pt>
                <c:pt idx="416">
                  <c:v>18.39</c:v>
                </c:pt>
                <c:pt idx="417">
                  <c:v>18.559999999999999</c:v>
                </c:pt>
                <c:pt idx="418">
                  <c:v>18.739999999999998</c:v>
                </c:pt>
                <c:pt idx="419">
                  <c:v>18.920000000000002</c:v>
                </c:pt>
                <c:pt idx="420">
                  <c:v>19.100000000000001</c:v>
                </c:pt>
                <c:pt idx="421">
                  <c:v>19.28</c:v>
                </c:pt>
                <c:pt idx="422">
                  <c:v>19.47</c:v>
                </c:pt>
                <c:pt idx="423">
                  <c:v>19.66</c:v>
                </c:pt>
                <c:pt idx="424">
                  <c:v>19.86</c:v>
                </c:pt>
                <c:pt idx="425">
                  <c:v>20.059999999999999</c:v>
                </c:pt>
                <c:pt idx="426">
                  <c:v>20.260000000000002</c:v>
                </c:pt>
                <c:pt idx="427">
                  <c:v>20.47</c:v>
                </c:pt>
                <c:pt idx="428">
                  <c:v>20.68</c:v>
                </c:pt>
                <c:pt idx="429">
                  <c:v>20.9</c:v>
                </c:pt>
                <c:pt idx="430">
                  <c:v>21.12</c:v>
                </c:pt>
                <c:pt idx="431">
                  <c:v>21.35</c:v>
                </c:pt>
                <c:pt idx="432">
                  <c:v>21.58</c:v>
                </c:pt>
                <c:pt idx="433">
                  <c:v>21.81</c:v>
                </c:pt>
                <c:pt idx="434">
                  <c:v>22.05</c:v>
                </c:pt>
                <c:pt idx="435">
                  <c:v>22.29</c:v>
                </c:pt>
                <c:pt idx="436">
                  <c:v>22.54</c:v>
                </c:pt>
                <c:pt idx="437">
                  <c:v>22.8</c:v>
                </c:pt>
                <c:pt idx="438">
                  <c:v>23.06</c:v>
                </c:pt>
                <c:pt idx="439">
                  <c:v>23.32</c:v>
                </c:pt>
                <c:pt idx="440">
                  <c:v>23.6</c:v>
                </c:pt>
                <c:pt idx="441">
                  <c:v>23.87</c:v>
                </c:pt>
                <c:pt idx="442">
                  <c:v>24.16</c:v>
                </c:pt>
                <c:pt idx="443">
                  <c:v>24.45</c:v>
                </c:pt>
                <c:pt idx="444">
                  <c:v>24.74</c:v>
                </c:pt>
                <c:pt idx="445">
                  <c:v>25.05</c:v>
                </c:pt>
                <c:pt idx="446">
                  <c:v>25.36</c:v>
                </c:pt>
                <c:pt idx="447">
                  <c:v>25.68</c:v>
                </c:pt>
                <c:pt idx="448">
                  <c:v>26</c:v>
                </c:pt>
                <c:pt idx="449">
                  <c:v>26.33</c:v>
                </c:pt>
                <c:pt idx="450">
                  <c:v>26.67</c:v>
                </c:pt>
                <c:pt idx="451">
                  <c:v>27.02</c:v>
                </c:pt>
                <c:pt idx="452">
                  <c:v>27.38</c:v>
                </c:pt>
                <c:pt idx="453">
                  <c:v>27.75</c:v>
                </c:pt>
                <c:pt idx="454">
                  <c:v>28.12</c:v>
                </c:pt>
                <c:pt idx="455">
                  <c:v>28.51</c:v>
                </c:pt>
                <c:pt idx="456">
                  <c:v>28.9</c:v>
                </c:pt>
                <c:pt idx="457">
                  <c:v>29.31</c:v>
                </c:pt>
                <c:pt idx="458">
                  <c:v>29.72</c:v>
                </c:pt>
                <c:pt idx="459">
                  <c:v>30.15</c:v>
                </c:pt>
                <c:pt idx="460">
                  <c:v>30.58</c:v>
                </c:pt>
                <c:pt idx="461">
                  <c:v>31.03</c:v>
                </c:pt>
                <c:pt idx="462">
                  <c:v>31.49</c:v>
                </c:pt>
                <c:pt idx="463">
                  <c:v>31.97</c:v>
                </c:pt>
                <c:pt idx="464">
                  <c:v>32.450000000000003</c:v>
                </c:pt>
                <c:pt idx="465">
                  <c:v>32.950000000000003</c:v>
                </c:pt>
                <c:pt idx="466">
                  <c:v>33.47</c:v>
                </c:pt>
                <c:pt idx="467">
                  <c:v>34</c:v>
                </c:pt>
                <c:pt idx="468">
                  <c:v>34.54</c:v>
                </c:pt>
                <c:pt idx="469">
                  <c:v>35.1</c:v>
                </c:pt>
                <c:pt idx="470">
                  <c:v>35.68</c:v>
                </c:pt>
                <c:pt idx="471">
                  <c:v>36.270000000000003</c:v>
                </c:pt>
                <c:pt idx="472">
                  <c:v>36.89</c:v>
                </c:pt>
                <c:pt idx="473">
                  <c:v>37.520000000000003</c:v>
                </c:pt>
                <c:pt idx="474">
                  <c:v>38.17</c:v>
                </c:pt>
                <c:pt idx="475">
                  <c:v>38.840000000000003</c:v>
                </c:pt>
                <c:pt idx="476">
                  <c:v>39.54</c:v>
                </c:pt>
                <c:pt idx="477">
                  <c:v>40.25</c:v>
                </c:pt>
                <c:pt idx="478">
                  <c:v>40.99</c:v>
                </c:pt>
                <c:pt idx="479">
                  <c:v>41.76</c:v>
                </c:pt>
                <c:pt idx="480">
                  <c:v>42.55</c:v>
                </c:pt>
                <c:pt idx="481">
                  <c:v>43.37</c:v>
                </c:pt>
                <c:pt idx="482">
                  <c:v>44.22</c:v>
                </c:pt>
                <c:pt idx="483">
                  <c:v>45.1</c:v>
                </c:pt>
                <c:pt idx="484">
                  <c:v>46.02</c:v>
                </c:pt>
                <c:pt idx="485">
                  <c:v>46.97</c:v>
                </c:pt>
                <c:pt idx="486">
                  <c:v>47.96</c:v>
                </c:pt>
                <c:pt idx="487">
                  <c:v>48.99</c:v>
                </c:pt>
                <c:pt idx="488">
                  <c:v>50.06</c:v>
                </c:pt>
                <c:pt idx="489">
                  <c:v>51.18</c:v>
                </c:pt>
                <c:pt idx="490">
                  <c:v>52.36</c:v>
                </c:pt>
                <c:pt idx="491">
                  <c:v>53.59</c:v>
                </c:pt>
                <c:pt idx="492">
                  <c:v>54.88</c:v>
                </c:pt>
                <c:pt idx="493">
                  <c:v>56.24</c:v>
                </c:pt>
                <c:pt idx="494">
                  <c:v>57.67</c:v>
                </c:pt>
                <c:pt idx="495">
                  <c:v>59.18</c:v>
                </c:pt>
                <c:pt idx="496">
                  <c:v>60.75</c:v>
                </c:pt>
                <c:pt idx="497">
                  <c:v>62.41</c:v>
                </c:pt>
                <c:pt idx="498">
                  <c:v>64.19</c:v>
                </c:pt>
                <c:pt idx="499">
                  <c:v>66.069999999999993</c:v>
                </c:pt>
                <c:pt idx="500">
                  <c:v>68.069999999999993</c:v>
                </c:pt>
                <c:pt idx="501">
                  <c:v>70.150000000000006</c:v>
                </c:pt>
                <c:pt idx="502">
                  <c:v>72.38</c:v>
                </c:pt>
                <c:pt idx="503">
                  <c:v>74.78</c:v>
                </c:pt>
                <c:pt idx="504">
                  <c:v>77.39</c:v>
                </c:pt>
                <c:pt idx="505">
                  <c:v>80.19</c:v>
                </c:pt>
                <c:pt idx="506">
                  <c:v>83.03</c:v>
                </c:pt>
                <c:pt idx="507">
                  <c:v>86.08</c:v>
                </c:pt>
                <c:pt idx="508">
                  <c:v>89.44</c:v>
                </c:pt>
                <c:pt idx="509">
                  <c:v>93.15</c:v>
                </c:pt>
                <c:pt idx="510">
                  <c:v>97.21</c:v>
                </c:pt>
                <c:pt idx="511">
                  <c:v>101.19</c:v>
                </c:pt>
                <c:pt idx="512">
                  <c:v>105.39</c:v>
                </c:pt>
                <c:pt idx="513">
                  <c:v>110.08</c:v>
                </c:pt>
                <c:pt idx="514">
                  <c:v>115.36</c:v>
                </c:pt>
                <c:pt idx="515">
                  <c:v>121.25</c:v>
                </c:pt>
                <c:pt idx="516">
                  <c:v>126.81</c:v>
                </c:pt>
                <c:pt idx="517">
                  <c:v>132.22999999999999</c:v>
                </c:pt>
                <c:pt idx="518">
                  <c:v>138.38</c:v>
                </c:pt>
                <c:pt idx="519">
                  <c:v>145.38</c:v>
                </c:pt>
                <c:pt idx="520">
                  <c:v>153.26</c:v>
                </c:pt>
                <c:pt idx="521">
                  <c:v>160.77000000000001</c:v>
                </c:pt>
                <c:pt idx="522">
                  <c:v>166.91</c:v>
                </c:pt>
                <c:pt idx="523">
                  <c:v>173.89</c:v>
                </c:pt>
                <c:pt idx="524">
                  <c:v>181.87</c:v>
                </c:pt>
                <c:pt idx="525">
                  <c:v>190.8</c:v>
                </c:pt>
                <c:pt idx="526">
                  <c:v>199.67</c:v>
                </c:pt>
                <c:pt idx="527">
                  <c:v>205.44</c:v>
                </c:pt>
                <c:pt idx="528">
                  <c:v>211.58</c:v>
                </c:pt>
                <c:pt idx="529">
                  <c:v>218.62</c:v>
                </c:pt>
                <c:pt idx="530">
                  <c:v>226.28</c:v>
                </c:pt>
                <c:pt idx="531">
                  <c:v>233.96</c:v>
                </c:pt>
                <c:pt idx="532">
                  <c:v>238.58</c:v>
                </c:pt>
                <c:pt idx="533">
                  <c:v>242.24</c:v>
                </c:pt>
                <c:pt idx="534">
                  <c:v>246.44</c:v>
                </c:pt>
                <c:pt idx="535">
                  <c:v>250.86</c:v>
                </c:pt>
                <c:pt idx="536">
                  <c:v>255.05</c:v>
                </c:pt>
                <c:pt idx="537">
                  <c:v>257.97000000000003</c:v>
                </c:pt>
                <c:pt idx="538">
                  <c:v>259.52999999999997</c:v>
                </c:pt>
                <c:pt idx="539">
                  <c:v>261.2</c:v>
                </c:pt>
                <c:pt idx="540">
                  <c:v>262.89999999999998</c:v>
                </c:pt>
                <c:pt idx="541">
                  <c:v>264.43</c:v>
                </c:pt>
                <c:pt idx="542">
                  <c:v>265.62</c:v>
                </c:pt>
                <c:pt idx="543">
                  <c:v>266.37</c:v>
                </c:pt>
                <c:pt idx="544">
                  <c:v>267</c:v>
                </c:pt>
                <c:pt idx="545">
                  <c:v>267.61</c:v>
                </c:pt>
                <c:pt idx="546">
                  <c:v>268.14999999999998</c:v>
                </c:pt>
                <c:pt idx="547">
                  <c:v>268.62</c:v>
                </c:pt>
                <c:pt idx="548">
                  <c:v>269.01</c:v>
                </c:pt>
                <c:pt idx="549">
                  <c:v>269.33999999999997</c:v>
                </c:pt>
                <c:pt idx="550">
                  <c:v>269.64999999999998</c:v>
                </c:pt>
                <c:pt idx="551">
                  <c:v>269.92</c:v>
                </c:pt>
                <c:pt idx="552">
                  <c:v>270.16000000000003</c:v>
                </c:pt>
                <c:pt idx="553">
                  <c:v>270.38</c:v>
                </c:pt>
                <c:pt idx="554">
                  <c:v>270.58</c:v>
                </c:pt>
                <c:pt idx="555">
                  <c:v>270.75</c:v>
                </c:pt>
                <c:pt idx="556">
                  <c:v>270.91000000000003</c:v>
                </c:pt>
                <c:pt idx="557">
                  <c:v>271.06</c:v>
                </c:pt>
                <c:pt idx="558">
                  <c:v>271.19</c:v>
                </c:pt>
                <c:pt idx="559">
                  <c:v>271.31</c:v>
                </c:pt>
                <c:pt idx="560">
                  <c:v>271.42</c:v>
                </c:pt>
                <c:pt idx="561">
                  <c:v>271.52</c:v>
                </c:pt>
                <c:pt idx="562">
                  <c:v>271.61</c:v>
                </c:pt>
                <c:pt idx="563">
                  <c:v>271.7</c:v>
                </c:pt>
                <c:pt idx="564">
                  <c:v>271.77999999999997</c:v>
                </c:pt>
                <c:pt idx="565">
                  <c:v>271.85000000000002</c:v>
                </c:pt>
                <c:pt idx="566">
                  <c:v>271.92</c:v>
                </c:pt>
                <c:pt idx="567">
                  <c:v>271.99</c:v>
                </c:pt>
                <c:pt idx="568">
                  <c:v>272.05</c:v>
                </c:pt>
                <c:pt idx="569">
                  <c:v>272.10000000000002</c:v>
                </c:pt>
                <c:pt idx="570">
                  <c:v>272.16000000000003</c:v>
                </c:pt>
                <c:pt idx="571">
                  <c:v>272.20999999999998</c:v>
                </c:pt>
                <c:pt idx="572">
                  <c:v>272.26</c:v>
                </c:pt>
                <c:pt idx="573">
                  <c:v>272.3</c:v>
                </c:pt>
                <c:pt idx="574">
                  <c:v>272.33</c:v>
                </c:pt>
                <c:pt idx="575">
                  <c:v>272.36</c:v>
                </c:pt>
                <c:pt idx="576">
                  <c:v>272.39</c:v>
                </c:pt>
                <c:pt idx="577">
                  <c:v>272.41000000000003</c:v>
                </c:pt>
                <c:pt idx="578">
                  <c:v>272.44</c:v>
                </c:pt>
                <c:pt idx="579">
                  <c:v>272.45</c:v>
                </c:pt>
                <c:pt idx="580">
                  <c:v>272.47000000000003</c:v>
                </c:pt>
                <c:pt idx="581">
                  <c:v>272.49</c:v>
                </c:pt>
                <c:pt idx="582">
                  <c:v>272.51</c:v>
                </c:pt>
                <c:pt idx="583">
                  <c:v>272.52999999999997</c:v>
                </c:pt>
                <c:pt idx="584">
                  <c:v>272.55</c:v>
                </c:pt>
                <c:pt idx="585">
                  <c:v>272.57</c:v>
                </c:pt>
                <c:pt idx="586">
                  <c:v>272.58999999999997</c:v>
                </c:pt>
                <c:pt idx="587">
                  <c:v>272.61</c:v>
                </c:pt>
                <c:pt idx="588">
                  <c:v>272.63</c:v>
                </c:pt>
                <c:pt idx="589">
                  <c:v>272.64999999999998</c:v>
                </c:pt>
                <c:pt idx="590">
                  <c:v>272.67</c:v>
                </c:pt>
                <c:pt idx="591">
                  <c:v>272.68</c:v>
                </c:pt>
                <c:pt idx="592">
                  <c:v>272.7</c:v>
                </c:pt>
                <c:pt idx="593">
                  <c:v>272.70999999999998</c:v>
                </c:pt>
                <c:pt idx="594">
                  <c:v>272.70999999999998</c:v>
                </c:pt>
                <c:pt idx="595">
                  <c:v>272.70999999999998</c:v>
                </c:pt>
                <c:pt idx="596">
                  <c:v>272.70999999999998</c:v>
                </c:pt>
                <c:pt idx="597">
                  <c:v>272.7</c:v>
                </c:pt>
                <c:pt idx="598">
                  <c:v>272.69</c:v>
                </c:pt>
                <c:pt idx="599">
                  <c:v>272.68</c:v>
                </c:pt>
                <c:pt idx="600">
                  <c:v>272.67</c:v>
                </c:pt>
                <c:pt idx="601">
                  <c:v>272.66000000000003</c:v>
                </c:pt>
                <c:pt idx="602">
                  <c:v>272.64</c:v>
                </c:pt>
                <c:pt idx="603">
                  <c:v>272.63</c:v>
                </c:pt>
                <c:pt idx="604">
                  <c:v>272.61</c:v>
                </c:pt>
                <c:pt idx="605">
                  <c:v>272.58999999999997</c:v>
                </c:pt>
                <c:pt idx="606">
                  <c:v>272.57</c:v>
                </c:pt>
                <c:pt idx="607">
                  <c:v>272.55</c:v>
                </c:pt>
                <c:pt idx="608">
                  <c:v>272.52999999999997</c:v>
                </c:pt>
                <c:pt idx="609">
                  <c:v>272.5</c:v>
                </c:pt>
                <c:pt idx="610">
                  <c:v>272.47000000000003</c:v>
                </c:pt>
                <c:pt idx="611">
                  <c:v>272.43</c:v>
                </c:pt>
                <c:pt idx="612">
                  <c:v>272.39</c:v>
                </c:pt>
                <c:pt idx="613">
                  <c:v>272.33</c:v>
                </c:pt>
                <c:pt idx="614">
                  <c:v>272.27</c:v>
                </c:pt>
                <c:pt idx="615">
                  <c:v>272.19</c:v>
                </c:pt>
                <c:pt idx="616">
                  <c:v>272.11</c:v>
                </c:pt>
                <c:pt idx="617">
                  <c:v>272</c:v>
                </c:pt>
                <c:pt idx="618">
                  <c:v>271.89</c:v>
                </c:pt>
                <c:pt idx="619">
                  <c:v>271.76</c:v>
                </c:pt>
                <c:pt idx="620">
                  <c:v>271.61</c:v>
                </c:pt>
                <c:pt idx="621">
                  <c:v>271.45</c:v>
                </c:pt>
                <c:pt idx="622">
                  <c:v>271.27</c:v>
                </c:pt>
                <c:pt idx="623">
                  <c:v>271.07</c:v>
                </c:pt>
                <c:pt idx="624">
                  <c:v>270.85000000000002</c:v>
                </c:pt>
                <c:pt idx="625">
                  <c:v>270.61</c:v>
                </c:pt>
                <c:pt idx="626">
                  <c:v>270.36</c:v>
                </c:pt>
                <c:pt idx="627">
                  <c:v>270.07</c:v>
                </c:pt>
                <c:pt idx="628">
                  <c:v>269.75</c:v>
                </c:pt>
                <c:pt idx="629">
                  <c:v>269.39</c:v>
                </c:pt>
                <c:pt idx="630">
                  <c:v>269.01</c:v>
                </c:pt>
                <c:pt idx="631">
                  <c:v>268.58999999999997</c:v>
                </c:pt>
                <c:pt idx="632">
                  <c:v>268.08</c:v>
                </c:pt>
                <c:pt idx="633">
                  <c:v>267.43</c:v>
                </c:pt>
                <c:pt idx="634">
                  <c:v>266.64999999999998</c:v>
                </c:pt>
                <c:pt idx="635">
                  <c:v>265.8</c:v>
                </c:pt>
                <c:pt idx="636">
                  <c:v>264.94</c:v>
                </c:pt>
                <c:pt idx="637">
                  <c:v>263.91000000000003</c:v>
                </c:pt>
                <c:pt idx="638">
                  <c:v>262.08999999999997</c:v>
                </c:pt>
                <c:pt idx="639">
                  <c:v>259.83999999999997</c:v>
                </c:pt>
                <c:pt idx="640">
                  <c:v>257.43</c:v>
                </c:pt>
                <c:pt idx="641">
                  <c:v>255.11</c:v>
                </c:pt>
                <c:pt idx="642">
                  <c:v>252.94</c:v>
                </c:pt>
                <c:pt idx="643">
                  <c:v>248.96</c:v>
                </c:pt>
                <c:pt idx="644">
                  <c:v>243.72</c:v>
                </c:pt>
                <c:pt idx="645">
                  <c:v>238.45</c:v>
                </c:pt>
                <c:pt idx="646">
                  <c:v>233.51</c:v>
                </c:pt>
                <c:pt idx="647">
                  <c:v>229.13</c:v>
                </c:pt>
                <c:pt idx="648">
                  <c:v>223.73</c:v>
                </c:pt>
                <c:pt idx="649">
                  <c:v>215.89</c:v>
                </c:pt>
                <c:pt idx="650">
                  <c:v>208.32</c:v>
                </c:pt>
                <c:pt idx="651">
                  <c:v>201.42</c:v>
                </c:pt>
                <c:pt idx="652">
                  <c:v>195.31</c:v>
                </c:pt>
                <c:pt idx="653">
                  <c:v>189.52</c:v>
                </c:pt>
                <c:pt idx="654">
                  <c:v>181.55</c:v>
                </c:pt>
                <c:pt idx="655">
                  <c:v>173.74</c:v>
                </c:pt>
                <c:pt idx="656">
                  <c:v>166.72</c:v>
                </c:pt>
                <c:pt idx="657">
                  <c:v>160.49</c:v>
                </c:pt>
                <c:pt idx="658">
                  <c:v>154.93</c:v>
                </c:pt>
                <c:pt idx="659">
                  <c:v>148.63999999999999</c:v>
                </c:pt>
                <c:pt idx="660">
                  <c:v>142.15</c:v>
                </c:pt>
                <c:pt idx="661">
                  <c:v>136.31</c:v>
                </c:pt>
                <c:pt idx="662">
                  <c:v>131.1</c:v>
                </c:pt>
                <c:pt idx="663">
                  <c:v>126.42</c:v>
                </c:pt>
                <c:pt idx="664">
                  <c:v>121.86</c:v>
                </c:pt>
                <c:pt idx="665">
                  <c:v>117.12</c:v>
                </c:pt>
                <c:pt idx="666">
                  <c:v>112.78</c:v>
                </c:pt>
                <c:pt idx="667">
                  <c:v>108.86</c:v>
                </c:pt>
                <c:pt idx="668">
                  <c:v>105.3</c:v>
                </c:pt>
                <c:pt idx="669">
                  <c:v>101.98</c:v>
                </c:pt>
                <c:pt idx="670">
                  <c:v>98.65</c:v>
                </c:pt>
                <c:pt idx="671">
                  <c:v>95.53</c:v>
                </c:pt>
                <c:pt idx="672">
                  <c:v>92.66</c:v>
                </c:pt>
                <c:pt idx="673">
                  <c:v>90.02</c:v>
                </c:pt>
                <c:pt idx="674">
                  <c:v>87.56</c:v>
                </c:pt>
                <c:pt idx="675">
                  <c:v>85.18</c:v>
                </c:pt>
                <c:pt idx="676">
                  <c:v>82.91</c:v>
                </c:pt>
                <c:pt idx="677">
                  <c:v>80.790000000000006</c:v>
                </c:pt>
                <c:pt idx="678">
                  <c:v>78.81</c:v>
                </c:pt>
                <c:pt idx="679">
                  <c:v>76.94</c:v>
                </c:pt>
                <c:pt idx="680">
                  <c:v>75.16</c:v>
                </c:pt>
                <c:pt idx="681">
                  <c:v>73.45</c:v>
                </c:pt>
                <c:pt idx="682">
                  <c:v>71.84</c:v>
                </c:pt>
                <c:pt idx="683">
                  <c:v>70.3</c:v>
                </c:pt>
                <c:pt idx="684">
                  <c:v>68.849999999999994</c:v>
                </c:pt>
                <c:pt idx="685">
                  <c:v>67.459999999999994</c:v>
                </c:pt>
                <c:pt idx="686">
                  <c:v>66.150000000000006</c:v>
                </c:pt>
                <c:pt idx="687">
                  <c:v>64.89</c:v>
                </c:pt>
                <c:pt idx="688">
                  <c:v>63.68</c:v>
                </c:pt>
                <c:pt idx="689">
                  <c:v>62.53</c:v>
                </c:pt>
                <c:pt idx="690">
                  <c:v>61.42</c:v>
                </c:pt>
                <c:pt idx="691">
                  <c:v>60.36</c:v>
                </c:pt>
                <c:pt idx="692">
                  <c:v>59.33</c:v>
                </c:pt>
                <c:pt idx="693">
                  <c:v>58.35</c:v>
                </c:pt>
                <c:pt idx="694">
                  <c:v>57.4</c:v>
                </c:pt>
                <c:pt idx="695">
                  <c:v>56.48</c:v>
                </c:pt>
                <c:pt idx="696">
                  <c:v>55.59</c:v>
                </c:pt>
                <c:pt idx="697">
                  <c:v>54.74</c:v>
                </c:pt>
                <c:pt idx="698">
                  <c:v>53.91</c:v>
                </c:pt>
                <c:pt idx="699">
                  <c:v>53.11</c:v>
                </c:pt>
                <c:pt idx="700">
                  <c:v>52.34</c:v>
                </c:pt>
                <c:pt idx="701">
                  <c:v>51.59</c:v>
                </c:pt>
                <c:pt idx="702">
                  <c:v>50.86</c:v>
                </c:pt>
                <c:pt idx="703">
                  <c:v>50.16</c:v>
                </c:pt>
                <c:pt idx="704">
                  <c:v>49.48</c:v>
                </c:pt>
                <c:pt idx="705">
                  <c:v>48.82</c:v>
                </c:pt>
                <c:pt idx="706">
                  <c:v>48.18</c:v>
                </c:pt>
                <c:pt idx="707">
                  <c:v>47.56</c:v>
                </c:pt>
                <c:pt idx="708">
                  <c:v>46.96</c:v>
                </c:pt>
                <c:pt idx="709">
                  <c:v>46.37</c:v>
                </c:pt>
                <c:pt idx="710">
                  <c:v>45.8</c:v>
                </c:pt>
                <c:pt idx="711">
                  <c:v>45.25</c:v>
                </c:pt>
                <c:pt idx="712">
                  <c:v>44.71</c:v>
                </c:pt>
                <c:pt idx="713">
                  <c:v>44.19</c:v>
                </c:pt>
                <c:pt idx="714">
                  <c:v>43.68</c:v>
                </c:pt>
                <c:pt idx="715">
                  <c:v>43.19</c:v>
                </c:pt>
                <c:pt idx="716">
                  <c:v>42.71</c:v>
                </c:pt>
                <c:pt idx="717">
                  <c:v>42.24</c:v>
                </c:pt>
                <c:pt idx="718">
                  <c:v>41.78</c:v>
                </c:pt>
                <c:pt idx="719">
                  <c:v>41.34</c:v>
                </c:pt>
                <c:pt idx="720">
                  <c:v>40.909999999999997</c:v>
                </c:pt>
                <c:pt idx="721">
                  <c:v>40.49</c:v>
                </c:pt>
                <c:pt idx="722">
                  <c:v>40.08</c:v>
                </c:pt>
                <c:pt idx="723">
                  <c:v>39.68</c:v>
                </c:pt>
                <c:pt idx="724">
                  <c:v>39.29</c:v>
                </c:pt>
                <c:pt idx="725">
                  <c:v>38.909999999999997</c:v>
                </c:pt>
                <c:pt idx="726">
                  <c:v>38.54</c:v>
                </c:pt>
                <c:pt idx="727">
                  <c:v>38.18</c:v>
                </c:pt>
                <c:pt idx="728">
                  <c:v>37.83</c:v>
                </c:pt>
                <c:pt idx="729">
                  <c:v>37.49</c:v>
                </c:pt>
                <c:pt idx="730">
                  <c:v>37.15</c:v>
                </c:pt>
                <c:pt idx="731">
                  <c:v>36.82</c:v>
                </c:pt>
                <c:pt idx="732">
                  <c:v>36.51</c:v>
                </c:pt>
                <c:pt idx="733">
                  <c:v>36.19</c:v>
                </c:pt>
                <c:pt idx="734">
                  <c:v>35.89</c:v>
                </c:pt>
                <c:pt idx="735">
                  <c:v>35.590000000000003</c:v>
                </c:pt>
                <c:pt idx="736">
                  <c:v>35.299999999999997</c:v>
                </c:pt>
                <c:pt idx="737">
                  <c:v>35.020000000000003</c:v>
                </c:pt>
                <c:pt idx="738">
                  <c:v>34.74</c:v>
                </c:pt>
                <c:pt idx="739">
                  <c:v>34.47</c:v>
                </c:pt>
                <c:pt idx="740">
                  <c:v>34.21</c:v>
                </c:pt>
                <c:pt idx="741">
                  <c:v>33.950000000000003</c:v>
                </c:pt>
                <c:pt idx="742">
                  <c:v>33.700000000000003</c:v>
                </c:pt>
                <c:pt idx="743">
                  <c:v>33.450000000000003</c:v>
                </c:pt>
                <c:pt idx="744">
                  <c:v>33.21</c:v>
                </c:pt>
                <c:pt idx="745">
                  <c:v>32.97</c:v>
                </c:pt>
                <c:pt idx="746">
                  <c:v>32.74</c:v>
                </c:pt>
                <c:pt idx="747">
                  <c:v>32.520000000000003</c:v>
                </c:pt>
                <c:pt idx="748">
                  <c:v>32.299999999999997</c:v>
                </c:pt>
                <c:pt idx="749">
                  <c:v>32.08</c:v>
                </c:pt>
                <c:pt idx="750">
                  <c:v>31.87</c:v>
                </c:pt>
                <c:pt idx="751">
                  <c:v>31.66</c:v>
                </c:pt>
                <c:pt idx="752">
                  <c:v>31.46</c:v>
                </c:pt>
                <c:pt idx="753">
                  <c:v>31.26</c:v>
                </c:pt>
                <c:pt idx="754">
                  <c:v>31.07</c:v>
                </c:pt>
                <c:pt idx="755">
                  <c:v>30.88</c:v>
                </c:pt>
                <c:pt idx="756">
                  <c:v>30.69</c:v>
                </c:pt>
                <c:pt idx="757">
                  <c:v>30.51</c:v>
                </c:pt>
                <c:pt idx="758">
                  <c:v>30.33</c:v>
                </c:pt>
                <c:pt idx="759">
                  <c:v>30.16</c:v>
                </c:pt>
                <c:pt idx="760">
                  <c:v>29.99</c:v>
                </c:pt>
                <c:pt idx="761">
                  <c:v>29.82</c:v>
                </c:pt>
                <c:pt idx="762">
                  <c:v>29.66</c:v>
                </c:pt>
                <c:pt idx="763">
                  <c:v>29.5</c:v>
                </c:pt>
                <c:pt idx="764">
                  <c:v>29.34</c:v>
                </c:pt>
                <c:pt idx="765">
                  <c:v>29.19</c:v>
                </c:pt>
                <c:pt idx="766">
                  <c:v>29.04</c:v>
                </c:pt>
                <c:pt idx="767">
                  <c:v>28.89</c:v>
                </c:pt>
                <c:pt idx="768">
                  <c:v>28.75</c:v>
                </c:pt>
                <c:pt idx="769">
                  <c:v>28.6</c:v>
                </c:pt>
                <c:pt idx="770">
                  <c:v>28.47</c:v>
                </c:pt>
                <c:pt idx="771">
                  <c:v>28.33</c:v>
                </c:pt>
                <c:pt idx="772">
                  <c:v>28.2</c:v>
                </c:pt>
                <c:pt idx="773">
                  <c:v>28.07</c:v>
                </c:pt>
                <c:pt idx="774">
                  <c:v>27.94</c:v>
                </c:pt>
                <c:pt idx="775">
                  <c:v>27.81</c:v>
                </c:pt>
                <c:pt idx="776">
                  <c:v>27.69</c:v>
                </c:pt>
                <c:pt idx="777">
                  <c:v>27.57</c:v>
                </c:pt>
                <c:pt idx="778">
                  <c:v>27.45</c:v>
                </c:pt>
                <c:pt idx="779">
                  <c:v>27.34</c:v>
                </c:pt>
                <c:pt idx="780">
                  <c:v>27.22</c:v>
                </c:pt>
                <c:pt idx="781">
                  <c:v>27.11</c:v>
                </c:pt>
                <c:pt idx="782">
                  <c:v>27</c:v>
                </c:pt>
                <c:pt idx="783">
                  <c:v>26.9</c:v>
                </c:pt>
                <c:pt idx="784">
                  <c:v>26.79</c:v>
                </c:pt>
                <c:pt idx="785">
                  <c:v>26.69</c:v>
                </c:pt>
                <c:pt idx="786">
                  <c:v>26.59</c:v>
                </c:pt>
                <c:pt idx="787">
                  <c:v>26.49</c:v>
                </c:pt>
                <c:pt idx="788">
                  <c:v>26.39</c:v>
                </c:pt>
                <c:pt idx="789">
                  <c:v>26.3</c:v>
                </c:pt>
                <c:pt idx="790">
                  <c:v>26.21</c:v>
                </c:pt>
                <c:pt idx="791">
                  <c:v>26.12</c:v>
                </c:pt>
                <c:pt idx="792">
                  <c:v>26.03</c:v>
                </c:pt>
                <c:pt idx="793">
                  <c:v>25.94</c:v>
                </c:pt>
                <c:pt idx="794">
                  <c:v>25.85</c:v>
                </c:pt>
                <c:pt idx="795">
                  <c:v>25.77</c:v>
                </c:pt>
                <c:pt idx="796">
                  <c:v>25.69</c:v>
                </c:pt>
                <c:pt idx="797">
                  <c:v>25.61</c:v>
                </c:pt>
                <c:pt idx="798">
                  <c:v>25.53</c:v>
                </c:pt>
                <c:pt idx="799">
                  <c:v>25.45</c:v>
                </c:pt>
                <c:pt idx="800">
                  <c:v>25.37</c:v>
                </c:pt>
                <c:pt idx="801">
                  <c:v>25.3</c:v>
                </c:pt>
                <c:pt idx="802">
                  <c:v>25.23</c:v>
                </c:pt>
                <c:pt idx="803">
                  <c:v>25.15</c:v>
                </c:pt>
                <c:pt idx="804">
                  <c:v>25.08</c:v>
                </c:pt>
                <c:pt idx="805">
                  <c:v>25.02</c:v>
                </c:pt>
                <c:pt idx="806">
                  <c:v>24.95</c:v>
                </c:pt>
                <c:pt idx="807">
                  <c:v>24.88</c:v>
                </c:pt>
                <c:pt idx="808">
                  <c:v>24.82</c:v>
                </c:pt>
                <c:pt idx="809">
                  <c:v>24.75</c:v>
                </c:pt>
                <c:pt idx="810">
                  <c:v>24.69</c:v>
                </c:pt>
                <c:pt idx="811">
                  <c:v>24.63</c:v>
                </c:pt>
                <c:pt idx="812">
                  <c:v>24.57</c:v>
                </c:pt>
                <c:pt idx="813">
                  <c:v>24.51</c:v>
                </c:pt>
                <c:pt idx="814">
                  <c:v>24.46</c:v>
                </c:pt>
                <c:pt idx="815">
                  <c:v>24.4</c:v>
                </c:pt>
                <c:pt idx="816">
                  <c:v>24.35</c:v>
                </c:pt>
                <c:pt idx="817">
                  <c:v>24.29</c:v>
                </c:pt>
                <c:pt idx="818">
                  <c:v>24.24</c:v>
                </c:pt>
                <c:pt idx="819">
                  <c:v>24.19</c:v>
                </c:pt>
                <c:pt idx="820">
                  <c:v>24.14</c:v>
                </c:pt>
                <c:pt idx="821">
                  <c:v>24.09</c:v>
                </c:pt>
                <c:pt idx="822">
                  <c:v>24.04</c:v>
                </c:pt>
                <c:pt idx="823">
                  <c:v>23.99</c:v>
                </c:pt>
                <c:pt idx="824">
                  <c:v>23.95</c:v>
                </c:pt>
                <c:pt idx="825">
                  <c:v>23.9</c:v>
                </c:pt>
                <c:pt idx="826">
                  <c:v>23.86</c:v>
                </c:pt>
                <c:pt idx="827">
                  <c:v>23.82</c:v>
                </c:pt>
                <c:pt idx="828">
                  <c:v>23.77</c:v>
                </c:pt>
                <c:pt idx="829">
                  <c:v>23.73</c:v>
                </c:pt>
                <c:pt idx="830">
                  <c:v>23.69</c:v>
                </c:pt>
                <c:pt idx="831">
                  <c:v>23.65</c:v>
                </c:pt>
                <c:pt idx="832">
                  <c:v>23.61</c:v>
                </c:pt>
                <c:pt idx="833">
                  <c:v>23.58</c:v>
                </c:pt>
                <c:pt idx="834">
                  <c:v>23.54</c:v>
                </c:pt>
                <c:pt idx="835">
                  <c:v>23.5</c:v>
                </c:pt>
                <c:pt idx="836">
                  <c:v>23.47</c:v>
                </c:pt>
                <c:pt idx="837">
                  <c:v>23.43</c:v>
                </c:pt>
                <c:pt idx="838">
                  <c:v>23.4</c:v>
                </c:pt>
                <c:pt idx="839">
                  <c:v>23.37</c:v>
                </c:pt>
                <c:pt idx="840">
                  <c:v>23.34</c:v>
                </c:pt>
                <c:pt idx="841">
                  <c:v>23.3</c:v>
                </c:pt>
                <c:pt idx="842">
                  <c:v>23.27</c:v>
                </c:pt>
                <c:pt idx="843">
                  <c:v>23.25</c:v>
                </c:pt>
                <c:pt idx="844">
                  <c:v>23.22</c:v>
                </c:pt>
                <c:pt idx="845">
                  <c:v>23.19</c:v>
                </c:pt>
                <c:pt idx="846">
                  <c:v>23.16</c:v>
                </c:pt>
                <c:pt idx="847">
                  <c:v>23.13</c:v>
                </c:pt>
                <c:pt idx="848">
                  <c:v>23.11</c:v>
                </c:pt>
                <c:pt idx="849">
                  <c:v>23.08</c:v>
                </c:pt>
                <c:pt idx="850">
                  <c:v>23.06</c:v>
                </c:pt>
                <c:pt idx="851">
                  <c:v>23.04</c:v>
                </c:pt>
                <c:pt idx="852">
                  <c:v>23.01</c:v>
                </c:pt>
                <c:pt idx="853">
                  <c:v>22.99</c:v>
                </c:pt>
                <c:pt idx="854">
                  <c:v>22.97</c:v>
                </c:pt>
                <c:pt idx="855">
                  <c:v>22.95</c:v>
                </c:pt>
                <c:pt idx="856">
                  <c:v>22.93</c:v>
                </c:pt>
                <c:pt idx="857">
                  <c:v>22.91</c:v>
                </c:pt>
                <c:pt idx="858">
                  <c:v>22.89</c:v>
                </c:pt>
                <c:pt idx="859">
                  <c:v>22.87</c:v>
                </c:pt>
                <c:pt idx="860">
                  <c:v>22.85</c:v>
                </c:pt>
                <c:pt idx="861">
                  <c:v>22.83</c:v>
                </c:pt>
                <c:pt idx="862">
                  <c:v>22.82</c:v>
                </c:pt>
                <c:pt idx="863">
                  <c:v>22.8</c:v>
                </c:pt>
                <c:pt idx="864">
                  <c:v>22.79</c:v>
                </c:pt>
                <c:pt idx="865">
                  <c:v>22.77</c:v>
                </c:pt>
                <c:pt idx="866">
                  <c:v>22.76</c:v>
                </c:pt>
                <c:pt idx="867">
                  <c:v>22.74</c:v>
                </c:pt>
                <c:pt idx="868">
                  <c:v>22.73</c:v>
                </c:pt>
                <c:pt idx="869">
                  <c:v>22.72</c:v>
                </c:pt>
                <c:pt idx="870">
                  <c:v>22.71</c:v>
                </c:pt>
                <c:pt idx="871">
                  <c:v>22.69</c:v>
                </c:pt>
                <c:pt idx="872">
                  <c:v>22.68</c:v>
                </c:pt>
                <c:pt idx="873">
                  <c:v>22.67</c:v>
                </c:pt>
                <c:pt idx="874">
                  <c:v>22.66</c:v>
                </c:pt>
                <c:pt idx="875">
                  <c:v>22.65</c:v>
                </c:pt>
                <c:pt idx="876">
                  <c:v>22.64</c:v>
                </c:pt>
                <c:pt idx="877">
                  <c:v>22.64</c:v>
                </c:pt>
                <c:pt idx="878">
                  <c:v>22.63</c:v>
                </c:pt>
                <c:pt idx="879">
                  <c:v>22.62</c:v>
                </c:pt>
                <c:pt idx="880">
                  <c:v>22.61</c:v>
                </c:pt>
                <c:pt idx="881">
                  <c:v>22.61</c:v>
                </c:pt>
                <c:pt idx="882">
                  <c:v>22.6</c:v>
                </c:pt>
                <c:pt idx="883">
                  <c:v>22.6</c:v>
                </c:pt>
                <c:pt idx="884">
                  <c:v>22.59</c:v>
                </c:pt>
                <c:pt idx="885">
                  <c:v>22.59</c:v>
                </c:pt>
                <c:pt idx="886">
                  <c:v>22.58</c:v>
                </c:pt>
                <c:pt idx="887">
                  <c:v>22.58</c:v>
                </c:pt>
                <c:pt idx="888">
                  <c:v>22.57</c:v>
                </c:pt>
                <c:pt idx="889">
                  <c:v>22.57</c:v>
                </c:pt>
                <c:pt idx="890">
                  <c:v>22.57</c:v>
                </c:pt>
                <c:pt idx="891">
                  <c:v>22.57</c:v>
                </c:pt>
                <c:pt idx="892">
                  <c:v>22.57</c:v>
                </c:pt>
                <c:pt idx="893">
                  <c:v>22.57</c:v>
                </c:pt>
                <c:pt idx="894">
                  <c:v>22.57</c:v>
                </c:pt>
                <c:pt idx="895">
                  <c:v>22.57</c:v>
                </c:pt>
                <c:pt idx="896">
                  <c:v>22.57</c:v>
                </c:pt>
                <c:pt idx="897">
                  <c:v>22.57</c:v>
                </c:pt>
                <c:pt idx="898">
                  <c:v>22.57</c:v>
                </c:pt>
                <c:pt idx="899">
                  <c:v>22.57</c:v>
                </c:pt>
                <c:pt idx="900">
                  <c:v>22.57</c:v>
                </c:pt>
                <c:pt idx="901">
                  <c:v>22.57</c:v>
                </c:pt>
                <c:pt idx="902">
                  <c:v>22.58</c:v>
                </c:pt>
                <c:pt idx="903">
                  <c:v>22.58</c:v>
                </c:pt>
                <c:pt idx="904">
                  <c:v>22.58</c:v>
                </c:pt>
                <c:pt idx="905">
                  <c:v>22.59</c:v>
                </c:pt>
                <c:pt idx="906">
                  <c:v>22.59</c:v>
                </c:pt>
                <c:pt idx="907">
                  <c:v>22.6</c:v>
                </c:pt>
                <c:pt idx="908">
                  <c:v>22.6</c:v>
                </c:pt>
                <c:pt idx="909">
                  <c:v>22.61</c:v>
                </c:pt>
                <c:pt idx="910">
                  <c:v>22.62</c:v>
                </c:pt>
                <c:pt idx="911">
                  <c:v>22.62</c:v>
                </c:pt>
                <c:pt idx="912">
                  <c:v>22.63</c:v>
                </c:pt>
                <c:pt idx="913">
                  <c:v>22.64</c:v>
                </c:pt>
                <c:pt idx="914">
                  <c:v>22.64</c:v>
                </c:pt>
                <c:pt idx="915">
                  <c:v>22.65</c:v>
                </c:pt>
                <c:pt idx="916">
                  <c:v>22.66</c:v>
                </c:pt>
                <c:pt idx="917">
                  <c:v>22.67</c:v>
                </c:pt>
                <c:pt idx="918">
                  <c:v>22.68</c:v>
                </c:pt>
                <c:pt idx="919">
                  <c:v>22.69</c:v>
                </c:pt>
                <c:pt idx="920">
                  <c:v>22.7</c:v>
                </c:pt>
                <c:pt idx="921">
                  <c:v>22.71</c:v>
                </c:pt>
                <c:pt idx="922">
                  <c:v>22.72</c:v>
                </c:pt>
                <c:pt idx="923">
                  <c:v>22.73</c:v>
                </c:pt>
                <c:pt idx="924">
                  <c:v>22.74</c:v>
                </c:pt>
                <c:pt idx="925">
                  <c:v>22.75</c:v>
                </c:pt>
                <c:pt idx="926">
                  <c:v>22.77</c:v>
                </c:pt>
                <c:pt idx="927">
                  <c:v>22.78</c:v>
                </c:pt>
                <c:pt idx="928">
                  <c:v>22.79</c:v>
                </c:pt>
                <c:pt idx="929">
                  <c:v>22.81</c:v>
                </c:pt>
                <c:pt idx="930">
                  <c:v>22.82</c:v>
                </c:pt>
                <c:pt idx="931">
                  <c:v>22.83</c:v>
                </c:pt>
                <c:pt idx="932">
                  <c:v>22.85</c:v>
                </c:pt>
                <c:pt idx="933">
                  <c:v>22.86</c:v>
                </c:pt>
                <c:pt idx="934">
                  <c:v>22.88</c:v>
                </c:pt>
                <c:pt idx="935">
                  <c:v>22.89</c:v>
                </c:pt>
                <c:pt idx="936">
                  <c:v>22.91</c:v>
                </c:pt>
                <c:pt idx="937">
                  <c:v>22.93</c:v>
                </c:pt>
                <c:pt idx="938">
                  <c:v>22.94</c:v>
                </c:pt>
                <c:pt idx="939">
                  <c:v>22.96</c:v>
                </c:pt>
                <c:pt idx="940">
                  <c:v>22.98</c:v>
                </c:pt>
                <c:pt idx="941">
                  <c:v>23</c:v>
                </c:pt>
                <c:pt idx="942">
                  <c:v>23.01</c:v>
                </c:pt>
                <c:pt idx="943">
                  <c:v>23.03</c:v>
                </c:pt>
                <c:pt idx="944">
                  <c:v>23.05</c:v>
                </c:pt>
                <c:pt idx="945">
                  <c:v>23.07</c:v>
                </c:pt>
                <c:pt idx="946">
                  <c:v>23.09</c:v>
                </c:pt>
                <c:pt idx="947">
                  <c:v>23.11</c:v>
                </c:pt>
                <c:pt idx="948">
                  <c:v>23.13</c:v>
                </c:pt>
                <c:pt idx="949">
                  <c:v>23.15</c:v>
                </c:pt>
                <c:pt idx="950">
                  <c:v>23.17</c:v>
                </c:pt>
                <c:pt idx="951">
                  <c:v>23.19</c:v>
                </c:pt>
                <c:pt idx="952">
                  <c:v>23.22</c:v>
                </c:pt>
                <c:pt idx="953">
                  <c:v>23.24</c:v>
                </c:pt>
                <c:pt idx="954">
                  <c:v>23.26</c:v>
                </c:pt>
                <c:pt idx="955">
                  <c:v>23.28</c:v>
                </c:pt>
                <c:pt idx="956">
                  <c:v>23.31</c:v>
                </c:pt>
                <c:pt idx="957">
                  <c:v>23.33</c:v>
                </c:pt>
                <c:pt idx="958">
                  <c:v>23.36</c:v>
                </c:pt>
                <c:pt idx="959">
                  <c:v>23.38</c:v>
                </c:pt>
                <c:pt idx="960">
                  <c:v>23.41</c:v>
                </c:pt>
                <c:pt idx="961">
                  <c:v>23.43</c:v>
                </c:pt>
                <c:pt idx="962">
                  <c:v>23.46</c:v>
                </c:pt>
                <c:pt idx="963">
                  <c:v>23.48</c:v>
                </c:pt>
                <c:pt idx="964">
                  <c:v>23.51</c:v>
                </c:pt>
                <c:pt idx="965">
                  <c:v>23.54</c:v>
                </c:pt>
                <c:pt idx="966">
                  <c:v>23.56</c:v>
                </c:pt>
                <c:pt idx="967">
                  <c:v>23.59</c:v>
                </c:pt>
                <c:pt idx="968">
                  <c:v>23.62</c:v>
                </c:pt>
                <c:pt idx="969">
                  <c:v>23.65</c:v>
                </c:pt>
                <c:pt idx="970">
                  <c:v>23.68</c:v>
                </c:pt>
                <c:pt idx="971">
                  <c:v>23.71</c:v>
                </c:pt>
                <c:pt idx="972">
                  <c:v>23.74</c:v>
                </c:pt>
                <c:pt idx="973">
                  <c:v>23.77</c:v>
                </c:pt>
                <c:pt idx="974">
                  <c:v>23.8</c:v>
                </c:pt>
                <c:pt idx="975">
                  <c:v>23.83</c:v>
                </c:pt>
                <c:pt idx="976">
                  <c:v>23.86</c:v>
                </c:pt>
                <c:pt idx="977">
                  <c:v>23.89</c:v>
                </c:pt>
                <c:pt idx="978">
                  <c:v>23.93</c:v>
                </c:pt>
                <c:pt idx="979">
                  <c:v>23.96</c:v>
                </c:pt>
                <c:pt idx="980">
                  <c:v>23.99</c:v>
                </c:pt>
                <c:pt idx="981">
                  <c:v>24.03</c:v>
                </c:pt>
                <c:pt idx="982">
                  <c:v>24.06</c:v>
                </c:pt>
                <c:pt idx="983">
                  <c:v>24.1</c:v>
                </c:pt>
                <c:pt idx="984">
                  <c:v>24.13</c:v>
                </c:pt>
                <c:pt idx="985">
                  <c:v>24.17</c:v>
                </c:pt>
                <c:pt idx="986">
                  <c:v>24.2</c:v>
                </c:pt>
                <c:pt idx="987">
                  <c:v>24.24</c:v>
                </c:pt>
                <c:pt idx="988">
                  <c:v>24.28</c:v>
                </c:pt>
                <c:pt idx="989">
                  <c:v>24.31</c:v>
                </c:pt>
                <c:pt idx="990">
                  <c:v>24.35</c:v>
                </c:pt>
                <c:pt idx="991">
                  <c:v>24.39</c:v>
                </c:pt>
                <c:pt idx="992">
                  <c:v>24.43</c:v>
                </c:pt>
                <c:pt idx="993">
                  <c:v>24.47</c:v>
                </c:pt>
                <c:pt idx="994">
                  <c:v>24.51</c:v>
                </c:pt>
                <c:pt idx="995">
                  <c:v>24.55</c:v>
                </c:pt>
                <c:pt idx="996">
                  <c:v>24.59</c:v>
                </c:pt>
                <c:pt idx="997">
                  <c:v>24.64</c:v>
                </c:pt>
                <c:pt idx="998">
                  <c:v>24.68</c:v>
                </c:pt>
                <c:pt idx="999">
                  <c:v>24.72</c:v>
                </c:pt>
                <c:pt idx="1000">
                  <c:v>24.77</c:v>
                </c:pt>
                <c:pt idx="1001">
                  <c:v>24.81</c:v>
                </c:pt>
                <c:pt idx="1002">
                  <c:v>24.86</c:v>
                </c:pt>
                <c:pt idx="1003">
                  <c:v>24.9</c:v>
                </c:pt>
                <c:pt idx="1004">
                  <c:v>24.95</c:v>
                </c:pt>
                <c:pt idx="1005">
                  <c:v>24.99</c:v>
                </c:pt>
                <c:pt idx="1006">
                  <c:v>25.04</c:v>
                </c:pt>
                <c:pt idx="1007">
                  <c:v>25.09</c:v>
                </c:pt>
                <c:pt idx="1008">
                  <c:v>25.14</c:v>
                </c:pt>
                <c:pt idx="1009">
                  <c:v>25.19</c:v>
                </c:pt>
                <c:pt idx="1010">
                  <c:v>25.24</c:v>
                </c:pt>
                <c:pt idx="1011">
                  <c:v>25.29</c:v>
                </c:pt>
                <c:pt idx="1012">
                  <c:v>25.34</c:v>
                </c:pt>
                <c:pt idx="1013">
                  <c:v>25.39</c:v>
                </c:pt>
                <c:pt idx="1014">
                  <c:v>25.45</c:v>
                </c:pt>
                <c:pt idx="1015">
                  <c:v>25.5</c:v>
                </c:pt>
                <c:pt idx="1016">
                  <c:v>25.56</c:v>
                </c:pt>
                <c:pt idx="1017">
                  <c:v>25.61</c:v>
                </c:pt>
                <c:pt idx="1018">
                  <c:v>25.67</c:v>
                </c:pt>
                <c:pt idx="1019">
                  <c:v>25.73</c:v>
                </c:pt>
                <c:pt idx="1020">
                  <c:v>25.78</c:v>
                </c:pt>
                <c:pt idx="1021">
                  <c:v>25.84</c:v>
                </c:pt>
                <c:pt idx="1022">
                  <c:v>25.9</c:v>
                </c:pt>
                <c:pt idx="1023">
                  <c:v>25.96</c:v>
                </c:pt>
                <c:pt idx="1024">
                  <c:v>26.02</c:v>
                </c:pt>
                <c:pt idx="1025">
                  <c:v>26.09</c:v>
                </c:pt>
                <c:pt idx="1026">
                  <c:v>26.15</c:v>
                </c:pt>
                <c:pt idx="1027">
                  <c:v>26.22</c:v>
                </c:pt>
                <c:pt idx="1028">
                  <c:v>26.28</c:v>
                </c:pt>
                <c:pt idx="1029">
                  <c:v>26.35</c:v>
                </c:pt>
                <c:pt idx="1030">
                  <c:v>26.42</c:v>
                </c:pt>
                <c:pt idx="1031">
                  <c:v>26.48</c:v>
                </c:pt>
                <c:pt idx="1032">
                  <c:v>26.55</c:v>
                </c:pt>
                <c:pt idx="1033">
                  <c:v>26.62</c:v>
                </c:pt>
                <c:pt idx="1034">
                  <c:v>26.7</c:v>
                </c:pt>
                <c:pt idx="1035">
                  <c:v>26.77</c:v>
                </c:pt>
                <c:pt idx="1036">
                  <c:v>26.84</c:v>
                </c:pt>
                <c:pt idx="1037">
                  <c:v>26.92</c:v>
                </c:pt>
                <c:pt idx="1038">
                  <c:v>27</c:v>
                </c:pt>
                <c:pt idx="1039">
                  <c:v>27.07</c:v>
                </c:pt>
                <c:pt idx="1040">
                  <c:v>27.15</c:v>
                </c:pt>
                <c:pt idx="1041">
                  <c:v>27.23</c:v>
                </c:pt>
                <c:pt idx="1042">
                  <c:v>27.32</c:v>
                </c:pt>
                <c:pt idx="1043">
                  <c:v>27.4</c:v>
                </c:pt>
                <c:pt idx="1044">
                  <c:v>27.49</c:v>
                </c:pt>
                <c:pt idx="1045">
                  <c:v>27.57</c:v>
                </c:pt>
                <c:pt idx="1046">
                  <c:v>27.66</c:v>
                </c:pt>
                <c:pt idx="1047">
                  <c:v>27.75</c:v>
                </c:pt>
                <c:pt idx="1048">
                  <c:v>27.84</c:v>
                </c:pt>
                <c:pt idx="1049">
                  <c:v>27.94</c:v>
                </c:pt>
                <c:pt idx="1050">
                  <c:v>28.03</c:v>
                </c:pt>
                <c:pt idx="1051">
                  <c:v>28.13</c:v>
                </c:pt>
                <c:pt idx="1052">
                  <c:v>28.23</c:v>
                </c:pt>
                <c:pt idx="1053">
                  <c:v>28.33</c:v>
                </c:pt>
                <c:pt idx="1054">
                  <c:v>28.43</c:v>
                </c:pt>
                <c:pt idx="1055">
                  <c:v>28.53</c:v>
                </c:pt>
                <c:pt idx="1056">
                  <c:v>28.64</c:v>
                </c:pt>
                <c:pt idx="1057">
                  <c:v>28.75</c:v>
                </c:pt>
                <c:pt idx="1058">
                  <c:v>28.86</c:v>
                </c:pt>
                <c:pt idx="1059">
                  <c:v>28.97</c:v>
                </c:pt>
                <c:pt idx="1060">
                  <c:v>29.09</c:v>
                </c:pt>
                <c:pt idx="1061">
                  <c:v>29.21</c:v>
                </c:pt>
                <c:pt idx="1062">
                  <c:v>29.33</c:v>
                </c:pt>
                <c:pt idx="1063">
                  <c:v>29.45</c:v>
                </c:pt>
                <c:pt idx="1064">
                  <c:v>29.58</c:v>
                </c:pt>
                <c:pt idx="1065">
                  <c:v>29.7</c:v>
                </c:pt>
                <c:pt idx="1066">
                  <c:v>29.84</c:v>
                </c:pt>
                <c:pt idx="1067">
                  <c:v>29.97</c:v>
                </c:pt>
                <c:pt idx="1068">
                  <c:v>30.11</c:v>
                </c:pt>
                <c:pt idx="1069">
                  <c:v>30.25</c:v>
                </c:pt>
                <c:pt idx="1070">
                  <c:v>30.39</c:v>
                </c:pt>
                <c:pt idx="1071">
                  <c:v>30.54</c:v>
                </c:pt>
                <c:pt idx="1072">
                  <c:v>30.69</c:v>
                </c:pt>
                <c:pt idx="1073">
                  <c:v>30.84</c:v>
                </c:pt>
                <c:pt idx="1074">
                  <c:v>31</c:v>
                </c:pt>
                <c:pt idx="1075">
                  <c:v>31.16</c:v>
                </c:pt>
                <c:pt idx="1076">
                  <c:v>31.33</c:v>
                </c:pt>
                <c:pt idx="1077">
                  <c:v>31.5</c:v>
                </c:pt>
                <c:pt idx="1078">
                  <c:v>31.67</c:v>
                </c:pt>
                <c:pt idx="1079">
                  <c:v>31.85</c:v>
                </c:pt>
                <c:pt idx="1080">
                  <c:v>32.04</c:v>
                </c:pt>
                <c:pt idx="1081">
                  <c:v>32.22</c:v>
                </c:pt>
                <c:pt idx="1082">
                  <c:v>32.42</c:v>
                </c:pt>
                <c:pt idx="1083">
                  <c:v>32.619999999999997</c:v>
                </c:pt>
                <c:pt idx="1084">
                  <c:v>32.82</c:v>
                </c:pt>
                <c:pt idx="1085">
                  <c:v>33.03</c:v>
                </c:pt>
                <c:pt idx="1086">
                  <c:v>33.25</c:v>
                </c:pt>
                <c:pt idx="1087">
                  <c:v>33.47</c:v>
                </c:pt>
                <c:pt idx="1088">
                  <c:v>33.700000000000003</c:v>
                </c:pt>
                <c:pt idx="1089">
                  <c:v>33.93</c:v>
                </c:pt>
                <c:pt idx="1090">
                  <c:v>34.17</c:v>
                </c:pt>
                <c:pt idx="1091">
                  <c:v>34.42</c:v>
                </c:pt>
                <c:pt idx="1092">
                  <c:v>34.68</c:v>
                </c:pt>
                <c:pt idx="1093">
                  <c:v>34.94</c:v>
                </c:pt>
                <c:pt idx="1094">
                  <c:v>35.22</c:v>
                </c:pt>
                <c:pt idx="1095">
                  <c:v>35.5</c:v>
                </c:pt>
                <c:pt idx="1096">
                  <c:v>35.79</c:v>
                </c:pt>
                <c:pt idx="1097">
                  <c:v>36.090000000000003</c:v>
                </c:pt>
                <c:pt idx="1098">
                  <c:v>36.4</c:v>
                </c:pt>
                <c:pt idx="1099">
                  <c:v>36.72</c:v>
                </c:pt>
                <c:pt idx="1100">
                  <c:v>37.049999999999997</c:v>
                </c:pt>
                <c:pt idx="1101">
                  <c:v>37.4</c:v>
                </c:pt>
                <c:pt idx="1102">
                  <c:v>37.75</c:v>
                </c:pt>
                <c:pt idx="1103">
                  <c:v>38.119999999999997</c:v>
                </c:pt>
                <c:pt idx="1104">
                  <c:v>38.5</c:v>
                </c:pt>
                <c:pt idx="1105">
                  <c:v>38.89</c:v>
                </c:pt>
                <c:pt idx="1106">
                  <c:v>39.299999999999997</c:v>
                </c:pt>
                <c:pt idx="1107">
                  <c:v>39.729999999999997</c:v>
                </c:pt>
                <c:pt idx="1108">
                  <c:v>40.17</c:v>
                </c:pt>
                <c:pt idx="1109">
                  <c:v>40.630000000000003</c:v>
                </c:pt>
                <c:pt idx="1110">
                  <c:v>41.1</c:v>
                </c:pt>
                <c:pt idx="1111">
                  <c:v>41.6</c:v>
                </c:pt>
                <c:pt idx="1112">
                  <c:v>42.11</c:v>
                </c:pt>
                <c:pt idx="1113">
                  <c:v>42.65</c:v>
                </c:pt>
                <c:pt idx="1114">
                  <c:v>43.2</c:v>
                </c:pt>
                <c:pt idx="1115">
                  <c:v>43.79</c:v>
                </c:pt>
                <c:pt idx="1116">
                  <c:v>44.39</c:v>
                </c:pt>
                <c:pt idx="1117">
                  <c:v>45.03</c:v>
                </c:pt>
                <c:pt idx="1118">
                  <c:v>45.69</c:v>
                </c:pt>
                <c:pt idx="1119">
                  <c:v>46.38</c:v>
                </c:pt>
                <c:pt idx="1120">
                  <c:v>47.1</c:v>
                </c:pt>
                <c:pt idx="1121">
                  <c:v>47.86</c:v>
                </c:pt>
                <c:pt idx="1122">
                  <c:v>48.65</c:v>
                </c:pt>
                <c:pt idx="1123">
                  <c:v>49.48</c:v>
                </c:pt>
                <c:pt idx="1124">
                  <c:v>50.35</c:v>
                </c:pt>
                <c:pt idx="1125">
                  <c:v>51.26</c:v>
                </c:pt>
                <c:pt idx="1126">
                  <c:v>52.22</c:v>
                </c:pt>
                <c:pt idx="1127">
                  <c:v>53.23</c:v>
                </c:pt>
                <c:pt idx="1128">
                  <c:v>54.29</c:v>
                </c:pt>
                <c:pt idx="1129">
                  <c:v>55.41</c:v>
                </c:pt>
                <c:pt idx="1130">
                  <c:v>56.58</c:v>
                </c:pt>
                <c:pt idx="1131">
                  <c:v>57.82</c:v>
                </c:pt>
                <c:pt idx="1132">
                  <c:v>59.13</c:v>
                </c:pt>
                <c:pt idx="1133">
                  <c:v>60.51</c:v>
                </c:pt>
                <c:pt idx="1134">
                  <c:v>61.98</c:v>
                </c:pt>
                <c:pt idx="1135">
                  <c:v>63.52</c:v>
                </c:pt>
                <c:pt idx="1136">
                  <c:v>65.16</c:v>
                </c:pt>
                <c:pt idx="1137">
                  <c:v>66.900000000000006</c:v>
                </c:pt>
                <c:pt idx="1138">
                  <c:v>68.739999999999995</c:v>
                </c:pt>
                <c:pt idx="1139">
                  <c:v>70.7</c:v>
                </c:pt>
                <c:pt idx="1140">
                  <c:v>72.78</c:v>
                </c:pt>
                <c:pt idx="1141">
                  <c:v>74.989999999999995</c:v>
                </c:pt>
                <c:pt idx="1142">
                  <c:v>77.349999999999994</c:v>
                </c:pt>
                <c:pt idx="1143">
                  <c:v>79.86</c:v>
                </c:pt>
                <c:pt idx="1144">
                  <c:v>82.54</c:v>
                </c:pt>
                <c:pt idx="1145">
                  <c:v>85.4</c:v>
                </c:pt>
                <c:pt idx="1146">
                  <c:v>88.46</c:v>
                </c:pt>
                <c:pt idx="1147">
                  <c:v>91.73</c:v>
                </c:pt>
                <c:pt idx="1148">
                  <c:v>95.23</c:v>
                </c:pt>
                <c:pt idx="1149">
                  <c:v>98.97</c:v>
                </c:pt>
                <c:pt idx="1150">
                  <c:v>102.98</c:v>
                </c:pt>
                <c:pt idx="1151">
                  <c:v>107.27</c:v>
                </c:pt>
                <c:pt idx="1152">
                  <c:v>111.87</c:v>
                </c:pt>
                <c:pt idx="1153">
                  <c:v>116.8</c:v>
                </c:pt>
                <c:pt idx="1154">
                  <c:v>122.07</c:v>
                </c:pt>
                <c:pt idx="1155">
                  <c:v>127.71</c:v>
                </c:pt>
                <c:pt idx="1156">
                  <c:v>133.74</c:v>
                </c:pt>
                <c:pt idx="1157">
                  <c:v>140.16</c:v>
                </c:pt>
                <c:pt idx="1158">
                  <c:v>147</c:v>
                </c:pt>
                <c:pt idx="1159">
                  <c:v>154.25</c:v>
                </c:pt>
                <c:pt idx="1160">
                  <c:v>161.9</c:v>
                </c:pt>
                <c:pt idx="1161">
                  <c:v>169.93</c:v>
                </c:pt>
                <c:pt idx="1162">
                  <c:v>178.31</c:v>
                </c:pt>
                <c:pt idx="1163">
                  <c:v>186.97</c:v>
                </c:pt>
                <c:pt idx="1164">
                  <c:v>195.81</c:v>
                </c:pt>
                <c:pt idx="1165">
                  <c:v>204.72</c:v>
                </c:pt>
                <c:pt idx="1166">
                  <c:v>213.53</c:v>
                </c:pt>
                <c:pt idx="1167">
                  <c:v>222.06</c:v>
                </c:pt>
                <c:pt idx="1168">
                  <c:v>230.09</c:v>
                </c:pt>
                <c:pt idx="1169">
                  <c:v>237.38</c:v>
                </c:pt>
                <c:pt idx="1170">
                  <c:v>243.73</c:v>
                </c:pt>
                <c:pt idx="1171">
                  <c:v>248.97</c:v>
                </c:pt>
                <c:pt idx="1172">
                  <c:v>253.04</c:v>
                </c:pt>
                <c:pt idx="1173">
                  <c:v>255.95</c:v>
                </c:pt>
                <c:pt idx="1174">
                  <c:v>257.88</c:v>
                </c:pt>
                <c:pt idx="1175">
                  <c:v>259.04000000000002</c:v>
                </c:pt>
                <c:pt idx="1176">
                  <c:v>259.67</c:v>
                </c:pt>
                <c:pt idx="1177">
                  <c:v>259.95</c:v>
                </c:pt>
                <c:pt idx="1178">
                  <c:v>259.95999999999998</c:v>
                </c:pt>
                <c:pt idx="1179">
                  <c:v>259.69</c:v>
                </c:pt>
                <c:pt idx="1180">
                  <c:v>259.06</c:v>
                </c:pt>
                <c:pt idx="1181">
                  <c:v>257.92</c:v>
                </c:pt>
                <c:pt idx="1182">
                  <c:v>256.02</c:v>
                </c:pt>
                <c:pt idx="1183">
                  <c:v>253.14</c:v>
                </c:pt>
                <c:pt idx="1184">
                  <c:v>249.12</c:v>
                </c:pt>
                <c:pt idx="1185">
                  <c:v>243.94</c:v>
                </c:pt>
                <c:pt idx="1186">
                  <c:v>237.66</c:v>
                </c:pt>
                <c:pt idx="1187">
                  <c:v>230.44</c:v>
                </c:pt>
                <c:pt idx="1188">
                  <c:v>222.51</c:v>
                </c:pt>
                <c:pt idx="1189">
                  <c:v>214.07</c:v>
                </c:pt>
                <c:pt idx="1190">
                  <c:v>205.35</c:v>
                </c:pt>
              </c:numCache>
            </c:numRef>
          </c:yVal>
          <c:smooth val="1"/>
          <c:extLst>
            <c:ext xmlns:c16="http://schemas.microsoft.com/office/drawing/2014/chart" uri="{C3380CC4-5D6E-409C-BE32-E72D297353CC}">
              <c16:uniqueId val="{00000001-EFD3-41E0-A788-ACBB18432052}"/>
            </c:ext>
          </c:extLst>
        </c:ser>
        <c:ser>
          <c:idx val="5"/>
          <c:order val="2"/>
          <c:tx>
            <c:strRef>
              <c:f>Tsky!$G$5</c:f>
              <c:strCache>
                <c:ptCount val="1"/>
                <c:pt idx="0">
                  <c:v>13</c:v>
                </c:pt>
              </c:strCache>
            </c:strRef>
          </c:tx>
          <c:marker>
            <c:symbol val="none"/>
          </c:marker>
          <c:xVal>
            <c:numRef>
              <c:f>Tsky!$A$6:$A$1196</c:f>
              <c:numCache>
                <c:formatCode>0.0</c:formatCode>
                <c:ptCount val="1191"/>
                <c:pt idx="0">
                  <c:v>1</c:v>
                </c:pt>
                <c:pt idx="1">
                  <c:v>1.1000000000000001</c:v>
                </c:pt>
                <c:pt idx="2">
                  <c:v>1.2</c:v>
                </c:pt>
                <c:pt idx="3">
                  <c:v>1.3</c:v>
                </c:pt>
                <c:pt idx="4">
                  <c:v>1.4</c:v>
                </c:pt>
                <c:pt idx="5">
                  <c:v>1.5</c:v>
                </c:pt>
                <c:pt idx="6">
                  <c:v>1.6</c:v>
                </c:pt>
                <c:pt idx="7">
                  <c:v>1.7</c:v>
                </c:pt>
                <c:pt idx="8">
                  <c:v>1.8</c:v>
                </c:pt>
                <c:pt idx="9">
                  <c:v>1.9</c:v>
                </c:pt>
                <c:pt idx="10">
                  <c:v>2</c:v>
                </c:pt>
                <c:pt idx="11">
                  <c:v>2.1</c:v>
                </c:pt>
                <c:pt idx="12">
                  <c:v>2.2000000000000002</c:v>
                </c:pt>
                <c:pt idx="13">
                  <c:v>2.2999999999999998</c:v>
                </c:pt>
                <c:pt idx="14">
                  <c:v>2.4</c:v>
                </c:pt>
                <c:pt idx="15">
                  <c:v>2.5</c:v>
                </c:pt>
                <c:pt idx="16">
                  <c:v>2.6</c:v>
                </c:pt>
                <c:pt idx="17">
                  <c:v>2.7</c:v>
                </c:pt>
                <c:pt idx="18">
                  <c:v>2.8</c:v>
                </c:pt>
                <c:pt idx="19">
                  <c:v>2.9</c:v>
                </c:pt>
                <c:pt idx="20">
                  <c:v>3</c:v>
                </c:pt>
                <c:pt idx="21">
                  <c:v>3.1</c:v>
                </c:pt>
                <c:pt idx="22">
                  <c:v>3.2</c:v>
                </c:pt>
                <c:pt idx="23">
                  <c:v>3.3</c:v>
                </c:pt>
                <c:pt idx="24">
                  <c:v>3.4</c:v>
                </c:pt>
                <c:pt idx="25">
                  <c:v>3.5</c:v>
                </c:pt>
                <c:pt idx="26">
                  <c:v>3.6</c:v>
                </c:pt>
                <c:pt idx="27">
                  <c:v>3.7</c:v>
                </c:pt>
                <c:pt idx="28">
                  <c:v>3.8</c:v>
                </c:pt>
                <c:pt idx="29">
                  <c:v>3.9</c:v>
                </c:pt>
                <c:pt idx="30">
                  <c:v>4</c:v>
                </c:pt>
                <c:pt idx="31">
                  <c:v>4.0999999999999996</c:v>
                </c:pt>
                <c:pt idx="32">
                  <c:v>4.2</c:v>
                </c:pt>
                <c:pt idx="33">
                  <c:v>4.3</c:v>
                </c:pt>
                <c:pt idx="34">
                  <c:v>4.4000000000000004</c:v>
                </c:pt>
                <c:pt idx="35">
                  <c:v>4.5</c:v>
                </c:pt>
                <c:pt idx="36">
                  <c:v>4.5999999999999996</c:v>
                </c:pt>
                <c:pt idx="37">
                  <c:v>4.7</c:v>
                </c:pt>
                <c:pt idx="38">
                  <c:v>4.8</c:v>
                </c:pt>
                <c:pt idx="39">
                  <c:v>4.9000000000000004</c:v>
                </c:pt>
                <c:pt idx="40">
                  <c:v>5</c:v>
                </c:pt>
                <c:pt idx="41">
                  <c:v>5.0999999999999996</c:v>
                </c:pt>
                <c:pt idx="42">
                  <c:v>5.2</c:v>
                </c:pt>
                <c:pt idx="43">
                  <c:v>5.3</c:v>
                </c:pt>
                <c:pt idx="44">
                  <c:v>5.4</c:v>
                </c:pt>
                <c:pt idx="45">
                  <c:v>5.5</c:v>
                </c:pt>
                <c:pt idx="46">
                  <c:v>5.6</c:v>
                </c:pt>
                <c:pt idx="47">
                  <c:v>5.7</c:v>
                </c:pt>
                <c:pt idx="48">
                  <c:v>5.8</c:v>
                </c:pt>
                <c:pt idx="49">
                  <c:v>5.9</c:v>
                </c:pt>
                <c:pt idx="50">
                  <c:v>6</c:v>
                </c:pt>
                <c:pt idx="51">
                  <c:v>6.1</c:v>
                </c:pt>
                <c:pt idx="52">
                  <c:v>6.2</c:v>
                </c:pt>
                <c:pt idx="53">
                  <c:v>6.3</c:v>
                </c:pt>
                <c:pt idx="54">
                  <c:v>6.4</c:v>
                </c:pt>
                <c:pt idx="55">
                  <c:v>6.5</c:v>
                </c:pt>
                <c:pt idx="56">
                  <c:v>6.6</c:v>
                </c:pt>
                <c:pt idx="57">
                  <c:v>6.7</c:v>
                </c:pt>
                <c:pt idx="58">
                  <c:v>6.8</c:v>
                </c:pt>
                <c:pt idx="59">
                  <c:v>6.9</c:v>
                </c:pt>
                <c:pt idx="60">
                  <c:v>7</c:v>
                </c:pt>
                <c:pt idx="61">
                  <c:v>7.1</c:v>
                </c:pt>
                <c:pt idx="62">
                  <c:v>7.2</c:v>
                </c:pt>
                <c:pt idx="63">
                  <c:v>7.3</c:v>
                </c:pt>
                <c:pt idx="64">
                  <c:v>7.4</c:v>
                </c:pt>
                <c:pt idx="65">
                  <c:v>7.5</c:v>
                </c:pt>
                <c:pt idx="66">
                  <c:v>7.6</c:v>
                </c:pt>
                <c:pt idx="67">
                  <c:v>7.7</c:v>
                </c:pt>
                <c:pt idx="68">
                  <c:v>7.8</c:v>
                </c:pt>
                <c:pt idx="69">
                  <c:v>7.9</c:v>
                </c:pt>
                <c:pt idx="70">
                  <c:v>8</c:v>
                </c:pt>
                <c:pt idx="71">
                  <c:v>8.1</c:v>
                </c:pt>
                <c:pt idx="72">
                  <c:v>8.1999999999999993</c:v>
                </c:pt>
                <c:pt idx="73">
                  <c:v>8.3000000000000007</c:v>
                </c:pt>
                <c:pt idx="74">
                  <c:v>8.4</c:v>
                </c:pt>
                <c:pt idx="75">
                  <c:v>8.5</c:v>
                </c:pt>
                <c:pt idx="76">
                  <c:v>8.6</c:v>
                </c:pt>
                <c:pt idx="77">
                  <c:v>8.6999999999999993</c:v>
                </c:pt>
                <c:pt idx="78">
                  <c:v>8.8000000000000007</c:v>
                </c:pt>
                <c:pt idx="79">
                  <c:v>8.9</c:v>
                </c:pt>
                <c:pt idx="80">
                  <c:v>9</c:v>
                </c:pt>
                <c:pt idx="81">
                  <c:v>9.1</c:v>
                </c:pt>
                <c:pt idx="82">
                  <c:v>9.1999999999999993</c:v>
                </c:pt>
                <c:pt idx="83">
                  <c:v>9.3000000000000007</c:v>
                </c:pt>
                <c:pt idx="84">
                  <c:v>9.4</c:v>
                </c:pt>
                <c:pt idx="85">
                  <c:v>9.5</c:v>
                </c:pt>
                <c:pt idx="86">
                  <c:v>9.6</c:v>
                </c:pt>
                <c:pt idx="87">
                  <c:v>9.6999999999999993</c:v>
                </c:pt>
                <c:pt idx="88">
                  <c:v>9.8000000000000007</c:v>
                </c:pt>
                <c:pt idx="89">
                  <c:v>9.9</c:v>
                </c:pt>
                <c:pt idx="90">
                  <c:v>10</c:v>
                </c:pt>
                <c:pt idx="91">
                  <c:v>10.1</c:v>
                </c:pt>
                <c:pt idx="92">
                  <c:v>10.199999999999999</c:v>
                </c:pt>
                <c:pt idx="93">
                  <c:v>10.3</c:v>
                </c:pt>
                <c:pt idx="94">
                  <c:v>10.4</c:v>
                </c:pt>
                <c:pt idx="95">
                  <c:v>10.5</c:v>
                </c:pt>
                <c:pt idx="96">
                  <c:v>10.6</c:v>
                </c:pt>
                <c:pt idx="97">
                  <c:v>10.7</c:v>
                </c:pt>
                <c:pt idx="98">
                  <c:v>10.8</c:v>
                </c:pt>
                <c:pt idx="99">
                  <c:v>10.9</c:v>
                </c:pt>
                <c:pt idx="100">
                  <c:v>11</c:v>
                </c:pt>
                <c:pt idx="101">
                  <c:v>11.1</c:v>
                </c:pt>
                <c:pt idx="102">
                  <c:v>11.2</c:v>
                </c:pt>
                <c:pt idx="103">
                  <c:v>11.3</c:v>
                </c:pt>
                <c:pt idx="104">
                  <c:v>11.4</c:v>
                </c:pt>
                <c:pt idx="105">
                  <c:v>11.5</c:v>
                </c:pt>
                <c:pt idx="106">
                  <c:v>11.6</c:v>
                </c:pt>
                <c:pt idx="107">
                  <c:v>11.7</c:v>
                </c:pt>
                <c:pt idx="108">
                  <c:v>11.8</c:v>
                </c:pt>
                <c:pt idx="109">
                  <c:v>11.9</c:v>
                </c:pt>
                <c:pt idx="110">
                  <c:v>12</c:v>
                </c:pt>
                <c:pt idx="111">
                  <c:v>12.1</c:v>
                </c:pt>
                <c:pt idx="112">
                  <c:v>12.2</c:v>
                </c:pt>
                <c:pt idx="113">
                  <c:v>12.3</c:v>
                </c:pt>
                <c:pt idx="114">
                  <c:v>12.4</c:v>
                </c:pt>
                <c:pt idx="115">
                  <c:v>12.5</c:v>
                </c:pt>
                <c:pt idx="116">
                  <c:v>12.6</c:v>
                </c:pt>
                <c:pt idx="117">
                  <c:v>12.7</c:v>
                </c:pt>
                <c:pt idx="118">
                  <c:v>12.8</c:v>
                </c:pt>
                <c:pt idx="119">
                  <c:v>12.9</c:v>
                </c:pt>
                <c:pt idx="120">
                  <c:v>13</c:v>
                </c:pt>
                <c:pt idx="121">
                  <c:v>13.1</c:v>
                </c:pt>
                <c:pt idx="122">
                  <c:v>13.2</c:v>
                </c:pt>
                <c:pt idx="123">
                  <c:v>13.3</c:v>
                </c:pt>
                <c:pt idx="124">
                  <c:v>13.4</c:v>
                </c:pt>
                <c:pt idx="125">
                  <c:v>13.5</c:v>
                </c:pt>
                <c:pt idx="126">
                  <c:v>13.6</c:v>
                </c:pt>
                <c:pt idx="127">
                  <c:v>13.7</c:v>
                </c:pt>
                <c:pt idx="128">
                  <c:v>13.8</c:v>
                </c:pt>
                <c:pt idx="129">
                  <c:v>13.9</c:v>
                </c:pt>
                <c:pt idx="130">
                  <c:v>14</c:v>
                </c:pt>
                <c:pt idx="131">
                  <c:v>14.1</c:v>
                </c:pt>
                <c:pt idx="132">
                  <c:v>14.2</c:v>
                </c:pt>
                <c:pt idx="133">
                  <c:v>14.3</c:v>
                </c:pt>
                <c:pt idx="134">
                  <c:v>14.4</c:v>
                </c:pt>
                <c:pt idx="135">
                  <c:v>14.5</c:v>
                </c:pt>
                <c:pt idx="136">
                  <c:v>14.6</c:v>
                </c:pt>
                <c:pt idx="137">
                  <c:v>14.7</c:v>
                </c:pt>
                <c:pt idx="138">
                  <c:v>14.8</c:v>
                </c:pt>
                <c:pt idx="139">
                  <c:v>14.9</c:v>
                </c:pt>
                <c:pt idx="140">
                  <c:v>15</c:v>
                </c:pt>
                <c:pt idx="141">
                  <c:v>15.1</c:v>
                </c:pt>
                <c:pt idx="142">
                  <c:v>15.2</c:v>
                </c:pt>
                <c:pt idx="143">
                  <c:v>15.3</c:v>
                </c:pt>
                <c:pt idx="144">
                  <c:v>15.4</c:v>
                </c:pt>
                <c:pt idx="145">
                  <c:v>15.5</c:v>
                </c:pt>
                <c:pt idx="146">
                  <c:v>15.6</c:v>
                </c:pt>
                <c:pt idx="147">
                  <c:v>15.7</c:v>
                </c:pt>
                <c:pt idx="148">
                  <c:v>15.8</c:v>
                </c:pt>
                <c:pt idx="149">
                  <c:v>15.9</c:v>
                </c:pt>
                <c:pt idx="150">
                  <c:v>16</c:v>
                </c:pt>
                <c:pt idx="151">
                  <c:v>16.100000000000001</c:v>
                </c:pt>
                <c:pt idx="152">
                  <c:v>16.2</c:v>
                </c:pt>
                <c:pt idx="153">
                  <c:v>16.3</c:v>
                </c:pt>
                <c:pt idx="154">
                  <c:v>16.399999999999999</c:v>
                </c:pt>
                <c:pt idx="155">
                  <c:v>16.5</c:v>
                </c:pt>
                <c:pt idx="156">
                  <c:v>16.600000000000001</c:v>
                </c:pt>
                <c:pt idx="157">
                  <c:v>16.7</c:v>
                </c:pt>
                <c:pt idx="158">
                  <c:v>16.8</c:v>
                </c:pt>
                <c:pt idx="159">
                  <c:v>16.899999999999999</c:v>
                </c:pt>
                <c:pt idx="160">
                  <c:v>17</c:v>
                </c:pt>
                <c:pt idx="161">
                  <c:v>17.100000000000001</c:v>
                </c:pt>
                <c:pt idx="162">
                  <c:v>17.2</c:v>
                </c:pt>
                <c:pt idx="163">
                  <c:v>17.3</c:v>
                </c:pt>
                <c:pt idx="164">
                  <c:v>17.399999999999999</c:v>
                </c:pt>
                <c:pt idx="165">
                  <c:v>17.5</c:v>
                </c:pt>
                <c:pt idx="166">
                  <c:v>17.600000000000001</c:v>
                </c:pt>
                <c:pt idx="167">
                  <c:v>17.7</c:v>
                </c:pt>
                <c:pt idx="168">
                  <c:v>17.8</c:v>
                </c:pt>
                <c:pt idx="169">
                  <c:v>17.899999999999999</c:v>
                </c:pt>
                <c:pt idx="170">
                  <c:v>18</c:v>
                </c:pt>
                <c:pt idx="171">
                  <c:v>18.100000000000001</c:v>
                </c:pt>
                <c:pt idx="172">
                  <c:v>18.2</c:v>
                </c:pt>
                <c:pt idx="173">
                  <c:v>18.3</c:v>
                </c:pt>
                <c:pt idx="174">
                  <c:v>18.399999999999999</c:v>
                </c:pt>
                <c:pt idx="175">
                  <c:v>18.5</c:v>
                </c:pt>
                <c:pt idx="176">
                  <c:v>18.600000000000001</c:v>
                </c:pt>
                <c:pt idx="177">
                  <c:v>18.7</c:v>
                </c:pt>
                <c:pt idx="178">
                  <c:v>18.8</c:v>
                </c:pt>
                <c:pt idx="179">
                  <c:v>18.899999999999999</c:v>
                </c:pt>
                <c:pt idx="180">
                  <c:v>19</c:v>
                </c:pt>
                <c:pt idx="181">
                  <c:v>19.100000000000001</c:v>
                </c:pt>
                <c:pt idx="182">
                  <c:v>19.2</c:v>
                </c:pt>
                <c:pt idx="183">
                  <c:v>19.3</c:v>
                </c:pt>
                <c:pt idx="184">
                  <c:v>19.399999999999999</c:v>
                </c:pt>
                <c:pt idx="185">
                  <c:v>19.5</c:v>
                </c:pt>
                <c:pt idx="186">
                  <c:v>19.600000000000001</c:v>
                </c:pt>
                <c:pt idx="187">
                  <c:v>19.7</c:v>
                </c:pt>
                <c:pt idx="188">
                  <c:v>19.8</c:v>
                </c:pt>
                <c:pt idx="189">
                  <c:v>19.899999999999999</c:v>
                </c:pt>
                <c:pt idx="190">
                  <c:v>20</c:v>
                </c:pt>
                <c:pt idx="191">
                  <c:v>20.100000000000001</c:v>
                </c:pt>
                <c:pt idx="192">
                  <c:v>20.2</c:v>
                </c:pt>
                <c:pt idx="193">
                  <c:v>20.3</c:v>
                </c:pt>
                <c:pt idx="194">
                  <c:v>20.399999999999999</c:v>
                </c:pt>
                <c:pt idx="195">
                  <c:v>20.5</c:v>
                </c:pt>
                <c:pt idx="196">
                  <c:v>20.6</c:v>
                </c:pt>
                <c:pt idx="197">
                  <c:v>20.7</c:v>
                </c:pt>
                <c:pt idx="198">
                  <c:v>20.8</c:v>
                </c:pt>
                <c:pt idx="199">
                  <c:v>20.9</c:v>
                </c:pt>
                <c:pt idx="200">
                  <c:v>21</c:v>
                </c:pt>
                <c:pt idx="201">
                  <c:v>21.1</c:v>
                </c:pt>
                <c:pt idx="202">
                  <c:v>21.2</c:v>
                </c:pt>
                <c:pt idx="203">
                  <c:v>21.3</c:v>
                </c:pt>
                <c:pt idx="204">
                  <c:v>21.4</c:v>
                </c:pt>
                <c:pt idx="205">
                  <c:v>21.5</c:v>
                </c:pt>
                <c:pt idx="206">
                  <c:v>21.6</c:v>
                </c:pt>
                <c:pt idx="207">
                  <c:v>21.7</c:v>
                </c:pt>
                <c:pt idx="208">
                  <c:v>21.8</c:v>
                </c:pt>
                <c:pt idx="209">
                  <c:v>21.9</c:v>
                </c:pt>
                <c:pt idx="210">
                  <c:v>22</c:v>
                </c:pt>
                <c:pt idx="211">
                  <c:v>22.1</c:v>
                </c:pt>
                <c:pt idx="212">
                  <c:v>22.2</c:v>
                </c:pt>
                <c:pt idx="213">
                  <c:v>22.3</c:v>
                </c:pt>
                <c:pt idx="214">
                  <c:v>22.4</c:v>
                </c:pt>
                <c:pt idx="215">
                  <c:v>22.5</c:v>
                </c:pt>
                <c:pt idx="216">
                  <c:v>22.6</c:v>
                </c:pt>
                <c:pt idx="217">
                  <c:v>22.7</c:v>
                </c:pt>
                <c:pt idx="218">
                  <c:v>22.8</c:v>
                </c:pt>
                <c:pt idx="219">
                  <c:v>22.9</c:v>
                </c:pt>
                <c:pt idx="220">
                  <c:v>23</c:v>
                </c:pt>
                <c:pt idx="221">
                  <c:v>23.1</c:v>
                </c:pt>
                <c:pt idx="222">
                  <c:v>23.2</c:v>
                </c:pt>
                <c:pt idx="223">
                  <c:v>23.3</c:v>
                </c:pt>
                <c:pt idx="224">
                  <c:v>23.4</c:v>
                </c:pt>
                <c:pt idx="225">
                  <c:v>23.5</c:v>
                </c:pt>
                <c:pt idx="226">
                  <c:v>23.6</c:v>
                </c:pt>
                <c:pt idx="227">
                  <c:v>23.7</c:v>
                </c:pt>
                <c:pt idx="228">
                  <c:v>23.8</c:v>
                </c:pt>
                <c:pt idx="229">
                  <c:v>23.9</c:v>
                </c:pt>
                <c:pt idx="230">
                  <c:v>24</c:v>
                </c:pt>
                <c:pt idx="231">
                  <c:v>24.1</c:v>
                </c:pt>
                <c:pt idx="232">
                  <c:v>24.2</c:v>
                </c:pt>
                <c:pt idx="233">
                  <c:v>24.3</c:v>
                </c:pt>
                <c:pt idx="234">
                  <c:v>24.4</c:v>
                </c:pt>
                <c:pt idx="235">
                  <c:v>24.5</c:v>
                </c:pt>
                <c:pt idx="236">
                  <c:v>24.6</c:v>
                </c:pt>
                <c:pt idx="237">
                  <c:v>24.7</c:v>
                </c:pt>
                <c:pt idx="238">
                  <c:v>24.8</c:v>
                </c:pt>
                <c:pt idx="239">
                  <c:v>24.9</c:v>
                </c:pt>
                <c:pt idx="240">
                  <c:v>25</c:v>
                </c:pt>
                <c:pt idx="241">
                  <c:v>25.1</c:v>
                </c:pt>
                <c:pt idx="242">
                  <c:v>25.2</c:v>
                </c:pt>
                <c:pt idx="243">
                  <c:v>25.3</c:v>
                </c:pt>
                <c:pt idx="244">
                  <c:v>25.4</c:v>
                </c:pt>
                <c:pt idx="245">
                  <c:v>25.5</c:v>
                </c:pt>
                <c:pt idx="246">
                  <c:v>25.6</c:v>
                </c:pt>
                <c:pt idx="247">
                  <c:v>25.7</c:v>
                </c:pt>
                <c:pt idx="248">
                  <c:v>25.8</c:v>
                </c:pt>
                <c:pt idx="249">
                  <c:v>25.9</c:v>
                </c:pt>
                <c:pt idx="250">
                  <c:v>26</c:v>
                </c:pt>
                <c:pt idx="251">
                  <c:v>26.1</c:v>
                </c:pt>
                <c:pt idx="252">
                  <c:v>26.2</c:v>
                </c:pt>
                <c:pt idx="253">
                  <c:v>26.3</c:v>
                </c:pt>
                <c:pt idx="254">
                  <c:v>26.4</c:v>
                </c:pt>
                <c:pt idx="255">
                  <c:v>26.5</c:v>
                </c:pt>
                <c:pt idx="256">
                  <c:v>26.6</c:v>
                </c:pt>
                <c:pt idx="257">
                  <c:v>26.7</c:v>
                </c:pt>
                <c:pt idx="258">
                  <c:v>26.8</c:v>
                </c:pt>
                <c:pt idx="259">
                  <c:v>26.9</c:v>
                </c:pt>
                <c:pt idx="260">
                  <c:v>27</c:v>
                </c:pt>
                <c:pt idx="261">
                  <c:v>27.1</c:v>
                </c:pt>
                <c:pt idx="262">
                  <c:v>27.2</c:v>
                </c:pt>
                <c:pt idx="263">
                  <c:v>27.3</c:v>
                </c:pt>
                <c:pt idx="264">
                  <c:v>27.4</c:v>
                </c:pt>
                <c:pt idx="265">
                  <c:v>27.5</c:v>
                </c:pt>
                <c:pt idx="266">
                  <c:v>27.6</c:v>
                </c:pt>
                <c:pt idx="267">
                  <c:v>27.7</c:v>
                </c:pt>
                <c:pt idx="268">
                  <c:v>27.8</c:v>
                </c:pt>
                <c:pt idx="269">
                  <c:v>27.9</c:v>
                </c:pt>
                <c:pt idx="270">
                  <c:v>28</c:v>
                </c:pt>
                <c:pt idx="271">
                  <c:v>28.1</c:v>
                </c:pt>
                <c:pt idx="272">
                  <c:v>28.2</c:v>
                </c:pt>
                <c:pt idx="273">
                  <c:v>28.3</c:v>
                </c:pt>
                <c:pt idx="274">
                  <c:v>28.4</c:v>
                </c:pt>
                <c:pt idx="275">
                  <c:v>28.5</c:v>
                </c:pt>
                <c:pt idx="276">
                  <c:v>28.6</c:v>
                </c:pt>
                <c:pt idx="277">
                  <c:v>28.7</c:v>
                </c:pt>
                <c:pt idx="278">
                  <c:v>28.8</c:v>
                </c:pt>
                <c:pt idx="279">
                  <c:v>28.9</c:v>
                </c:pt>
                <c:pt idx="280">
                  <c:v>29</c:v>
                </c:pt>
                <c:pt idx="281">
                  <c:v>29.1</c:v>
                </c:pt>
                <c:pt idx="282">
                  <c:v>29.2</c:v>
                </c:pt>
                <c:pt idx="283">
                  <c:v>29.3</c:v>
                </c:pt>
                <c:pt idx="284">
                  <c:v>29.4</c:v>
                </c:pt>
                <c:pt idx="285">
                  <c:v>29.5</c:v>
                </c:pt>
                <c:pt idx="286">
                  <c:v>29.6</c:v>
                </c:pt>
                <c:pt idx="287">
                  <c:v>29.7</c:v>
                </c:pt>
                <c:pt idx="288">
                  <c:v>29.8</c:v>
                </c:pt>
                <c:pt idx="289">
                  <c:v>29.9</c:v>
                </c:pt>
                <c:pt idx="290">
                  <c:v>30</c:v>
                </c:pt>
                <c:pt idx="291">
                  <c:v>30.1</c:v>
                </c:pt>
                <c:pt idx="292">
                  <c:v>30.2</c:v>
                </c:pt>
                <c:pt idx="293">
                  <c:v>30.3</c:v>
                </c:pt>
                <c:pt idx="294">
                  <c:v>30.4</c:v>
                </c:pt>
                <c:pt idx="295">
                  <c:v>30.5</c:v>
                </c:pt>
                <c:pt idx="296">
                  <c:v>30.6</c:v>
                </c:pt>
                <c:pt idx="297">
                  <c:v>30.7</c:v>
                </c:pt>
                <c:pt idx="298">
                  <c:v>30.8</c:v>
                </c:pt>
                <c:pt idx="299">
                  <c:v>30.9</c:v>
                </c:pt>
                <c:pt idx="300">
                  <c:v>31</c:v>
                </c:pt>
                <c:pt idx="301">
                  <c:v>31.1</c:v>
                </c:pt>
                <c:pt idx="302">
                  <c:v>31.2</c:v>
                </c:pt>
                <c:pt idx="303">
                  <c:v>31.3</c:v>
                </c:pt>
                <c:pt idx="304">
                  <c:v>31.4</c:v>
                </c:pt>
                <c:pt idx="305">
                  <c:v>31.5</c:v>
                </c:pt>
                <c:pt idx="306">
                  <c:v>31.6</c:v>
                </c:pt>
                <c:pt idx="307">
                  <c:v>31.7</c:v>
                </c:pt>
                <c:pt idx="308">
                  <c:v>31.8</c:v>
                </c:pt>
                <c:pt idx="309">
                  <c:v>31.9</c:v>
                </c:pt>
                <c:pt idx="310">
                  <c:v>32</c:v>
                </c:pt>
                <c:pt idx="311">
                  <c:v>32.1</c:v>
                </c:pt>
                <c:pt idx="312">
                  <c:v>32.200000000000003</c:v>
                </c:pt>
                <c:pt idx="313">
                  <c:v>32.299999999999997</c:v>
                </c:pt>
                <c:pt idx="314">
                  <c:v>32.4</c:v>
                </c:pt>
                <c:pt idx="315">
                  <c:v>32.5</c:v>
                </c:pt>
                <c:pt idx="316">
                  <c:v>32.6</c:v>
                </c:pt>
                <c:pt idx="317">
                  <c:v>32.700000000000003</c:v>
                </c:pt>
                <c:pt idx="318">
                  <c:v>32.799999999999997</c:v>
                </c:pt>
                <c:pt idx="319">
                  <c:v>32.9</c:v>
                </c:pt>
                <c:pt idx="320">
                  <c:v>33</c:v>
                </c:pt>
                <c:pt idx="321">
                  <c:v>33.1</c:v>
                </c:pt>
                <c:pt idx="322">
                  <c:v>33.200000000000003</c:v>
                </c:pt>
                <c:pt idx="323">
                  <c:v>33.299999999999997</c:v>
                </c:pt>
                <c:pt idx="324">
                  <c:v>33.4</c:v>
                </c:pt>
                <c:pt idx="325">
                  <c:v>33.5</c:v>
                </c:pt>
                <c:pt idx="326">
                  <c:v>33.6</c:v>
                </c:pt>
                <c:pt idx="327">
                  <c:v>33.700000000000003</c:v>
                </c:pt>
                <c:pt idx="328">
                  <c:v>33.799999999999997</c:v>
                </c:pt>
                <c:pt idx="329">
                  <c:v>33.9</c:v>
                </c:pt>
                <c:pt idx="330">
                  <c:v>34</c:v>
                </c:pt>
                <c:pt idx="331">
                  <c:v>34.1</c:v>
                </c:pt>
                <c:pt idx="332">
                  <c:v>34.200000000000003</c:v>
                </c:pt>
                <c:pt idx="333">
                  <c:v>34.299999999999997</c:v>
                </c:pt>
                <c:pt idx="334">
                  <c:v>34.4</c:v>
                </c:pt>
                <c:pt idx="335">
                  <c:v>34.5</c:v>
                </c:pt>
                <c:pt idx="336">
                  <c:v>34.6</c:v>
                </c:pt>
                <c:pt idx="337">
                  <c:v>34.700000000000003</c:v>
                </c:pt>
                <c:pt idx="338">
                  <c:v>34.799999999999997</c:v>
                </c:pt>
                <c:pt idx="339">
                  <c:v>34.9</c:v>
                </c:pt>
                <c:pt idx="340">
                  <c:v>35</c:v>
                </c:pt>
                <c:pt idx="341">
                  <c:v>35.1</c:v>
                </c:pt>
                <c:pt idx="342">
                  <c:v>35.200000000000003</c:v>
                </c:pt>
                <c:pt idx="343">
                  <c:v>35.299999999999997</c:v>
                </c:pt>
                <c:pt idx="344">
                  <c:v>35.4</c:v>
                </c:pt>
                <c:pt idx="345">
                  <c:v>35.5</c:v>
                </c:pt>
                <c:pt idx="346">
                  <c:v>35.6</c:v>
                </c:pt>
                <c:pt idx="347">
                  <c:v>35.700000000000003</c:v>
                </c:pt>
                <c:pt idx="348">
                  <c:v>35.799999999999997</c:v>
                </c:pt>
                <c:pt idx="349">
                  <c:v>35.9</c:v>
                </c:pt>
                <c:pt idx="350">
                  <c:v>36</c:v>
                </c:pt>
                <c:pt idx="351">
                  <c:v>36.1</c:v>
                </c:pt>
                <c:pt idx="352">
                  <c:v>36.200000000000003</c:v>
                </c:pt>
                <c:pt idx="353">
                  <c:v>36.299999999999997</c:v>
                </c:pt>
                <c:pt idx="354">
                  <c:v>36.4</c:v>
                </c:pt>
                <c:pt idx="355">
                  <c:v>36.5</c:v>
                </c:pt>
                <c:pt idx="356">
                  <c:v>36.6</c:v>
                </c:pt>
                <c:pt idx="357">
                  <c:v>36.700000000000003</c:v>
                </c:pt>
                <c:pt idx="358">
                  <c:v>36.799999999999997</c:v>
                </c:pt>
                <c:pt idx="359">
                  <c:v>36.9</c:v>
                </c:pt>
                <c:pt idx="360">
                  <c:v>37</c:v>
                </c:pt>
                <c:pt idx="361">
                  <c:v>37.1</c:v>
                </c:pt>
                <c:pt idx="362">
                  <c:v>37.200000000000003</c:v>
                </c:pt>
                <c:pt idx="363">
                  <c:v>37.299999999999997</c:v>
                </c:pt>
                <c:pt idx="364">
                  <c:v>37.4</c:v>
                </c:pt>
                <c:pt idx="365">
                  <c:v>37.5</c:v>
                </c:pt>
                <c:pt idx="366">
                  <c:v>37.6</c:v>
                </c:pt>
                <c:pt idx="367">
                  <c:v>37.700000000000003</c:v>
                </c:pt>
                <c:pt idx="368">
                  <c:v>37.799999999999997</c:v>
                </c:pt>
                <c:pt idx="369">
                  <c:v>37.9</c:v>
                </c:pt>
                <c:pt idx="370">
                  <c:v>38</c:v>
                </c:pt>
                <c:pt idx="371">
                  <c:v>38.1</c:v>
                </c:pt>
                <c:pt idx="372">
                  <c:v>38.200000000000003</c:v>
                </c:pt>
                <c:pt idx="373">
                  <c:v>38.299999999999997</c:v>
                </c:pt>
                <c:pt idx="374">
                  <c:v>38.4</c:v>
                </c:pt>
                <c:pt idx="375">
                  <c:v>38.5</c:v>
                </c:pt>
                <c:pt idx="376">
                  <c:v>38.6</c:v>
                </c:pt>
                <c:pt idx="377">
                  <c:v>38.700000000000003</c:v>
                </c:pt>
                <c:pt idx="378">
                  <c:v>38.799999999999997</c:v>
                </c:pt>
                <c:pt idx="379">
                  <c:v>38.9</c:v>
                </c:pt>
                <c:pt idx="380">
                  <c:v>39</c:v>
                </c:pt>
                <c:pt idx="381">
                  <c:v>39.1</c:v>
                </c:pt>
                <c:pt idx="382">
                  <c:v>39.200000000000003</c:v>
                </c:pt>
                <c:pt idx="383">
                  <c:v>39.299999999999997</c:v>
                </c:pt>
                <c:pt idx="384">
                  <c:v>39.4</c:v>
                </c:pt>
                <c:pt idx="385">
                  <c:v>39.5</c:v>
                </c:pt>
                <c:pt idx="386">
                  <c:v>39.6</c:v>
                </c:pt>
                <c:pt idx="387">
                  <c:v>39.700000000000003</c:v>
                </c:pt>
                <c:pt idx="388">
                  <c:v>39.799999999999997</c:v>
                </c:pt>
                <c:pt idx="389">
                  <c:v>39.9</c:v>
                </c:pt>
                <c:pt idx="390">
                  <c:v>40</c:v>
                </c:pt>
                <c:pt idx="391">
                  <c:v>40.1</c:v>
                </c:pt>
                <c:pt idx="392">
                  <c:v>40.200000000000003</c:v>
                </c:pt>
                <c:pt idx="393">
                  <c:v>40.299999999999997</c:v>
                </c:pt>
                <c:pt idx="394">
                  <c:v>40.4</c:v>
                </c:pt>
                <c:pt idx="395">
                  <c:v>40.5</c:v>
                </c:pt>
                <c:pt idx="396">
                  <c:v>40.6</c:v>
                </c:pt>
                <c:pt idx="397">
                  <c:v>40.700000000000003</c:v>
                </c:pt>
                <c:pt idx="398">
                  <c:v>40.799999999999997</c:v>
                </c:pt>
                <c:pt idx="399">
                  <c:v>40.9</c:v>
                </c:pt>
                <c:pt idx="400">
                  <c:v>41</c:v>
                </c:pt>
                <c:pt idx="401">
                  <c:v>41.1</c:v>
                </c:pt>
                <c:pt idx="402">
                  <c:v>41.2</c:v>
                </c:pt>
                <c:pt idx="403">
                  <c:v>41.3</c:v>
                </c:pt>
                <c:pt idx="404">
                  <c:v>41.4</c:v>
                </c:pt>
                <c:pt idx="405">
                  <c:v>41.5</c:v>
                </c:pt>
                <c:pt idx="406">
                  <c:v>41.6</c:v>
                </c:pt>
                <c:pt idx="407">
                  <c:v>41.7</c:v>
                </c:pt>
                <c:pt idx="408">
                  <c:v>41.8</c:v>
                </c:pt>
                <c:pt idx="409">
                  <c:v>41.9</c:v>
                </c:pt>
                <c:pt idx="410">
                  <c:v>42</c:v>
                </c:pt>
                <c:pt idx="411">
                  <c:v>42.1</c:v>
                </c:pt>
                <c:pt idx="412">
                  <c:v>42.2</c:v>
                </c:pt>
                <c:pt idx="413">
                  <c:v>42.3</c:v>
                </c:pt>
                <c:pt idx="414">
                  <c:v>42.4</c:v>
                </c:pt>
                <c:pt idx="415">
                  <c:v>42.5</c:v>
                </c:pt>
                <c:pt idx="416">
                  <c:v>42.6</c:v>
                </c:pt>
                <c:pt idx="417">
                  <c:v>42.7</c:v>
                </c:pt>
                <c:pt idx="418">
                  <c:v>42.8</c:v>
                </c:pt>
                <c:pt idx="419">
                  <c:v>42.9</c:v>
                </c:pt>
                <c:pt idx="420">
                  <c:v>43</c:v>
                </c:pt>
                <c:pt idx="421">
                  <c:v>43.1</c:v>
                </c:pt>
                <c:pt idx="422">
                  <c:v>43.2</c:v>
                </c:pt>
                <c:pt idx="423">
                  <c:v>43.3</c:v>
                </c:pt>
                <c:pt idx="424">
                  <c:v>43.4</c:v>
                </c:pt>
                <c:pt idx="425">
                  <c:v>43.5</c:v>
                </c:pt>
                <c:pt idx="426">
                  <c:v>43.6</c:v>
                </c:pt>
                <c:pt idx="427">
                  <c:v>43.7</c:v>
                </c:pt>
                <c:pt idx="428">
                  <c:v>43.8</c:v>
                </c:pt>
                <c:pt idx="429">
                  <c:v>43.9</c:v>
                </c:pt>
                <c:pt idx="430">
                  <c:v>44</c:v>
                </c:pt>
                <c:pt idx="431">
                  <c:v>44.1</c:v>
                </c:pt>
                <c:pt idx="432">
                  <c:v>44.2</c:v>
                </c:pt>
                <c:pt idx="433">
                  <c:v>44.3</c:v>
                </c:pt>
                <c:pt idx="434">
                  <c:v>44.4</c:v>
                </c:pt>
                <c:pt idx="435">
                  <c:v>44.5</c:v>
                </c:pt>
                <c:pt idx="436">
                  <c:v>44.6</c:v>
                </c:pt>
                <c:pt idx="437">
                  <c:v>44.7</c:v>
                </c:pt>
                <c:pt idx="438">
                  <c:v>44.8</c:v>
                </c:pt>
                <c:pt idx="439">
                  <c:v>44.9</c:v>
                </c:pt>
                <c:pt idx="440">
                  <c:v>45</c:v>
                </c:pt>
                <c:pt idx="441">
                  <c:v>45.1</c:v>
                </c:pt>
                <c:pt idx="442">
                  <c:v>45.2</c:v>
                </c:pt>
                <c:pt idx="443">
                  <c:v>45.3</c:v>
                </c:pt>
                <c:pt idx="444">
                  <c:v>45.4</c:v>
                </c:pt>
                <c:pt idx="445">
                  <c:v>45.5</c:v>
                </c:pt>
                <c:pt idx="446">
                  <c:v>45.6</c:v>
                </c:pt>
                <c:pt idx="447">
                  <c:v>45.7</c:v>
                </c:pt>
                <c:pt idx="448">
                  <c:v>45.8</c:v>
                </c:pt>
                <c:pt idx="449">
                  <c:v>45.9</c:v>
                </c:pt>
                <c:pt idx="450">
                  <c:v>46</c:v>
                </c:pt>
                <c:pt idx="451">
                  <c:v>46.1</c:v>
                </c:pt>
                <c:pt idx="452">
                  <c:v>46.2</c:v>
                </c:pt>
                <c:pt idx="453">
                  <c:v>46.3</c:v>
                </c:pt>
                <c:pt idx="454">
                  <c:v>46.4</c:v>
                </c:pt>
                <c:pt idx="455">
                  <c:v>46.5</c:v>
                </c:pt>
                <c:pt idx="456">
                  <c:v>46.6</c:v>
                </c:pt>
                <c:pt idx="457">
                  <c:v>46.7</c:v>
                </c:pt>
                <c:pt idx="458">
                  <c:v>46.8</c:v>
                </c:pt>
                <c:pt idx="459">
                  <c:v>46.9</c:v>
                </c:pt>
                <c:pt idx="460">
                  <c:v>47</c:v>
                </c:pt>
                <c:pt idx="461">
                  <c:v>47.1</c:v>
                </c:pt>
                <c:pt idx="462">
                  <c:v>47.2</c:v>
                </c:pt>
                <c:pt idx="463">
                  <c:v>47.3</c:v>
                </c:pt>
                <c:pt idx="464">
                  <c:v>47.4</c:v>
                </c:pt>
                <c:pt idx="465">
                  <c:v>47.5</c:v>
                </c:pt>
                <c:pt idx="466">
                  <c:v>47.6</c:v>
                </c:pt>
                <c:pt idx="467">
                  <c:v>47.7</c:v>
                </c:pt>
                <c:pt idx="468">
                  <c:v>47.8</c:v>
                </c:pt>
                <c:pt idx="469">
                  <c:v>47.9</c:v>
                </c:pt>
                <c:pt idx="470">
                  <c:v>48</c:v>
                </c:pt>
                <c:pt idx="471">
                  <c:v>48.1</c:v>
                </c:pt>
                <c:pt idx="472">
                  <c:v>48.2</c:v>
                </c:pt>
                <c:pt idx="473">
                  <c:v>48.3</c:v>
                </c:pt>
                <c:pt idx="474">
                  <c:v>48.4</c:v>
                </c:pt>
                <c:pt idx="475">
                  <c:v>48.5</c:v>
                </c:pt>
                <c:pt idx="476">
                  <c:v>48.6</c:v>
                </c:pt>
                <c:pt idx="477">
                  <c:v>48.7</c:v>
                </c:pt>
                <c:pt idx="478">
                  <c:v>48.8</c:v>
                </c:pt>
                <c:pt idx="479">
                  <c:v>48.9</c:v>
                </c:pt>
                <c:pt idx="480">
                  <c:v>49</c:v>
                </c:pt>
                <c:pt idx="481">
                  <c:v>49.1</c:v>
                </c:pt>
                <c:pt idx="482">
                  <c:v>49.2</c:v>
                </c:pt>
                <c:pt idx="483">
                  <c:v>49.3</c:v>
                </c:pt>
                <c:pt idx="484">
                  <c:v>49.4</c:v>
                </c:pt>
                <c:pt idx="485">
                  <c:v>49.5</c:v>
                </c:pt>
                <c:pt idx="486">
                  <c:v>49.6</c:v>
                </c:pt>
                <c:pt idx="487">
                  <c:v>49.7</c:v>
                </c:pt>
                <c:pt idx="488">
                  <c:v>49.8</c:v>
                </c:pt>
                <c:pt idx="489">
                  <c:v>49.9</c:v>
                </c:pt>
                <c:pt idx="490">
                  <c:v>50</c:v>
                </c:pt>
                <c:pt idx="491">
                  <c:v>50.1</c:v>
                </c:pt>
                <c:pt idx="492">
                  <c:v>50.2</c:v>
                </c:pt>
                <c:pt idx="493">
                  <c:v>50.3</c:v>
                </c:pt>
                <c:pt idx="494">
                  <c:v>50.4</c:v>
                </c:pt>
                <c:pt idx="495">
                  <c:v>50.5</c:v>
                </c:pt>
                <c:pt idx="496">
                  <c:v>50.6</c:v>
                </c:pt>
                <c:pt idx="497">
                  <c:v>50.7</c:v>
                </c:pt>
                <c:pt idx="498">
                  <c:v>50.8</c:v>
                </c:pt>
                <c:pt idx="499">
                  <c:v>50.9</c:v>
                </c:pt>
                <c:pt idx="500">
                  <c:v>51</c:v>
                </c:pt>
                <c:pt idx="501">
                  <c:v>51.1</c:v>
                </c:pt>
                <c:pt idx="502">
                  <c:v>51.2</c:v>
                </c:pt>
                <c:pt idx="503">
                  <c:v>51.3</c:v>
                </c:pt>
                <c:pt idx="504">
                  <c:v>51.4</c:v>
                </c:pt>
                <c:pt idx="505">
                  <c:v>51.5</c:v>
                </c:pt>
                <c:pt idx="506">
                  <c:v>51.6</c:v>
                </c:pt>
                <c:pt idx="507">
                  <c:v>51.7</c:v>
                </c:pt>
                <c:pt idx="508">
                  <c:v>51.8</c:v>
                </c:pt>
                <c:pt idx="509">
                  <c:v>51.9</c:v>
                </c:pt>
                <c:pt idx="510">
                  <c:v>52</c:v>
                </c:pt>
                <c:pt idx="511">
                  <c:v>52.1</c:v>
                </c:pt>
                <c:pt idx="512">
                  <c:v>52.2</c:v>
                </c:pt>
                <c:pt idx="513">
                  <c:v>52.3</c:v>
                </c:pt>
                <c:pt idx="514">
                  <c:v>52.4</c:v>
                </c:pt>
                <c:pt idx="515">
                  <c:v>52.5</c:v>
                </c:pt>
                <c:pt idx="516">
                  <c:v>52.6</c:v>
                </c:pt>
                <c:pt idx="517">
                  <c:v>52.7</c:v>
                </c:pt>
                <c:pt idx="518">
                  <c:v>52.8</c:v>
                </c:pt>
                <c:pt idx="519">
                  <c:v>52.9</c:v>
                </c:pt>
                <c:pt idx="520">
                  <c:v>53</c:v>
                </c:pt>
                <c:pt idx="521">
                  <c:v>53.1</c:v>
                </c:pt>
                <c:pt idx="522">
                  <c:v>53.2</c:v>
                </c:pt>
                <c:pt idx="523">
                  <c:v>53.3</c:v>
                </c:pt>
                <c:pt idx="524">
                  <c:v>53.4</c:v>
                </c:pt>
                <c:pt idx="525">
                  <c:v>53.5</c:v>
                </c:pt>
                <c:pt idx="526">
                  <c:v>53.6</c:v>
                </c:pt>
                <c:pt idx="527">
                  <c:v>53.7</c:v>
                </c:pt>
                <c:pt idx="528">
                  <c:v>53.8</c:v>
                </c:pt>
                <c:pt idx="529">
                  <c:v>53.9</c:v>
                </c:pt>
                <c:pt idx="530">
                  <c:v>54</c:v>
                </c:pt>
                <c:pt idx="531">
                  <c:v>54.1</c:v>
                </c:pt>
                <c:pt idx="532">
                  <c:v>54.2</c:v>
                </c:pt>
                <c:pt idx="533">
                  <c:v>54.3</c:v>
                </c:pt>
                <c:pt idx="534">
                  <c:v>54.4</c:v>
                </c:pt>
                <c:pt idx="535">
                  <c:v>54.5</c:v>
                </c:pt>
                <c:pt idx="536">
                  <c:v>54.6</c:v>
                </c:pt>
                <c:pt idx="537">
                  <c:v>54.7</c:v>
                </c:pt>
                <c:pt idx="538">
                  <c:v>54.8</c:v>
                </c:pt>
                <c:pt idx="539">
                  <c:v>54.9</c:v>
                </c:pt>
                <c:pt idx="540">
                  <c:v>55</c:v>
                </c:pt>
                <c:pt idx="541">
                  <c:v>55.1</c:v>
                </c:pt>
                <c:pt idx="542">
                  <c:v>55.2</c:v>
                </c:pt>
                <c:pt idx="543">
                  <c:v>55.3</c:v>
                </c:pt>
                <c:pt idx="544">
                  <c:v>55.4</c:v>
                </c:pt>
                <c:pt idx="545">
                  <c:v>55.5</c:v>
                </c:pt>
                <c:pt idx="546">
                  <c:v>55.6</c:v>
                </c:pt>
                <c:pt idx="547">
                  <c:v>55.7</c:v>
                </c:pt>
                <c:pt idx="548">
                  <c:v>55.8</c:v>
                </c:pt>
                <c:pt idx="549">
                  <c:v>55.9</c:v>
                </c:pt>
                <c:pt idx="550">
                  <c:v>56</c:v>
                </c:pt>
                <c:pt idx="551">
                  <c:v>56.1</c:v>
                </c:pt>
                <c:pt idx="552">
                  <c:v>56.2</c:v>
                </c:pt>
                <c:pt idx="553">
                  <c:v>56.3</c:v>
                </c:pt>
                <c:pt idx="554">
                  <c:v>56.4</c:v>
                </c:pt>
                <c:pt idx="555">
                  <c:v>56.5</c:v>
                </c:pt>
                <c:pt idx="556">
                  <c:v>56.6</c:v>
                </c:pt>
                <c:pt idx="557">
                  <c:v>56.7</c:v>
                </c:pt>
                <c:pt idx="558">
                  <c:v>56.8</c:v>
                </c:pt>
                <c:pt idx="559">
                  <c:v>56.9</c:v>
                </c:pt>
                <c:pt idx="560">
                  <c:v>57</c:v>
                </c:pt>
                <c:pt idx="561">
                  <c:v>57.1</c:v>
                </c:pt>
                <c:pt idx="562">
                  <c:v>57.2</c:v>
                </c:pt>
                <c:pt idx="563">
                  <c:v>57.3</c:v>
                </c:pt>
                <c:pt idx="564">
                  <c:v>57.4</c:v>
                </c:pt>
                <c:pt idx="565">
                  <c:v>57.5</c:v>
                </c:pt>
                <c:pt idx="566">
                  <c:v>57.6</c:v>
                </c:pt>
                <c:pt idx="567">
                  <c:v>57.7</c:v>
                </c:pt>
                <c:pt idx="568">
                  <c:v>57.8</c:v>
                </c:pt>
                <c:pt idx="569">
                  <c:v>57.9</c:v>
                </c:pt>
                <c:pt idx="570">
                  <c:v>58</c:v>
                </c:pt>
                <c:pt idx="571">
                  <c:v>58.1</c:v>
                </c:pt>
                <c:pt idx="572">
                  <c:v>58.2</c:v>
                </c:pt>
                <c:pt idx="573">
                  <c:v>58.3</c:v>
                </c:pt>
                <c:pt idx="574">
                  <c:v>58.4</c:v>
                </c:pt>
                <c:pt idx="575">
                  <c:v>58.5</c:v>
                </c:pt>
                <c:pt idx="576">
                  <c:v>58.6</c:v>
                </c:pt>
                <c:pt idx="577">
                  <c:v>58.7</c:v>
                </c:pt>
                <c:pt idx="578">
                  <c:v>58.8</c:v>
                </c:pt>
                <c:pt idx="579">
                  <c:v>58.9</c:v>
                </c:pt>
                <c:pt idx="580">
                  <c:v>59</c:v>
                </c:pt>
                <c:pt idx="581">
                  <c:v>59.1</c:v>
                </c:pt>
                <c:pt idx="582">
                  <c:v>59.2</c:v>
                </c:pt>
                <c:pt idx="583">
                  <c:v>59.3</c:v>
                </c:pt>
                <c:pt idx="584">
                  <c:v>59.4</c:v>
                </c:pt>
                <c:pt idx="585">
                  <c:v>59.5</c:v>
                </c:pt>
                <c:pt idx="586">
                  <c:v>59.6</c:v>
                </c:pt>
                <c:pt idx="587">
                  <c:v>59.7</c:v>
                </c:pt>
                <c:pt idx="588">
                  <c:v>59.8</c:v>
                </c:pt>
                <c:pt idx="589">
                  <c:v>59.9</c:v>
                </c:pt>
                <c:pt idx="590">
                  <c:v>60</c:v>
                </c:pt>
                <c:pt idx="591">
                  <c:v>60.1</c:v>
                </c:pt>
                <c:pt idx="592">
                  <c:v>60.2</c:v>
                </c:pt>
                <c:pt idx="593">
                  <c:v>60.3</c:v>
                </c:pt>
                <c:pt idx="594">
                  <c:v>60.4</c:v>
                </c:pt>
                <c:pt idx="595">
                  <c:v>60.5</c:v>
                </c:pt>
                <c:pt idx="596">
                  <c:v>60.6</c:v>
                </c:pt>
                <c:pt idx="597">
                  <c:v>60.7</c:v>
                </c:pt>
                <c:pt idx="598">
                  <c:v>60.8</c:v>
                </c:pt>
                <c:pt idx="599">
                  <c:v>60.9</c:v>
                </c:pt>
                <c:pt idx="600">
                  <c:v>61</c:v>
                </c:pt>
                <c:pt idx="601">
                  <c:v>61.1</c:v>
                </c:pt>
                <c:pt idx="602">
                  <c:v>61.2</c:v>
                </c:pt>
                <c:pt idx="603">
                  <c:v>61.3</c:v>
                </c:pt>
                <c:pt idx="604">
                  <c:v>61.4</c:v>
                </c:pt>
                <c:pt idx="605">
                  <c:v>61.5</c:v>
                </c:pt>
                <c:pt idx="606">
                  <c:v>61.6</c:v>
                </c:pt>
                <c:pt idx="607">
                  <c:v>61.7</c:v>
                </c:pt>
                <c:pt idx="608">
                  <c:v>61.8</c:v>
                </c:pt>
                <c:pt idx="609">
                  <c:v>61.9</c:v>
                </c:pt>
                <c:pt idx="610">
                  <c:v>62</c:v>
                </c:pt>
                <c:pt idx="611">
                  <c:v>62.1</c:v>
                </c:pt>
                <c:pt idx="612">
                  <c:v>62.2</c:v>
                </c:pt>
                <c:pt idx="613">
                  <c:v>62.3</c:v>
                </c:pt>
                <c:pt idx="614">
                  <c:v>62.4</c:v>
                </c:pt>
                <c:pt idx="615">
                  <c:v>62.5</c:v>
                </c:pt>
                <c:pt idx="616">
                  <c:v>62.6</c:v>
                </c:pt>
                <c:pt idx="617">
                  <c:v>62.7</c:v>
                </c:pt>
                <c:pt idx="618">
                  <c:v>62.8</c:v>
                </c:pt>
                <c:pt idx="619">
                  <c:v>62.9</c:v>
                </c:pt>
                <c:pt idx="620">
                  <c:v>63</c:v>
                </c:pt>
                <c:pt idx="621">
                  <c:v>63.1</c:v>
                </c:pt>
                <c:pt idx="622">
                  <c:v>63.2</c:v>
                </c:pt>
                <c:pt idx="623">
                  <c:v>63.3</c:v>
                </c:pt>
                <c:pt idx="624">
                  <c:v>63.4</c:v>
                </c:pt>
                <c:pt idx="625">
                  <c:v>63.5</c:v>
                </c:pt>
                <c:pt idx="626">
                  <c:v>63.6</c:v>
                </c:pt>
                <c:pt idx="627">
                  <c:v>63.7</c:v>
                </c:pt>
                <c:pt idx="628">
                  <c:v>63.8</c:v>
                </c:pt>
                <c:pt idx="629">
                  <c:v>63.9</c:v>
                </c:pt>
                <c:pt idx="630">
                  <c:v>64</c:v>
                </c:pt>
                <c:pt idx="631">
                  <c:v>64.099999999999994</c:v>
                </c:pt>
                <c:pt idx="632">
                  <c:v>64.2</c:v>
                </c:pt>
                <c:pt idx="633">
                  <c:v>64.3</c:v>
                </c:pt>
                <c:pt idx="634">
                  <c:v>64.400000000000006</c:v>
                </c:pt>
                <c:pt idx="635">
                  <c:v>64.5</c:v>
                </c:pt>
                <c:pt idx="636">
                  <c:v>64.599999999999994</c:v>
                </c:pt>
                <c:pt idx="637">
                  <c:v>64.7</c:v>
                </c:pt>
                <c:pt idx="638">
                  <c:v>64.8</c:v>
                </c:pt>
                <c:pt idx="639">
                  <c:v>64.900000000000006</c:v>
                </c:pt>
                <c:pt idx="640">
                  <c:v>65</c:v>
                </c:pt>
                <c:pt idx="641">
                  <c:v>65.099999999999994</c:v>
                </c:pt>
                <c:pt idx="642">
                  <c:v>65.2</c:v>
                </c:pt>
                <c:pt idx="643">
                  <c:v>65.3</c:v>
                </c:pt>
                <c:pt idx="644">
                  <c:v>65.400000000000006</c:v>
                </c:pt>
                <c:pt idx="645">
                  <c:v>65.5</c:v>
                </c:pt>
                <c:pt idx="646">
                  <c:v>65.599999999999994</c:v>
                </c:pt>
                <c:pt idx="647">
                  <c:v>65.7</c:v>
                </c:pt>
                <c:pt idx="648">
                  <c:v>65.8</c:v>
                </c:pt>
                <c:pt idx="649">
                  <c:v>65.900000000000006</c:v>
                </c:pt>
                <c:pt idx="650">
                  <c:v>66</c:v>
                </c:pt>
                <c:pt idx="651">
                  <c:v>66.099999999999994</c:v>
                </c:pt>
                <c:pt idx="652">
                  <c:v>66.2</c:v>
                </c:pt>
                <c:pt idx="653">
                  <c:v>66.3</c:v>
                </c:pt>
                <c:pt idx="654">
                  <c:v>66.400000000000006</c:v>
                </c:pt>
                <c:pt idx="655">
                  <c:v>66.5</c:v>
                </c:pt>
                <c:pt idx="656">
                  <c:v>66.599999999999994</c:v>
                </c:pt>
                <c:pt idx="657">
                  <c:v>66.7</c:v>
                </c:pt>
                <c:pt idx="658">
                  <c:v>66.8</c:v>
                </c:pt>
                <c:pt idx="659">
                  <c:v>66.900000000000006</c:v>
                </c:pt>
                <c:pt idx="660">
                  <c:v>67</c:v>
                </c:pt>
                <c:pt idx="661">
                  <c:v>67.099999999999994</c:v>
                </c:pt>
                <c:pt idx="662">
                  <c:v>67.2</c:v>
                </c:pt>
                <c:pt idx="663">
                  <c:v>67.3</c:v>
                </c:pt>
                <c:pt idx="664">
                  <c:v>67.400000000000006</c:v>
                </c:pt>
                <c:pt idx="665">
                  <c:v>67.5</c:v>
                </c:pt>
                <c:pt idx="666">
                  <c:v>67.599999999999994</c:v>
                </c:pt>
                <c:pt idx="667">
                  <c:v>67.7</c:v>
                </c:pt>
                <c:pt idx="668">
                  <c:v>67.8</c:v>
                </c:pt>
                <c:pt idx="669">
                  <c:v>67.900000000000006</c:v>
                </c:pt>
                <c:pt idx="670">
                  <c:v>68</c:v>
                </c:pt>
                <c:pt idx="671">
                  <c:v>68.099999999999994</c:v>
                </c:pt>
                <c:pt idx="672">
                  <c:v>68.2</c:v>
                </c:pt>
                <c:pt idx="673">
                  <c:v>68.3</c:v>
                </c:pt>
                <c:pt idx="674">
                  <c:v>68.400000000000006</c:v>
                </c:pt>
                <c:pt idx="675">
                  <c:v>68.5</c:v>
                </c:pt>
                <c:pt idx="676">
                  <c:v>68.599999999999994</c:v>
                </c:pt>
                <c:pt idx="677">
                  <c:v>68.7</c:v>
                </c:pt>
                <c:pt idx="678">
                  <c:v>68.8</c:v>
                </c:pt>
                <c:pt idx="679">
                  <c:v>68.900000000000006</c:v>
                </c:pt>
                <c:pt idx="680">
                  <c:v>69</c:v>
                </c:pt>
                <c:pt idx="681">
                  <c:v>69.099999999999994</c:v>
                </c:pt>
                <c:pt idx="682">
                  <c:v>69.2</c:v>
                </c:pt>
                <c:pt idx="683">
                  <c:v>69.3</c:v>
                </c:pt>
                <c:pt idx="684">
                  <c:v>69.400000000000006</c:v>
                </c:pt>
                <c:pt idx="685">
                  <c:v>69.5</c:v>
                </c:pt>
                <c:pt idx="686">
                  <c:v>69.599999999999994</c:v>
                </c:pt>
                <c:pt idx="687">
                  <c:v>69.7</c:v>
                </c:pt>
                <c:pt idx="688">
                  <c:v>69.8</c:v>
                </c:pt>
                <c:pt idx="689">
                  <c:v>69.900000000000006</c:v>
                </c:pt>
                <c:pt idx="690">
                  <c:v>70</c:v>
                </c:pt>
                <c:pt idx="691">
                  <c:v>70.099999999999994</c:v>
                </c:pt>
                <c:pt idx="692">
                  <c:v>70.2</c:v>
                </c:pt>
                <c:pt idx="693">
                  <c:v>70.3</c:v>
                </c:pt>
                <c:pt idx="694">
                  <c:v>70.400000000000006</c:v>
                </c:pt>
                <c:pt idx="695">
                  <c:v>70.5</c:v>
                </c:pt>
                <c:pt idx="696">
                  <c:v>70.599999999999994</c:v>
                </c:pt>
                <c:pt idx="697">
                  <c:v>70.7</c:v>
                </c:pt>
                <c:pt idx="698">
                  <c:v>70.8</c:v>
                </c:pt>
                <c:pt idx="699">
                  <c:v>70.900000000000006</c:v>
                </c:pt>
                <c:pt idx="700">
                  <c:v>71</c:v>
                </c:pt>
                <c:pt idx="701">
                  <c:v>71.099999999999994</c:v>
                </c:pt>
                <c:pt idx="702">
                  <c:v>71.2</c:v>
                </c:pt>
                <c:pt idx="703">
                  <c:v>71.3</c:v>
                </c:pt>
                <c:pt idx="704">
                  <c:v>71.400000000000006</c:v>
                </c:pt>
                <c:pt idx="705">
                  <c:v>71.5</c:v>
                </c:pt>
                <c:pt idx="706">
                  <c:v>71.599999999999994</c:v>
                </c:pt>
                <c:pt idx="707">
                  <c:v>71.7</c:v>
                </c:pt>
                <c:pt idx="708">
                  <c:v>71.8</c:v>
                </c:pt>
                <c:pt idx="709">
                  <c:v>71.900000000000006</c:v>
                </c:pt>
                <c:pt idx="710">
                  <c:v>72</c:v>
                </c:pt>
                <c:pt idx="711">
                  <c:v>72.099999999999994</c:v>
                </c:pt>
                <c:pt idx="712">
                  <c:v>72.2</c:v>
                </c:pt>
                <c:pt idx="713">
                  <c:v>72.3</c:v>
                </c:pt>
                <c:pt idx="714">
                  <c:v>72.400000000000006</c:v>
                </c:pt>
                <c:pt idx="715">
                  <c:v>72.5</c:v>
                </c:pt>
                <c:pt idx="716">
                  <c:v>72.599999999999994</c:v>
                </c:pt>
                <c:pt idx="717">
                  <c:v>72.7</c:v>
                </c:pt>
                <c:pt idx="718">
                  <c:v>72.8</c:v>
                </c:pt>
                <c:pt idx="719">
                  <c:v>72.900000000000006</c:v>
                </c:pt>
                <c:pt idx="720">
                  <c:v>73</c:v>
                </c:pt>
                <c:pt idx="721">
                  <c:v>73.099999999999994</c:v>
                </c:pt>
                <c:pt idx="722">
                  <c:v>73.2</c:v>
                </c:pt>
                <c:pt idx="723">
                  <c:v>73.3</c:v>
                </c:pt>
                <c:pt idx="724">
                  <c:v>73.400000000000006</c:v>
                </c:pt>
                <c:pt idx="725">
                  <c:v>73.5</c:v>
                </c:pt>
                <c:pt idx="726">
                  <c:v>73.599999999999994</c:v>
                </c:pt>
                <c:pt idx="727">
                  <c:v>73.7</c:v>
                </c:pt>
                <c:pt idx="728">
                  <c:v>73.8</c:v>
                </c:pt>
                <c:pt idx="729">
                  <c:v>73.900000000000006</c:v>
                </c:pt>
                <c:pt idx="730">
                  <c:v>74</c:v>
                </c:pt>
                <c:pt idx="731">
                  <c:v>74.099999999999994</c:v>
                </c:pt>
                <c:pt idx="732">
                  <c:v>74.2</c:v>
                </c:pt>
                <c:pt idx="733">
                  <c:v>74.3</c:v>
                </c:pt>
                <c:pt idx="734">
                  <c:v>74.400000000000006</c:v>
                </c:pt>
                <c:pt idx="735">
                  <c:v>74.5</c:v>
                </c:pt>
                <c:pt idx="736">
                  <c:v>74.599999999999994</c:v>
                </c:pt>
                <c:pt idx="737">
                  <c:v>74.7</c:v>
                </c:pt>
                <c:pt idx="738">
                  <c:v>74.8</c:v>
                </c:pt>
                <c:pt idx="739">
                  <c:v>74.900000000000006</c:v>
                </c:pt>
                <c:pt idx="740">
                  <c:v>75</c:v>
                </c:pt>
                <c:pt idx="741">
                  <c:v>75.099999999999994</c:v>
                </c:pt>
                <c:pt idx="742">
                  <c:v>75.2</c:v>
                </c:pt>
                <c:pt idx="743">
                  <c:v>75.3</c:v>
                </c:pt>
                <c:pt idx="744">
                  <c:v>75.400000000000006</c:v>
                </c:pt>
                <c:pt idx="745">
                  <c:v>75.5</c:v>
                </c:pt>
                <c:pt idx="746">
                  <c:v>75.599999999999994</c:v>
                </c:pt>
                <c:pt idx="747">
                  <c:v>75.7</c:v>
                </c:pt>
                <c:pt idx="748">
                  <c:v>75.8</c:v>
                </c:pt>
                <c:pt idx="749">
                  <c:v>75.900000000000006</c:v>
                </c:pt>
                <c:pt idx="750">
                  <c:v>76</c:v>
                </c:pt>
                <c:pt idx="751">
                  <c:v>76.099999999999994</c:v>
                </c:pt>
                <c:pt idx="752">
                  <c:v>76.2</c:v>
                </c:pt>
                <c:pt idx="753">
                  <c:v>76.3</c:v>
                </c:pt>
                <c:pt idx="754">
                  <c:v>76.400000000000006</c:v>
                </c:pt>
                <c:pt idx="755">
                  <c:v>76.5</c:v>
                </c:pt>
                <c:pt idx="756">
                  <c:v>76.599999999999994</c:v>
                </c:pt>
                <c:pt idx="757">
                  <c:v>76.7</c:v>
                </c:pt>
                <c:pt idx="758">
                  <c:v>76.8</c:v>
                </c:pt>
                <c:pt idx="759">
                  <c:v>76.900000000000006</c:v>
                </c:pt>
                <c:pt idx="760">
                  <c:v>77</c:v>
                </c:pt>
                <c:pt idx="761">
                  <c:v>77.099999999999994</c:v>
                </c:pt>
                <c:pt idx="762">
                  <c:v>77.2</c:v>
                </c:pt>
                <c:pt idx="763">
                  <c:v>77.3</c:v>
                </c:pt>
                <c:pt idx="764">
                  <c:v>77.400000000000006</c:v>
                </c:pt>
                <c:pt idx="765">
                  <c:v>77.5</c:v>
                </c:pt>
                <c:pt idx="766">
                  <c:v>77.599999999999994</c:v>
                </c:pt>
                <c:pt idx="767">
                  <c:v>77.7</c:v>
                </c:pt>
                <c:pt idx="768">
                  <c:v>77.8</c:v>
                </c:pt>
                <c:pt idx="769">
                  <c:v>77.900000000000006</c:v>
                </c:pt>
                <c:pt idx="770">
                  <c:v>78</c:v>
                </c:pt>
                <c:pt idx="771">
                  <c:v>78.099999999999994</c:v>
                </c:pt>
                <c:pt idx="772">
                  <c:v>78.2</c:v>
                </c:pt>
                <c:pt idx="773">
                  <c:v>78.3</c:v>
                </c:pt>
                <c:pt idx="774">
                  <c:v>78.400000000000006</c:v>
                </c:pt>
                <c:pt idx="775">
                  <c:v>78.5</c:v>
                </c:pt>
                <c:pt idx="776">
                  <c:v>78.599999999999994</c:v>
                </c:pt>
                <c:pt idx="777">
                  <c:v>78.7</c:v>
                </c:pt>
                <c:pt idx="778">
                  <c:v>78.8</c:v>
                </c:pt>
                <c:pt idx="779">
                  <c:v>78.900000000000006</c:v>
                </c:pt>
                <c:pt idx="780">
                  <c:v>79</c:v>
                </c:pt>
                <c:pt idx="781">
                  <c:v>79.099999999999994</c:v>
                </c:pt>
                <c:pt idx="782">
                  <c:v>79.2</c:v>
                </c:pt>
                <c:pt idx="783">
                  <c:v>79.3</c:v>
                </c:pt>
                <c:pt idx="784">
                  <c:v>79.400000000000006</c:v>
                </c:pt>
                <c:pt idx="785">
                  <c:v>79.5</c:v>
                </c:pt>
                <c:pt idx="786">
                  <c:v>79.599999999999994</c:v>
                </c:pt>
                <c:pt idx="787">
                  <c:v>79.7</c:v>
                </c:pt>
                <c:pt idx="788">
                  <c:v>79.8</c:v>
                </c:pt>
                <c:pt idx="789">
                  <c:v>79.900000000000006</c:v>
                </c:pt>
                <c:pt idx="790">
                  <c:v>80</c:v>
                </c:pt>
                <c:pt idx="791">
                  <c:v>80.099999999999994</c:v>
                </c:pt>
                <c:pt idx="792">
                  <c:v>80.2</c:v>
                </c:pt>
                <c:pt idx="793">
                  <c:v>80.3</c:v>
                </c:pt>
                <c:pt idx="794">
                  <c:v>80.400000000000006</c:v>
                </c:pt>
                <c:pt idx="795">
                  <c:v>80.5</c:v>
                </c:pt>
                <c:pt idx="796">
                  <c:v>80.599999999999994</c:v>
                </c:pt>
                <c:pt idx="797">
                  <c:v>80.7</c:v>
                </c:pt>
                <c:pt idx="798">
                  <c:v>80.8</c:v>
                </c:pt>
                <c:pt idx="799">
                  <c:v>80.900000000000006</c:v>
                </c:pt>
                <c:pt idx="800">
                  <c:v>81</c:v>
                </c:pt>
                <c:pt idx="801">
                  <c:v>81.099999999999994</c:v>
                </c:pt>
                <c:pt idx="802">
                  <c:v>81.2</c:v>
                </c:pt>
                <c:pt idx="803">
                  <c:v>81.3</c:v>
                </c:pt>
                <c:pt idx="804">
                  <c:v>81.400000000000006</c:v>
                </c:pt>
                <c:pt idx="805">
                  <c:v>81.5</c:v>
                </c:pt>
                <c:pt idx="806">
                  <c:v>81.599999999999994</c:v>
                </c:pt>
                <c:pt idx="807">
                  <c:v>81.7</c:v>
                </c:pt>
                <c:pt idx="808">
                  <c:v>81.8</c:v>
                </c:pt>
                <c:pt idx="809">
                  <c:v>81.900000000000006</c:v>
                </c:pt>
                <c:pt idx="810">
                  <c:v>82</c:v>
                </c:pt>
                <c:pt idx="811">
                  <c:v>82.1</c:v>
                </c:pt>
                <c:pt idx="812">
                  <c:v>82.2</c:v>
                </c:pt>
                <c:pt idx="813">
                  <c:v>82.3</c:v>
                </c:pt>
                <c:pt idx="814">
                  <c:v>82.4</c:v>
                </c:pt>
                <c:pt idx="815">
                  <c:v>82.5</c:v>
                </c:pt>
                <c:pt idx="816">
                  <c:v>82.6</c:v>
                </c:pt>
                <c:pt idx="817">
                  <c:v>82.7</c:v>
                </c:pt>
                <c:pt idx="818">
                  <c:v>82.8</c:v>
                </c:pt>
                <c:pt idx="819">
                  <c:v>82.9</c:v>
                </c:pt>
                <c:pt idx="820">
                  <c:v>83</c:v>
                </c:pt>
                <c:pt idx="821">
                  <c:v>83.1</c:v>
                </c:pt>
                <c:pt idx="822">
                  <c:v>83.2</c:v>
                </c:pt>
                <c:pt idx="823">
                  <c:v>83.3</c:v>
                </c:pt>
                <c:pt idx="824">
                  <c:v>83.4</c:v>
                </c:pt>
                <c:pt idx="825">
                  <c:v>83.5</c:v>
                </c:pt>
                <c:pt idx="826">
                  <c:v>83.6</c:v>
                </c:pt>
                <c:pt idx="827">
                  <c:v>83.7</c:v>
                </c:pt>
                <c:pt idx="828">
                  <c:v>83.8</c:v>
                </c:pt>
                <c:pt idx="829">
                  <c:v>83.9</c:v>
                </c:pt>
                <c:pt idx="830">
                  <c:v>84</c:v>
                </c:pt>
                <c:pt idx="831">
                  <c:v>84.1</c:v>
                </c:pt>
                <c:pt idx="832">
                  <c:v>84.2</c:v>
                </c:pt>
                <c:pt idx="833">
                  <c:v>84.3</c:v>
                </c:pt>
                <c:pt idx="834">
                  <c:v>84.4</c:v>
                </c:pt>
                <c:pt idx="835">
                  <c:v>84.5</c:v>
                </c:pt>
                <c:pt idx="836">
                  <c:v>84.6</c:v>
                </c:pt>
                <c:pt idx="837">
                  <c:v>84.7</c:v>
                </c:pt>
                <c:pt idx="838">
                  <c:v>84.8</c:v>
                </c:pt>
                <c:pt idx="839">
                  <c:v>84.9</c:v>
                </c:pt>
                <c:pt idx="840">
                  <c:v>85</c:v>
                </c:pt>
                <c:pt idx="841">
                  <c:v>85.1</c:v>
                </c:pt>
                <c:pt idx="842">
                  <c:v>85.2</c:v>
                </c:pt>
                <c:pt idx="843">
                  <c:v>85.3</c:v>
                </c:pt>
                <c:pt idx="844">
                  <c:v>85.4</c:v>
                </c:pt>
                <c:pt idx="845">
                  <c:v>85.5</c:v>
                </c:pt>
                <c:pt idx="846">
                  <c:v>85.6</c:v>
                </c:pt>
                <c:pt idx="847">
                  <c:v>85.7</c:v>
                </c:pt>
                <c:pt idx="848">
                  <c:v>85.8</c:v>
                </c:pt>
                <c:pt idx="849">
                  <c:v>85.9</c:v>
                </c:pt>
                <c:pt idx="850">
                  <c:v>86</c:v>
                </c:pt>
                <c:pt idx="851">
                  <c:v>86.1</c:v>
                </c:pt>
                <c:pt idx="852">
                  <c:v>86.2</c:v>
                </c:pt>
                <c:pt idx="853">
                  <c:v>86.3</c:v>
                </c:pt>
                <c:pt idx="854">
                  <c:v>86.4</c:v>
                </c:pt>
                <c:pt idx="855">
                  <c:v>86.5</c:v>
                </c:pt>
                <c:pt idx="856">
                  <c:v>86.6</c:v>
                </c:pt>
                <c:pt idx="857">
                  <c:v>86.7</c:v>
                </c:pt>
                <c:pt idx="858">
                  <c:v>86.8</c:v>
                </c:pt>
                <c:pt idx="859">
                  <c:v>86.9</c:v>
                </c:pt>
                <c:pt idx="860">
                  <c:v>87</c:v>
                </c:pt>
                <c:pt idx="861">
                  <c:v>87.1</c:v>
                </c:pt>
                <c:pt idx="862">
                  <c:v>87.2</c:v>
                </c:pt>
                <c:pt idx="863">
                  <c:v>87.3</c:v>
                </c:pt>
                <c:pt idx="864">
                  <c:v>87.4</c:v>
                </c:pt>
                <c:pt idx="865">
                  <c:v>87.5</c:v>
                </c:pt>
                <c:pt idx="866">
                  <c:v>87.6</c:v>
                </c:pt>
                <c:pt idx="867">
                  <c:v>87.7</c:v>
                </c:pt>
                <c:pt idx="868">
                  <c:v>87.8</c:v>
                </c:pt>
                <c:pt idx="869">
                  <c:v>87.9</c:v>
                </c:pt>
                <c:pt idx="870">
                  <c:v>88</c:v>
                </c:pt>
                <c:pt idx="871">
                  <c:v>88.1</c:v>
                </c:pt>
                <c:pt idx="872">
                  <c:v>88.2</c:v>
                </c:pt>
                <c:pt idx="873">
                  <c:v>88.3</c:v>
                </c:pt>
                <c:pt idx="874">
                  <c:v>88.4</c:v>
                </c:pt>
                <c:pt idx="875">
                  <c:v>88.5</c:v>
                </c:pt>
                <c:pt idx="876">
                  <c:v>88.6</c:v>
                </c:pt>
                <c:pt idx="877">
                  <c:v>88.7</c:v>
                </c:pt>
                <c:pt idx="878">
                  <c:v>88.8</c:v>
                </c:pt>
                <c:pt idx="879">
                  <c:v>88.9</c:v>
                </c:pt>
                <c:pt idx="880">
                  <c:v>89</c:v>
                </c:pt>
                <c:pt idx="881">
                  <c:v>89.1</c:v>
                </c:pt>
                <c:pt idx="882">
                  <c:v>89.2</c:v>
                </c:pt>
                <c:pt idx="883">
                  <c:v>89.3</c:v>
                </c:pt>
                <c:pt idx="884">
                  <c:v>89.4</c:v>
                </c:pt>
                <c:pt idx="885">
                  <c:v>89.5</c:v>
                </c:pt>
                <c:pt idx="886">
                  <c:v>89.6</c:v>
                </c:pt>
                <c:pt idx="887">
                  <c:v>89.7</c:v>
                </c:pt>
                <c:pt idx="888">
                  <c:v>89.8</c:v>
                </c:pt>
                <c:pt idx="889">
                  <c:v>89.9</c:v>
                </c:pt>
                <c:pt idx="890">
                  <c:v>90</c:v>
                </c:pt>
                <c:pt idx="891">
                  <c:v>90.1</c:v>
                </c:pt>
                <c:pt idx="892">
                  <c:v>90.2</c:v>
                </c:pt>
                <c:pt idx="893">
                  <c:v>90.3</c:v>
                </c:pt>
                <c:pt idx="894">
                  <c:v>90.4</c:v>
                </c:pt>
                <c:pt idx="895">
                  <c:v>90.5</c:v>
                </c:pt>
                <c:pt idx="896">
                  <c:v>90.6</c:v>
                </c:pt>
                <c:pt idx="897">
                  <c:v>90.7</c:v>
                </c:pt>
                <c:pt idx="898">
                  <c:v>90.8</c:v>
                </c:pt>
                <c:pt idx="899">
                  <c:v>90.9</c:v>
                </c:pt>
                <c:pt idx="900">
                  <c:v>91</c:v>
                </c:pt>
                <c:pt idx="901">
                  <c:v>91.1</c:v>
                </c:pt>
                <c:pt idx="902">
                  <c:v>91.2</c:v>
                </c:pt>
                <c:pt idx="903">
                  <c:v>91.3</c:v>
                </c:pt>
                <c:pt idx="904">
                  <c:v>91.4</c:v>
                </c:pt>
                <c:pt idx="905">
                  <c:v>91.5</c:v>
                </c:pt>
                <c:pt idx="906">
                  <c:v>91.6</c:v>
                </c:pt>
                <c:pt idx="907">
                  <c:v>91.7</c:v>
                </c:pt>
                <c:pt idx="908">
                  <c:v>91.8</c:v>
                </c:pt>
                <c:pt idx="909">
                  <c:v>91.9</c:v>
                </c:pt>
                <c:pt idx="910">
                  <c:v>92</c:v>
                </c:pt>
                <c:pt idx="911">
                  <c:v>92.1</c:v>
                </c:pt>
                <c:pt idx="912">
                  <c:v>92.2</c:v>
                </c:pt>
                <c:pt idx="913">
                  <c:v>92.3</c:v>
                </c:pt>
                <c:pt idx="914">
                  <c:v>92.4</c:v>
                </c:pt>
                <c:pt idx="915">
                  <c:v>92.5</c:v>
                </c:pt>
                <c:pt idx="916">
                  <c:v>92.6</c:v>
                </c:pt>
                <c:pt idx="917">
                  <c:v>92.7</c:v>
                </c:pt>
                <c:pt idx="918">
                  <c:v>92.8</c:v>
                </c:pt>
                <c:pt idx="919">
                  <c:v>92.9</c:v>
                </c:pt>
                <c:pt idx="920">
                  <c:v>93</c:v>
                </c:pt>
                <c:pt idx="921">
                  <c:v>93.1</c:v>
                </c:pt>
                <c:pt idx="922">
                  <c:v>93.2</c:v>
                </c:pt>
                <c:pt idx="923">
                  <c:v>93.3</c:v>
                </c:pt>
                <c:pt idx="924">
                  <c:v>93.4</c:v>
                </c:pt>
                <c:pt idx="925">
                  <c:v>93.5</c:v>
                </c:pt>
                <c:pt idx="926">
                  <c:v>93.6</c:v>
                </c:pt>
                <c:pt idx="927">
                  <c:v>93.7</c:v>
                </c:pt>
                <c:pt idx="928">
                  <c:v>93.8</c:v>
                </c:pt>
                <c:pt idx="929">
                  <c:v>93.9</c:v>
                </c:pt>
                <c:pt idx="930">
                  <c:v>94</c:v>
                </c:pt>
                <c:pt idx="931">
                  <c:v>94.1</c:v>
                </c:pt>
                <c:pt idx="932">
                  <c:v>94.2</c:v>
                </c:pt>
                <c:pt idx="933">
                  <c:v>94.3</c:v>
                </c:pt>
                <c:pt idx="934">
                  <c:v>94.4</c:v>
                </c:pt>
                <c:pt idx="935">
                  <c:v>94.5</c:v>
                </c:pt>
                <c:pt idx="936">
                  <c:v>94.6</c:v>
                </c:pt>
                <c:pt idx="937">
                  <c:v>94.7</c:v>
                </c:pt>
                <c:pt idx="938">
                  <c:v>94.8</c:v>
                </c:pt>
                <c:pt idx="939">
                  <c:v>94.9</c:v>
                </c:pt>
                <c:pt idx="940">
                  <c:v>95</c:v>
                </c:pt>
                <c:pt idx="941">
                  <c:v>95.1</c:v>
                </c:pt>
                <c:pt idx="942">
                  <c:v>95.2</c:v>
                </c:pt>
                <c:pt idx="943">
                  <c:v>95.3</c:v>
                </c:pt>
                <c:pt idx="944">
                  <c:v>95.4</c:v>
                </c:pt>
                <c:pt idx="945">
                  <c:v>95.5</c:v>
                </c:pt>
                <c:pt idx="946">
                  <c:v>95.6</c:v>
                </c:pt>
                <c:pt idx="947">
                  <c:v>95.7</c:v>
                </c:pt>
                <c:pt idx="948">
                  <c:v>95.8</c:v>
                </c:pt>
                <c:pt idx="949">
                  <c:v>95.9</c:v>
                </c:pt>
                <c:pt idx="950">
                  <c:v>96</c:v>
                </c:pt>
                <c:pt idx="951">
                  <c:v>96.1</c:v>
                </c:pt>
                <c:pt idx="952">
                  <c:v>96.2</c:v>
                </c:pt>
                <c:pt idx="953">
                  <c:v>96.3</c:v>
                </c:pt>
                <c:pt idx="954">
                  <c:v>96.4</c:v>
                </c:pt>
                <c:pt idx="955">
                  <c:v>96.5</c:v>
                </c:pt>
                <c:pt idx="956">
                  <c:v>96.6</c:v>
                </c:pt>
                <c:pt idx="957">
                  <c:v>96.7</c:v>
                </c:pt>
                <c:pt idx="958">
                  <c:v>96.8</c:v>
                </c:pt>
                <c:pt idx="959">
                  <c:v>96.9</c:v>
                </c:pt>
                <c:pt idx="960">
                  <c:v>97</c:v>
                </c:pt>
                <c:pt idx="961">
                  <c:v>97.1</c:v>
                </c:pt>
                <c:pt idx="962">
                  <c:v>97.2</c:v>
                </c:pt>
                <c:pt idx="963">
                  <c:v>97.3</c:v>
                </c:pt>
                <c:pt idx="964">
                  <c:v>97.4</c:v>
                </c:pt>
                <c:pt idx="965">
                  <c:v>97.5</c:v>
                </c:pt>
                <c:pt idx="966">
                  <c:v>97.6</c:v>
                </c:pt>
                <c:pt idx="967">
                  <c:v>97.7</c:v>
                </c:pt>
                <c:pt idx="968">
                  <c:v>97.8</c:v>
                </c:pt>
                <c:pt idx="969">
                  <c:v>97.9</c:v>
                </c:pt>
                <c:pt idx="970">
                  <c:v>98</c:v>
                </c:pt>
                <c:pt idx="971">
                  <c:v>98.1</c:v>
                </c:pt>
                <c:pt idx="972">
                  <c:v>98.2</c:v>
                </c:pt>
                <c:pt idx="973">
                  <c:v>98.3</c:v>
                </c:pt>
                <c:pt idx="974">
                  <c:v>98.4</c:v>
                </c:pt>
                <c:pt idx="975">
                  <c:v>98.5</c:v>
                </c:pt>
                <c:pt idx="976">
                  <c:v>98.6</c:v>
                </c:pt>
                <c:pt idx="977">
                  <c:v>98.7</c:v>
                </c:pt>
                <c:pt idx="978">
                  <c:v>98.8</c:v>
                </c:pt>
                <c:pt idx="979">
                  <c:v>98.9</c:v>
                </c:pt>
                <c:pt idx="980">
                  <c:v>99</c:v>
                </c:pt>
                <c:pt idx="981">
                  <c:v>99.1</c:v>
                </c:pt>
                <c:pt idx="982">
                  <c:v>99.2</c:v>
                </c:pt>
                <c:pt idx="983">
                  <c:v>99.3</c:v>
                </c:pt>
                <c:pt idx="984">
                  <c:v>99.4</c:v>
                </c:pt>
                <c:pt idx="985">
                  <c:v>99.5</c:v>
                </c:pt>
                <c:pt idx="986">
                  <c:v>99.6</c:v>
                </c:pt>
                <c:pt idx="987">
                  <c:v>99.7</c:v>
                </c:pt>
                <c:pt idx="988">
                  <c:v>99.8</c:v>
                </c:pt>
                <c:pt idx="989">
                  <c:v>99.9</c:v>
                </c:pt>
                <c:pt idx="990">
                  <c:v>100</c:v>
                </c:pt>
                <c:pt idx="991">
                  <c:v>100.1</c:v>
                </c:pt>
                <c:pt idx="992">
                  <c:v>100.2</c:v>
                </c:pt>
                <c:pt idx="993">
                  <c:v>100.3</c:v>
                </c:pt>
                <c:pt idx="994">
                  <c:v>100.4</c:v>
                </c:pt>
                <c:pt idx="995">
                  <c:v>100.5</c:v>
                </c:pt>
                <c:pt idx="996">
                  <c:v>100.6</c:v>
                </c:pt>
                <c:pt idx="997">
                  <c:v>100.7</c:v>
                </c:pt>
                <c:pt idx="998">
                  <c:v>100.8</c:v>
                </c:pt>
                <c:pt idx="999">
                  <c:v>100.9</c:v>
                </c:pt>
                <c:pt idx="1000">
                  <c:v>101</c:v>
                </c:pt>
                <c:pt idx="1001">
                  <c:v>101.1</c:v>
                </c:pt>
                <c:pt idx="1002">
                  <c:v>101.2</c:v>
                </c:pt>
                <c:pt idx="1003">
                  <c:v>101.3</c:v>
                </c:pt>
                <c:pt idx="1004">
                  <c:v>101.4</c:v>
                </c:pt>
                <c:pt idx="1005">
                  <c:v>101.5</c:v>
                </c:pt>
                <c:pt idx="1006">
                  <c:v>101.6</c:v>
                </c:pt>
                <c:pt idx="1007">
                  <c:v>101.7</c:v>
                </c:pt>
                <c:pt idx="1008">
                  <c:v>101.8</c:v>
                </c:pt>
                <c:pt idx="1009">
                  <c:v>101.9</c:v>
                </c:pt>
                <c:pt idx="1010">
                  <c:v>102</c:v>
                </c:pt>
                <c:pt idx="1011">
                  <c:v>102.1</c:v>
                </c:pt>
                <c:pt idx="1012">
                  <c:v>102.2</c:v>
                </c:pt>
                <c:pt idx="1013">
                  <c:v>102.3</c:v>
                </c:pt>
                <c:pt idx="1014">
                  <c:v>102.4</c:v>
                </c:pt>
                <c:pt idx="1015">
                  <c:v>102.5</c:v>
                </c:pt>
                <c:pt idx="1016">
                  <c:v>102.6</c:v>
                </c:pt>
                <c:pt idx="1017">
                  <c:v>102.7</c:v>
                </c:pt>
                <c:pt idx="1018">
                  <c:v>102.8</c:v>
                </c:pt>
                <c:pt idx="1019">
                  <c:v>102.9</c:v>
                </c:pt>
                <c:pt idx="1020">
                  <c:v>103</c:v>
                </c:pt>
                <c:pt idx="1021">
                  <c:v>103.1</c:v>
                </c:pt>
                <c:pt idx="1022">
                  <c:v>103.2</c:v>
                </c:pt>
                <c:pt idx="1023">
                  <c:v>103.3</c:v>
                </c:pt>
                <c:pt idx="1024">
                  <c:v>103.4</c:v>
                </c:pt>
                <c:pt idx="1025">
                  <c:v>103.5</c:v>
                </c:pt>
                <c:pt idx="1026">
                  <c:v>103.6</c:v>
                </c:pt>
                <c:pt idx="1027">
                  <c:v>103.7</c:v>
                </c:pt>
                <c:pt idx="1028">
                  <c:v>103.8</c:v>
                </c:pt>
                <c:pt idx="1029">
                  <c:v>103.9</c:v>
                </c:pt>
                <c:pt idx="1030">
                  <c:v>104</c:v>
                </c:pt>
                <c:pt idx="1031">
                  <c:v>104.1</c:v>
                </c:pt>
                <c:pt idx="1032">
                  <c:v>104.2</c:v>
                </c:pt>
                <c:pt idx="1033">
                  <c:v>104.3</c:v>
                </c:pt>
                <c:pt idx="1034">
                  <c:v>104.4</c:v>
                </c:pt>
                <c:pt idx="1035">
                  <c:v>104.5</c:v>
                </c:pt>
                <c:pt idx="1036">
                  <c:v>104.6</c:v>
                </c:pt>
                <c:pt idx="1037">
                  <c:v>104.7</c:v>
                </c:pt>
                <c:pt idx="1038">
                  <c:v>104.8</c:v>
                </c:pt>
                <c:pt idx="1039">
                  <c:v>104.9</c:v>
                </c:pt>
                <c:pt idx="1040">
                  <c:v>105</c:v>
                </c:pt>
                <c:pt idx="1041">
                  <c:v>105.1</c:v>
                </c:pt>
                <c:pt idx="1042">
                  <c:v>105.2</c:v>
                </c:pt>
                <c:pt idx="1043">
                  <c:v>105.3</c:v>
                </c:pt>
                <c:pt idx="1044">
                  <c:v>105.4</c:v>
                </c:pt>
                <c:pt idx="1045">
                  <c:v>105.5</c:v>
                </c:pt>
                <c:pt idx="1046">
                  <c:v>105.6</c:v>
                </c:pt>
                <c:pt idx="1047">
                  <c:v>105.7</c:v>
                </c:pt>
                <c:pt idx="1048">
                  <c:v>105.8</c:v>
                </c:pt>
                <c:pt idx="1049">
                  <c:v>105.9</c:v>
                </c:pt>
                <c:pt idx="1050">
                  <c:v>106</c:v>
                </c:pt>
                <c:pt idx="1051">
                  <c:v>106.1</c:v>
                </c:pt>
                <c:pt idx="1052">
                  <c:v>106.2</c:v>
                </c:pt>
                <c:pt idx="1053">
                  <c:v>106.3</c:v>
                </c:pt>
                <c:pt idx="1054">
                  <c:v>106.4</c:v>
                </c:pt>
                <c:pt idx="1055">
                  <c:v>106.5</c:v>
                </c:pt>
                <c:pt idx="1056">
                  <c:v>106.6</c:v>
                </c:pt>
                <c:pt idx="1057">
                  <c:v>106.7</c:v>
                </c:pt>
                <c:pt idx="1058">
                  <c:v>106.8</c:v>
                </c:pt>
                <c:pt idx="1059">
                  <c:v>106.9</c:v>
                </c:pt>
                <c:pt idx="1060">
                  <c:v>107</c:v>
                </c:pt>
                <c:pt idx="1061">
                  <c:v>107.1</c:v>
                </c:pt>
                <c:pt idx="1062">
                  <c:v>107.2</c:v>
                </c:pt>
                <c:pt idx="1063">
                  <c:v>107.3</c:v>
                </c:pt>
                <c:pt idx="1064">
                  <c:v>107.4</c:v>
                </c:pt>
                <c:pt idx="1065">
                  <c:v>107.5</c:v>
                </c:pt>
                <c:pt idx="1066">
                  <c:v>107.6</c:v>
                </c:pt>
                <c:pt idx="1067">
                  <c:v>107.7</c:v>
                </c:pt>
                <c:pt idx="1068">
                  <c:v>107.8</c:v>
                </c:pt>
                <c:pt idx="1069">
                  <c:v>107.9</c:v>
                </c:pt>
                <c:pt idx="1070">
                  <c:v>108</c:v>
                </c:pt>
                <c:pt idx="1071">
                  <c:v>108.1</c:v>
                </c:pt>
                <c:pt idx="1072">
                  <c:v>108.2</c:v>
                </c:pt>
                <c:pt idx="1073">
                  <c:v>108.3</c:v>
                </c:pt>
                <c:pt idx="1074">
                  <c:v>108.4</c:v>
                </c:pt>
                <c:pt idx="1075">
                  <c:v>108.5</c:v>
                </c:pt>
                <c:pt idx="1076">
                  <c:v>108.6</c:v>
                </c:pt>
                <c:pt idx="1077">
                  <c:v>108.7</c:v>
                </c:pt>
                <c:pt idx="1078">
                  <c:v>108.8</c:v>
                </c:pt>
                <c:pt idx="1079">
                  <c:v>108.9</c:v>
                </c:pt>
                <c:pt idx="1080">
                  <c:v>109</c:v>
                </c:pt>
                <c:pt idx="1081">
                  <c:v>109.1</c:v>
                </c:pt>
                <c:pt idx="1082">
                  <c:v>109.2</c:v>
                </c:pt>
                <c:pt idx="1083">
                  <c:v>109.3</c:v>
                </c:pt>
                <c:pt idx="1084">
                  <c:v>109.4</c:v>
                </c:pt>
                <c:pt idx="1085">
                  <c:v>109.5</c:v>
                </c:pt>
                <c:pt idx="1086">
                  <c:v>109.6</c:v>
                </c:pt>
                <c:pt idx="1087">
                  <c:v>109.7</c:v>
                </c:pt>
                <c:pt idx="1088">
                  <c:v>109.8</c:v>
                </c:pt>
                <c:pt idx="1089">
                  <c:v>109.9</c:v>
                </c:pt>
                <c:pt idx="1090">
                  <c:v>110</c:v>
                </c:pt>
                <c:pt idx="1091">
                  <c:v>110.1</c:v>
                </c:pt>
                <c:pt idx="1092">
                  <c:v>110.2</c:v>
                </c:pt>
                <c:pt idx="1093">
                  <c:v>110.3</c:v>
                </c:pt>
                <c:pt idx="1094">
                  <c:v>110.4</c:v>
                </c:pt>
                <c:pt idx="1095">
                  <c:v>110.5</c:v>
                </c:pt>
                <c:pt idx="1096">
                  <c:v>110.6</c:v>
                </c:pt>
                <c:pt idx="1097">
                  <c:v>110.7</c:v>
                </c:pt>
                <c:pt idx="1098">
                  <c:v>110.8</c:v>
                </c:pt>
                <c:pt idx="1099">
                  <c:v>110.9</c:v>
                </c:pt>
                <c:pt idx="1100">
                  <c:v>111</c:v>
                </c:pt>
                <c:pt idx="1101">
                  <c:v>111.1</c:v>
                </c:pt>
                <c:pt idx="1102">
                  <c:v>111.2</c:v>
                </c:pt>
                <c:pt idx="1103">
                  <c:v>111.3</c:v>
                </c:pt>
                <c:pt idx="1104">
                  <c:v>111.4</c:v>
                </c:pt>
                <c:pt idx="1105">
                  <c:v>111.5</c:v>
                </c:pt>
                <c:pt idx="1106">
                  <c:v>111.6</c:v>
                </c:pt>
                <c:pt idx="1107">
                  <c:v>111.7</c:v>
                </c:pt>
                <c:pt idx="1108">
                  <c:v>111.8</c:v>
                </c:pt>
                <c:pt idx="1109">
                  <c:v>111.9</c:v>
                </c:pt>
                <c:pt idx="1110">
                  <c:v>112</c:v>
                </c:pt>
                <c:pt idx="1111">
                  <c:v>112.1</c:v>
                </c:pt>
                <c:pt idx="1112">
                  <c:v>112.2</c:v>
                </c:pt>
                <c:pt idx="1113">
                  <c:v>112.3</c:v>
                </c:pt>
                <c:pt idx="1114">
                  <c:v>112.4</c:v>
                </c:pt>
                <c:pt idx="1115">
                  <c:v>112.5</c:v>
                </c:pt>
                <c:pt idx="1116">
                  <c:v>112.6</c:v>
                </c:pt>
                <c:pt idx="1117">
                  <c:v>112.7</c:v>
                </c:pt>
                <c:pt idx="1118">
                  <c:v>112.8</c:v>
                </c:pt>
                <c:pt idx="1119">
                  <c:v>112.9</c:v>
                </c:pt>
                <c:pt idx="1120">
                  <c:v>113</c:v>
                </c:pt>
                <c:pt idx="1121">
                  <c:v>113.1</c:v>
                </c:pt>
                <c:pt idx="1122">
                  <c:v>113.2</c:v>
                </c:pt>
                <c:pt idx="1123">
                  <c:v>113.3</c:v>
                </c:pt>
                <c:pt idx="1124">
                  <c:v>113.4</c:v>
                </c:pt>
                <c:pt idx="1125">
                  <c:v>113.5</c:v>
                </c:pt>
                <c:pt idx="1126">
                  <c:v>113.6</c:v>
                </c:pt>
                <c:pt idx="1127">
                  <c:v>113.7</c:v>
                </c:pt>
                <c:pt idx="1128">
                  <c:v>113.8</c:v>
                </c:pt>
                <c:pt idx="1129">
                  <c:v>113.9</c:v>
                </c:pt>
                <c:pt idx="1130">
                  <c:v>114</c:v>
                </c:pt>
                <c:pt idx="1131">
                  <c:v>114.1</c:v>
                </c:pt>
                <c:pt idx="1132">
                  <c:v>114.2</c:v>
                </c:pt>
                <c:pt idx="1133">
                  <c:v>114.3</c:v>
                </c:pt>
                <c:pt idx="1134">
                  <c:v>114.4</c:v>
                </c:pt>
                <c:pt idx="1135">
                  <c:v>114.5</c:v>
                </c:pt>
                <c:pt idx="1136">
                  <c:v>114.6</c:v>
                </c:pt>
                <c:pt idx="1137">
                  <c:v>114.7</c:v>
                </c:pt>
                <c:pt idx="1138">
                  <c:v>114.8</c:v>
                </c:pt>
                <c:pt idx="1139">
                  <c:v>114.9</c:v>
                </c:pt>
                <c:pt idx="1140">
                  <c:v>115</c:v>
                </c:pt>
                <c:pt idx="1141">
                  <c:v>115.1</c:v>
                </c:pt>
                <c:pt idx="1142">
                  <c:v>115.2</c:v>
                </c:pt>
                <c:pt idx="1143">
                  <c:v>115.3</c:v>
                </c:pt>
                <c:pt idx="1144">
                  <c:v>115.4</c:v>
                </c:pt>
                <c:pt idx="1145">
                  <c:v>115.5</c:v>
                </c:pt>
                <c:pt idx="1146">
                  <c:v>115.6</c:v>
                </c:pt>
                <c:pt idx="1147">
                  <c:v>115.7</c:v>
                </c:pt>
                <c:pt idx="1148">
                  <c:v>115.8</c:v>
                </c:pt>
                <c:pt idx="1149">
                  <c:v>115.9</c:v>
                </c:pt>
                <c:pt idx="1150">
                  <c:v>116</c:v>
                </c:pt>
                <c:pt idx="1151">
                  <c:v>116.1</c:v>
                </c:pt>
                <c:pt idx="1152">
                  <c:v>116.2</c:v>
                </c:pt>
                <c:pt idx="1153">
                  <c:v>116.3</c:v>
                </c:pt>
                <c:pt idx="1154">
                  <c:v>116.4</c:v>
                </c:pt>
                <c:pt idx="1155">
                  <c:v>116.5</c:v>
                </c:pt>
                <c:pt idx="1156">
                  <c:v>116.6</c:v>
                </c:pt>
                <c:pt idx="1157">
                  <c:v>116.7</c:v>
                </c:pt>
                <c:pt idx="1158">
                  <c:v>116.8</c:v>
                </c:pt>
                <c:pt idx="1159">
                  <c:v>116.9</c:v>
                </c:pt>
                <c:pt idx="1160">
                  <c:v>117</c:v>
                </c:pt>
                <c:pt idx="1161">
                  <c:v>117.1</c:v>
                </c:pt>
                <c:pt idx="1162">
                  <c:v>117.2</c:v>
                </c:pt>
                <c:pt idx="1163">
                  <c:v>117.3</c:v>
                </c:pt>
                <c:pt idx="1164">
                  <c:v>117.4</c:v>
                </c:pt>
                <c:pt idx="1165">
                  <c:v>117.5</c:v>
                </c:pt>
                <c:pt idx="1166">
                  <c:v>117.6</c:v>
                </c:pt>
                <c:pt idx="1167">
                  <c:v>117.7</c:v>
                </c:pt>
                <c:pt idx="1168">
                  <c:v>117.8</c:v>
                </c:pt>
                <c:pt idx="1169">
                  <c:v>117.9</c:v>
                </c:pt>
                <c:pt idx="1170">
                  <c:v>118</c:v>
                </c:pt>
                <c:pt idx="1171">
                  <c:v>118.1</c:v>
                </c:pt>
                <c:pt idx="1172">
                  <c:v>118.2</c:v>
                </c:pt>
                <c:pt idx="1173">
                  <c:v>118.3</c:v>
                </c:pt>
                <c:pt idx="1174">
                  <c:v>118.4</c:v>
                </c:pt>
                <c:pt idx="1175">
                  <c:v>118.5</c:v>
                </c:pt>
                <c:pt idx="1176">
                  <c:v>118.6</c:v>
                </c:pt>
                <c:pt idx="1177">
                  <c:v>118.7</c:v>
                </c:pt>
                <c:pt idx="1178">
                  <c:v>118.8</c:v>
                </c:pt>
                <c:pt idx="1179">
                  <c:v>118.9</c:v>
                </c:pt>
                <c:pt idx="1180">
                  <c:v>119</c:v>
                </c:pt>
                <c:pt idx="1181">
                  <c:v>119.1</c:v>
                </c:pt>
                <c:pt idx="1182">
                  <c:v>119.2</c:v>
                </c:pt>
                <c:pt idx="1183">
                  <c:v>119.3</c:v>
                </c:pt>
                <c:pt idx="1184">
                  <c:v>119.4</c:v>
                </c:pt>
                <c:pt idx="1185">
                  <c:v>119.5</c:v>
                </c:pt>
                <c:pt idx="1186">
                  <c:v>119.6</c:v>
                </c:pt>
                <c:pt idx="1187">
                  <c:v>119.7</c:v>
                </c:pt>
                <c:pt idx="1188">
                  <c:v>119.8</c:v>
                </c:pt>
                <c:pt idx="1189">
                  <c:v>119.9</c:v>
                </c:pt>
                <c:pt idx="1190">
                  <c:v>120</c:v>
                </c:pt>
              </c:numCache>
            </c:numRef>
          </c:xVal>
          <c:yVal>
            <c:numRef>
              <c:f>Tsky!$G$6:$G$1196</c:f>
              <c:numCache>
                <c:formatCode>0.0</c:formatCode>
                <c:ptCount val="1191"/>
                <c:pt idx="0">
                  <c:v>6.01</c:v>
                </c:pt>
                <c:pt idx="1">
                  <c:v>5.56</c:v>
                </c:pt>
                <c:pt idx="2">
                  <c:v>5.23</c:v>
                </c:pt>
                <c:pt idx="3">
                  <c:v>5</c:v>
                </c:pt>
                <c:pt idx="4">
                  <c:v>4.82</c:v>
                </c:pt>
                <c:pt idx="5">
                  <c:v>4.6900000000000004</c:v>
                </c:pt>
                <c:pt idx="6">
                  <c:v>4.59</c:v>
                </c:pt>
                <c:pt idx="7">
                  <c:v>4.51</c:v>
                </c:pt>
                <c:pt idx="8">
                  <c:v>4.4400000000000004</c:v>
                </c:pt>
                <c:pt idx="9">
                  <c:v>4.3899999999999997</c:v>
                </c:pt>
                <c:pt idx="10">
                  <c:v>4.3499999999999996</c:v>
                </c:pt>
                <c:pt idx="11">
                  <c:v>4.32</c:v>
                </c:pt>
                <c:pt idx="12">
                  <c:v>4.29</c:v>
                </c:pt>
                <c:pt idx="13">
                  <c:v>4.26</c:v>
                </c:pt>
                <c:pt idx="14">
                  <c:v>4.24</c:v>
                </c:pt>
                <c:pt idx="15">
                  <c:v>4.2300000000000004</c:v>
                </c:pt>
                <c:pt idx="16">
                  <c:v>4.22</c:v>
                </c:pt>
                <c:pt idx="17">
                  <c:v>4.2</c:v>
                </c:pt>
                <c:pt idx="18">
                  <c:v>4.2</c:v>
                </c:pt>
                <c:pt idx="19">
                  <c:v>4.1900000000000004</c:v>
                </c:pt>
                <c:pt idx="20">
                  <c:v>4.18</c:v>
                </c:pt>
                <c:pt idx="21">
                  <c:v>4.18</c:v>
                </c:pt>
                <c:pt idx="22">
                  <c:v>4.18</c:v>
                </c:pt>
                <c:pt idx="23">
                  <c:v>4.18</c:v>
                </c:pt>
                <c:pt idx="24">
                  <c:v>4.17</c:v>
                </c:pt>
                <c:pt idx="25">
                  <c:v>4.18</c:v>
                </c:pt>
                <c:pt idx="26">
                  <c:v>4.18</c:v>
                </c:pt>
                <c:pt idx="27">
                  <c:v>4.18</c:v>
                </c:pt>
                <c:pt idx="28">
                  <c:v>4.18</c:v>
                </c:pt>
                <c:pt idx="29">
                  <c:v>4.18</c:v>
                </c:pt>
                <c:pt idx="30">
                  <c:v>4.1900000000000004</c:v>
                </c:pt>
                <c:pt idx="31">
                  <c:v>4.1900000000000004</c:v>
                </c:pt>
                <c:pt idx="32">
                  <c:v>4.2</c:v>
                </c:pt>
                <c:pt idx="33">
                  <c:v>4.2</c:v>
                </c:pt>
                <c:pt idx="34">
                  <c:v>4.21</c:v>
                </c:pt>
                <c:pt idx="35">
                  <c:v>4.21</c:v>
                </c:pt>
                <c:pt idx="36">
                  <c:v>4.22</c:v>
                </c:pt>
                <c:pt idx="37">
                  <c:v>4.22</c:v>
                </c:pt>
                <c:pt idx="38">
                  <c:v>4.2300000000000004</c:v>
                </c:pt>
                <c:pt idx="39">
                  <c:v>4.2300000000000004</c:v>
                </c:pt>
                <c:pt idx="40">
                  <c:v>4.24</c:v>
                </c:pt>
                <c:pt idx="41">
                  <c:v>4.25</c:v>
                </c:pt>
                <c:pt idx="42">
                  <c:v>4.25</c:v>
                </c:pt>
                <c:pt idx="43">
                  <c:v>4.26</c:v>
                </c:pt>
                <c:pt idx="44">
                  <c:v>4.2699999999999996</c:v>
                </c:pt>
                <c:pt idx="45">
                  <c:v>4.2699999999999996</c:v>
                </c:pt>
                <c:pt idx="46">
                  <c:v>4.28</c:v>
                </c:pt>
                <c:pt idx="47">
                  <c:v>4.29</c:v>
                </c:pt>
                <c:pt idx="48">
                  <c:v>4.29</c:v>
                </c:pt>
                <c:pt idx="49">
                  <c:v>4.3</c:v>
                </c:pt>
                <c:pt idx="50">
                  <c:v>4.3099999999999996</c:v>
                </c:pt>
                <c:pt idx="51">
                  <c:v>4.32</c:v>
                </c:pt>
                <c:pt idx="52">
                  <c:v>4.32</c:v>
                </c:pt>
                <c:pt idx="53">
                  <c:v>4.33</c:v>
                </c:pt>
                <c:pt idx="54">
                  <c:v>4.34</c:v>
                </c:pt>
                <c:pt idx="55">
                  <c:v>4.3499999999999996</c:v>
                </c:pt>
                <c:pt idx="56">
                  <c:v>4.3600000000000003</c:v>
                </c:pt>
                <c:pt idx="57">
                  <c:v>4.3600000000000003</c:v>
                </c:pt>
                <c:pt idx="58">
                  <c:v>4.37</c:v>
                </c:pt>
                <c:pt idx="59">
                  <c:v>4.38</c:v>
                </c:pt>
                <c:pt idx="60">
                  <c:v>4.3899999999999997</c:v>
                </c:pt>
                <c:pt idx="61">
                  <c:v>4.4000000000000004</c:v>
                </c:pt>
                <c:pt idx="62">
                  <c:v>4.41</c:v>
                </c:pt>
                <c:pt idx="63">
                  <c:v>4.42</c:v>
                </c:pt>
                <c:pt idx="64">
                  <c:v>4.43</c:v>
                </c:pt>
                <c:pt idx="65">
                  <c:v>4.4400000000000004</c:v>
                </c:pt>
                <c:pt idx="66">
                  <c:v>4.45</c:v>
                </c:pt>
                <c:pt idx="67">
                  <c:v>4.46</c:v>
                </c:pt>
                <c:pt idx="68">
                  <c:v>4.47</c:v>
                </c:pt>
                <c:pt idx="69">
                  <c:v>4.4800000000000004</c:v>
                </c:pt>
                <c:pt idx="70">
                  <c:v>4.49</c:v>
                </c:pt>
                <c:pt idx="71">
                  <c:v>4.5</c:v>
                </c:pt>
                <c:pt idx="72">
                  <c:v>4.51</c:v>
                </c:pt>
                <c:pt idx="73">
                  <c:v>4.5199999999999996</c:v>
                </c:pt>
                <c:pt idx="74">
                  <c:v>4.53</c:v>
                </c:pt>
                <c:pt idx="75">
                  <c:v>4.54</c:v>
                </c:pt>
                <c:pt idx="76">
                  <c:v>4.55</c:v>
                </c:pt>
                <c:pt idx="77">
                  <c:v>4.57</c:v>
                </c:pt>
                <c:pt idx="78">
                  <c:v>4.58</c:v>
                </c:pt>
                <c:pt idx="79">
                  <c:v>4.59</c:v>
                </c:pt>
                <c:pt idx="80">
                  <c:v>4.5999999999999996</c:v>
                </c:pt>
                <c:pt idx="81">
                  <c:v>4.62</c:v>
                </c:pt>
                <c:pt idx="82">
                  <c:v>4.63</c:v>
                </c:pt>
                <c:pt idx="83">
                  <c:v>4.6399999999999997</c:v>
                </c:pt>
                <c:pt idx="84">
                  <c:v>4.66</c:v>
                </c:pt>
                <c:pt idx="85">
                  <c:v>4.67</c:v>
                </c:pt>
                <c:pt idx="86">
                  <c:v>4.68</c:v>
                </c:pt>
                <c:pt idx="87">
                  <c:v>4.7</c:v>
                </c:pt>
                <c:pt idx="88">
                  <c:v>4.71</c:v>
                </c:pt>
                <c:pt idx="89">
                  <c:v>4.7300000000000004</c:v>
                </c:pt>
                <c:pt idx="90">
                  <c:v>4.74</c:v>
                </c:pt>
                <c:pt idx="91">
                  <c:v>4.76</c:v>
                </c:pt>
                <c:pt idx="92">
                  <c:v>4.7699999999999996</c:v>
                </c:pt>
                <c:pt idx="93">
                  <c:v>4.79</c:v>
                </c:pt>
                <c:pt idx="94">
                  <c:v>4.8</c:v>
                </c:pt>
                <c:pt idx="95">
                  <c:v>4.82</c:v>
                </c:pt>
                <c:pt idx="96">
                  <c:v>4.84</c:v>
                </c:pt>
                <c:pt idx="97">
                  <c:v>4.8499999999999996</c:v>
                </c:pt>
                <c:pt idx="98">
                  <c:v>4.87</c:v>
                </c:pt>
                <c:pt idx="99">
                  <c:v>4.8899999999999997</c:v>
                </c:pt>
                <c:pt idx="100">
                  <c:v>4.91</c:v>
                </c:pt>
                <c:pt idx="101">
                  <c:v>4.93</c:v>
                </c:pt>
                <c:pt idx="102">
                  <c:v>4.9400000000000004</c:v>
                </c:pt>
                <c:pt idx="103">
                  <c:v>4.96</c:v>
                </c:pt>
                <c:pt idx="104">
                  <c:v>4.9800000000000004</c:v>
                </c:pt>
                <c:pt idx="105">
                  <c:v>5</c:v>
                </c:pt>
                <c:pt idx="106">
                  <c:v>5.0199999999999996</c:v>
                </c:pt>
                <c:pt idx="107">
                  <c:v>5.04</c:v>
                </c:pt>
                <c:pt idx="108">
                  <c:v>5.07</c:v>
                </c:pt>
                <c:pt idx="109">
                  <c:v>5.09</c:v>
                </c:pt>
                <c:pt idx="110">
                  <c:v>5.1100000000000003</c:v>
                </c:pt>
                <c:pt idx="111">
                  <c:v>5.13</c:v>
                </c:pt>
                <c:pt idx="112">
                  <c:v>5.15</c:v>
                </c:pt>
                <c:pt idx="113">
                  <c:v>5.18</c:v>
                </c:pt>
                <c:pt idx="114">
                  <c:v>5.2</c:v>
                </c:pt>
                <c:pt idx="115">
                  <c:v>5.23</c:v>
                </c:pt>
                <c:pt idx="116">
                  <c:v>5.25</c:v>
                </c:pt>
                <c:pt idx="117">
                  <c:v>5.28</c:v>
                </c:pt>
                <c:pt idx="118">
                  <c:v>5.3</c:v>
                </c:pt>
                <c:pt idx="119">
                  <c:v>5.33</c:v>
                </c:pt>
                <c:pt idx="120">
                  <c:v>5.36</c:v>
                </c:pt>
                <c:pt idx="121">
                  <c:v>5.39</c:v>
                </c:pt>
                <c:pt idx="122">
                  <c:v>5.42</c:v>
                </c:pt>
                <c:pt idx="123">
                  <c:v>5.45</c:v>
                </c:pt>
                <c:pt idx="124">
                  <c:v>5.48</c:v>
                </c:pt>
                <c:pt idx="125">
                  <c:v>5.51</c:v>
                </c:pt>
                <c:pt idx="126">
                  <c:v>5.54</c:v>
                </c:pt>
                <c:pt idx="127">
                  <c:v>5.57</c:v>
                </c:pt>
                <c:pt idx="128">
                  <c:v>5.61</c:v>
                </c:pt>
                <c:pt idx="129">
                  <c:v>5.64</c:v>
                </c:pt>
                <c:pt idx="130">
                  <c:v>5.68</c:v>
                </c:pt>
                <c:pt idx="131">
                  <c:v>5.72</c:v>
                </c:pt>
                <c:pt idx="132">
                  <c:v>5.75</c:v>
                </c:pt>
                <c:pt idx="133">
                  <c:v>5.79</c:v>
                </c:pt>
                <c:pt idx="134">
                  <c:v>5.83</c:v>
                </c:pt>
                <c:pt idx="135">
                  <c:v>5.87</c:v>
                </c:pt>
                <c:pt idx="136">
                  <c:v>5.92</c:v>
                </c:pt>
                <c:pt idx="137">
                  <c:v>5.96</c:v>
                </c:pt>
                <c:pt idx="138">
                  <c:v>6.01</c:v>
                </c:pt>
                <c:pt idx="139">
                  <c:v>6.05</c:v>
                </c:pt>
                <c:pt idx="140">
                  <c:v>6.1</c:v>
                </c:pt>
                <c:pt idx="141">
                  <c:v>6.15</c:v>
                </c:pt>
                <c:pt idx="142">
                  <c:v>6.2</c:v>
                </c:pt>
                <c:pt idx="143">
                  <c:v>6.26</c:v>
                </c:pt>
                <c:pt idx="144">
                  <c:v>6.31</c:v>
                </c:pt>
                <c:pt idx="145">
                  <c:v>6.37</c:v>
                </c:pt>
                <c:pt idx="146">
                  <c:v>6.43</c:v>
                </c:pt>
                <c:pt idx="147">
                  <c:v>6.49</c:v>
                </c:pt>
                <c:pt idx="148">
                  <c:v>6.55</c:v>
                </c:pt>
                <c:pt idx="149">
                  <c:v>6.62</c:v>
                </c:pt>
                <c:pt idx="150">
                  <c:v>6.69</c:v>
                </c:pt>
                <c:pt idx="151">
                  <c:v>6.76</c:v>
                </c:pt>
                <c:pt idx="152">
                  <c:v>6.83</c:v>
                </c:pt>
                <c:pt idx="153">
                  <c:v>6.91</c:v>
                </c:pt>
                <c:pt idx="154">
                  <c:v>6.99</c:v>
                </c:pt>
                <c:pt idx="155">
                  <c:v>7.08</c:v>
                </c:pt>
                <c:pt idx="156">
                  <c:v>7.16</c:v>
                </c:pt>
                <c:pt idx="157">
                  <c:v>7.25</c:v>
                </c:pt>
                <c:pt idx="158">
                  <c:v>7.35</c:v>
                </c:pt>
                <c:pt idx="159">
                  <c:v>7.45</c:v>
                </c:pt>
                <c:pt idx="160">
                  <c:v>7.56</c:v>
                </c:pt>
                <c:pt idx="161">
                  <c:v>7.66</c:v>
                </c:pt>
                <c:pt idx="162">
                  <c:v>7.78</c:v>
                </c:pt>
                <c:pt idx="163">
                  <c:v>7.9</c:v>
                </c:pt>
                <c:pt idx="164">
                  <c:v>8.0299999999999994</c:v>
                </c:pt>
                <c:pt idx="165">
                  <c:v>8.16</c:v>
                </c:pt>
                <c:pt idx="166">
                  <c:v>8.3000000000000007</c:v>
                </c:pt>
                <c:pt idx="167">
                  <c:v>8.4499999999999993</c:v>
                </c:pt>
                <c:pt idx="168">
                  <c:v>8.6</c:v>
                </c:pt>
                <c:pt idx="169">
                  <c:v>8.76</c:v>
                </c:pt>
                <c:pt idx="170">
                  <c:v>8.94</c:v>
                </c:pt>
                <c:pt idx="171">
                  <c:v>9.1199999999999992</c:v>
                </c:pt>
                <c:pt idx="172">
                  <c:v>9.31</c:v>
                </c:pt>
                <c:pt idx="173">
                  <c:v>9.51</c:v>
                </c:pt>
                <c:pt idx="174">
                  <c:v>9.73</c:v>
                </c:pt>
                <c:pt idx="175">
                  <c:v>9.9499999999999993</c:v>
                </c:pt>
                <c:pt idx="176">
                  <c:v>10.19</c:v>
                </c:pt>
                <c:pt idx="177">
                  <c:v>10.45</c:v>
                </c:pt>
                <c:pt idx="178">
                  <c:v>10.72</c:v>
                </c:pt>
                <c:pt idx="179">
                  <c:v>11.01</c:v>
                </c:pt>
                <c:pt idx="180">
                  <c:v>11.32</c:v>
                </c:pt>
                <c:pt idx="181">
                  <c:v>11.64</c:v>
                </c:pt>
                <c:pt idx="182">
                  <c:v>11.99</c:v>
                </c:pt>
                <c:pt idx="183">
                  <c:v>12.36</c:v>
                </c:pt>
                <c:pt idx="184">
                  <c:v>12.76</c:v>
                </c:pt>
                <c:pt idx="185">
                  <c:v>13.18</c:v>
                </c:pt>
                <c:pt idx="186">
                  <c:v>13.63</c:v>
                </c:pt>
                <c:pt idx="187">
                  <c:v>14.11</c:v>
                </c:pt>
                <c:pt idx="188">
                  <c:v>14.62</c:v>
                </c:pt>
                <c:pt idx="189">
                  <c:v>15.16</c:v>
                </c:pt>
                <c:pt idx="190">
                  <c:v>15.75</c:v>
                </c:pt>
                <c:pt idx="191">
                  <c:v>16.37</c:v>
                </c:pt>
                <c:pt idx="192">
                  <c:v>17.03</c:v>
                </c:pt>
                <c:pt idx="193">
                  <c:v>17.73</c:v>
                </c:pt>
                <c:pt idx="194">
                  <c:v>18.48</c:v>
                </c:pt>
                <c:pt idx="195">
                  <c:v>19.28</c:v>
                </c:pt>
                <c:pt idx="196">
                  <c:v>20.12</c:v>
                </c:pt>
                <c:pt idx="197">
                  <c:v>21.02</c:v>
                </c:pt>
                <c:pt idx="198">
                  <c:v>21.96</c:v>
                </c:pt>
                <c:pt idx="199">
                  <c:v>22.95</c:v>
                </c:pt>
                <c:pt idx="200">
                  <c:v>23.98</c:v>
                </c:pt>
                <c:pt idx="201">
                  <c:v>25.06</c:v>
                </c:pt>
                <c:pt idx="202">
                  <c:v>26.17</c:v>
                </c:pt>
                <c:pt idx="203">
                  <c:v>27.31</c:v>
                </c:pt>
                <c:pt idx="204">
                  <c:v>28.47</c:v>
                </c:pt>
                <c:pt idx="205">
                  <c:v>29.63</c:v>
                </c:pt>
                <c:pt idx="206">
                  <c:v>30.79</c:v>
                </c:pt>
                <c:pt idx="207">
                  <c:v>31.91</c:v>
                </c:pt>
                <c:pt idx="208">
                  <c:v>32.97</c:v>
                </c:pt>
                <c:pt idx="209">
                  <c:v>33.950000000000003</c:v>
                </c:pt>
                <c:pt idx="210">
                  <c:v>34.81</c:v>
                </c:pt>
                <c:pt idx="211">
                  <c:v>35.520000000000003</c:v>
                </c:pt>
                <c:pt idx="212">
                  <c:v>36.020000000000003</c:v>
                </c:pt>
                <c:pt idx="213">
                  <c:v>36.25</c:v>
                </c:pt>
                <c:pt idx="214">
                  <c:v>36.22</c:v>
                </c:pt>
                <c:pt idx="215">
                  <c:v>35.979999999999997</c:v>
                </c:pt>
                <c:pt idx="216">
                  <c:v>35.57</c:v>
                </c:pt>
                <c:pt idx="217">
                  <c:v>35.03</c:v>
                </c:pt>
                <c:pt idx="218">
                  <c:v>34.369999999999997</c:v>
                </c:pt>
                <c:pt idx="219">
                  <c:v>33.64</c:v>
                </c:pt>
                <c:pt idx="220">
                  <c:v>32.840000000000003</c:v>
                </c:pt>
                <c:pt idx="221">
                  <c:v>32</c:v>
                </c:pt>
                <c:pt idx="222">
                  <c:v>31.13</c:v>
                </c:pt>
                <c:pt idx="223">
                  <c:v>30.25</c:v>
                </c:pt>
                <c:pt idx="224">
                  <c:v>29.38</c:v>
                </c:pt>
                <c:pt idx="225">
                  <c:v>28.51</c:v>
                </c:pt>
                <c:pt idx="226">
                  <c:v>27.66</c:v>
                </c:pt>
                <c:pt idx="227">
                  <c:v>26.83</c:v>
                </c:pt>
                <c:pt idx="228">
                  <c:v>26.03</c:v>
                </c:pt>
                <c:pt idx="229">
                  <c:v>25.26</c:v>
                </c:pt>
                <c:pt idx="230">
                  <c:v>24.52</c:v>
                </c:pt>
                <c:pt idx="231">
                  <c:v>23.81</c:v>
                </c:pt>
                <c:pt idx="232">
                  <c:v>23.14</c:v>
                </c:pt>
                <c:pt idx="233">
                  <c:v>22.5</c:v>
                </c:pt>
                <c:pt idx="234">
                  <c:v>21.89</c:v>
                </c:pt>
                <c:pt idx="235">
                  <c:v>21.31</c:v>
                </c:pt>
                <c:pt idx="236">
                  <c:v>20.77</c:v>
                </c:pt>
                <c:pt idx="237">
                  <c:v>20.25</c:v>
                </c:pt>
                <c:pt idx="238">
                  <c:v>19.760000000000002</c:v>
                </c:pt>
                <c:pt idx="239">
                  <c:v>19.3</c:v>
                </c:pt>
                <c:pt idx="240">
                  <c:v>18.87</c:v>
                </c:pt>
                <c:pt idx="241">
                  <c:v>18.46</c:v>
                </c:pt>
                <c:pt idx="242">
                  <c:v>18.079999999999998</c:v>
                </c:pt>
                <c:pt idx="243">
                  <c:v>17.72</c:v>
                </c:pt>
                <c:pt idx="244">
                  <c:v>17.38</c:v>
                </c:pt>
                <c:pt idx="245">
                  <c:v>17.05</c:v>
                </c:pt>
                <c:pt idx="246">
                  <c:v>16.75</c:v>
                </c:pt>
                <c:pt idx="247">
                  <c:v>16.47</c:v>
                </c:pt>
                <c:pt idx="248">
                  <c:v>16.2</c:v>
                </c:pt>
                <c:pt idx="249">
                  <c:v>15.95</c:v>
                </c:pt>
                <c:pt idx="250">
                  <c:v>15.71</c:v>
                </c:pt>
                <c:pt idx="251">
                  <c:v>15.48</c:v>
                </c:pt>
                <c:pt idx="252">
                  <c:v>15.27</c:v>
                </c:pt>
                <c:pt idx="253">
                  <c:v>15.07</c:v>
                </c:pt>
                <c:pt idx="254">
                  <c:v>14.89</c:v>
                </c:pt>
                <c:pt idx="255">
                  <c:v>14.71</c:v>
                </c:pt>
                <c:pt idx="256">
                  <c:v>14.54</c:v>
                </c:pt>
                <c:pt idx="257">
                  <c:v>14.39</c:v>
                </c:pt>
                <c:pt idx="258">
                  <c:v>14.24</c:v>
                </c:pt>
                <c:pt idx="259">
                  <c:v>14.1</c:v>
                </c:pt>
                <c:pt idx="260">
                  <c:v>13.97</c:v>
                </c:pt>
                <c:pt idx="261">
                  <c:v>13.85</c:v>
                </c:pt>
                <c:pt idx="262">
                  <c:v>13.73</c:v>
                </c:pt>
                <c:pt idx="263">
                  <c:v>13.63</c:v>
                </c:pt>
                <c:pt idx="264">
                  <c:v>13.52</c:v>
                </c:pt>
                <c:pt idx="265">
                  <c:v>13.43</c:v>
                </c:pt>
                <c:pt idx="266">
                  <c:v>13.34</c:v>
                </c:pt>
                <c:pt idx="267">
                  <c:v>13.25</c:v>
                </c:pt>
                <c:pt idx="268">
                  <c:v>13.17</c:v>
                </c:pt>
                <c:pt idx="269">
                  <c:v>13.1</c:v>
                </c:pt>
                <c:pt idx="270">
                  <c:v>13.03</c:v>
                </c:pt>
                <c:pt idx="271">
                  <c:v>12.97</c:v>
                </c:pt>
                <c:pt idx="272">
                  <c:v>12.91</c:v>
                </c:pt>
                <c:pt idx="273">
                  <c:v>12.85</c:v>
                </c:pt>
                <c:pt idx="274">
                  <c:v>12.8</c:v>
                </c:pt>
                <c:pt idx="275">
                  <c:v>12.75</c:v>
                </c:pt>
                <c:pt idx="276">
                  <c:v>12.71</c:v>
                </c:pt>
                <c:pt idx="277">
                  <c:v>12.66</c:v>
                </c:pt>
                <c:pt idx="278">
                  <c:v>12.63</c:v>
                </c:pt>
                <c:pt idx="279">
                  <c:v>12.59</c:v>
                </c:pt>
                <c:pt idx="280">
                  <c:v>12.56</c:v>
                </c:pt>
                <c:pt idx="281">
                  <c:v>12.53</c:v>
                </c:pt>
                <c:pt idx="282">
                  <c:v>12.5</c:v>
                </c:pt>
                <c:pt idx="283">
                  <c:v>12.48</c:v>
                </c:pt>
                <c:pt idx="284">
                  <c:v>12.46</c:v>
                </c:pt>
                <c:pt idx="285">
                  <c:v>12.44</c:v>
                </c:pt>
                <c:pt idx="286">
                  <c:v>12.43</c:v>
                </c:pt>
                <c:pt idx="287">
                  <c:v>12.41</c:v>
                </c:pt>
                <c:pt idx="288">
                  <c:v>12.4</c:v>
                </c:pt>
                <c:pt idx="289">
                  <c:v>12.39</c:v>
                </c:pt>
                <c:pt idx="290">
                  <c:v>12.38</c:v>
                </c:pt>
                <c:pt idx="291">
                  <c:v>12.38</c:v>
                </c:pt>
                <c:pt idx="292">
                  <c:v>12.37</c:v>
                </c:pt>
                <c:pt idx="293">
                  <c:v>12.37</c:v>
                </c:pt>
                <c:pt idx="294">
                  <c:v>12.37</c:v>
                </c:pt>
                <c:pt idx="295">
                  <c:v>12.38</c:v>
                </c:pt>
                <c:pt idx="296">
                  <c:v>12.38</c:v>
                </c:pt>
                <c:pt idx="297">
                  <c:v>12.38</c:v>
                </c:pt>
                <c:pt idx="298">
                  <c:v>12.39</c:v>
                </c:pt>
                <c:pt idx="299">
                  <c:v>12.4</c:v>
                </c:pt>
                <c:pt idx="300">
                  <c:v>12.41</c:v>
                </c:pt>
                <c:pt idx="301">
                  <c:v>12.42</c:v>
                </c:pt>
                <c:pt idx="302">
                  <c:v>12.44</c:v>
                </c:pt>
                <c:pt idx="303">
                  <c:v>12.45</c:v>
                </c:pt>
                <c:pt idx="304">
                  <c:v>12.47</c:v>
                </c:pt>
                <c:pt idx="305">
                  <c:v>12.48</c:v>
                </c:pt>
                <c:pt idx="306">
                  <c:v>12.5</c:v>
                </c:pt>
                <c:pt idx="307">
                  <c:v>12.52</c:v>
                </c:pt>
                <c:pt idx="308">
                  <c:v>12.54</c:v>
                </c:pt>
                <c:pt idx="309">
                  <c:v>12.57</c:v>
                </c:pt>
                <c:pt idx="310">
                  <c:v>12.59</c:v>
                </c:pt>
                <c:pt idx="311">
                  <c:v>12.61</c:v>
                </c:pt>
                <c:pt idx="312">
                  <c:v>12.64</c:v>
                </c:pt>
                <c:pt idx="313">
                  <c:v>12.67</c:v>
                </c:pt>
                <c:pt idx="314">
                  <c:v>12.7</c:v>
                </c:pt>
                <c:pt idx="315">
                  <c:v>12.73</c:v>
                </c:pt>
                <c:pt idx="316">
                  <c:v>12.76</c:v>
                </c:pt>
                <c:pt idx="317">
                  <c:v>12.79</c:v>
                </c:pt>
                <c:pt idx="318">
                  <c:v>12.82</c:v>
                </c:pt>
                <c:pt idx="319">
                  <c:v>12.85</c:v>
                </c:pt>
                <c:pt idx="320">
                  <c:v>12.89</c:v>
                </c:pt>
                <c:pt idx="321">
                  <c:v>12.93</c:v>
                </c:pt>
                <c:pt idx="322">
                  <c:v>12.96</c:v>
                </c:pt>
                <c:pt idx="323">
                  <c:v>13</c:v>
                </c:pt>
                <c:pt idx="324">
                  <c:v>13.04</c:v>
                </c:pt>
                <c:pt idx="325">
                  <c:v>13.08</c:v>
                </c:pt>
                <c:pt idx="326">
                  <c:v>13.12</c:v>
                </c:pt>
                <c:pt idx="327">
                  <c:v>13.16</c:v>
                </c:pt>
                <c:pt idx="328">
                  <c:v>13.21</c:v>
                </c:pt>
                <c:pt idx="329">
                  <c:v>13.25</c:v>
                </c:pt>
                <c:pt idx="330">
                  <c:v>13.3</c:v>
                </c:pt>
                <c:pt idx="331">
                  <c:v>13.34</c:v>
                </c:pt>
                <c:pt idx="332">
                  <c:v>13.39</c:v>
                </c:pt>
                <c:pt idx="333">
                  <c:v>13.44</c:v>
                </c:pt>
                <c:pt idx="334">
                  <c:v>13.49</c:v>
                </c:pt>
                <c:pt idx="335">
                  <c:v>13.54</c:v>
                </c:pt>
                <c:pt idx="336">
                  <c:v>13.59</c:v>
                </c:pt>
                <c:pt idx="337">
                  <c:v>13.64</c:v>
                </c:pt>
                <c:pt idx="338">
                  <c:v>13.69</c:v>
                </c:pt>
                <c:pt idx="339">
                  <c:v>13.75</c:v>
                </c:pt>
                <c:pt idx="340">
                  <c:v>13.8</c:v>
                </c:pt>
                <c:pt idx="341">
                  <c:v>13.86</c:v>
                </c:pt>
                <c:pt idx="342">
                  <c:v>13.92</c:v>
                </c:pt>
                <c:pt idx="343">
                  <c:v>13.97</c:v>
                </c:pt>
                <c:pt idx="344">
                  <c:v>14.03</c:v>
                </c:pt>
                <c:pt idx="345">
                  <c:v>14.09</c:v>
                </c:pt>
                <c:pt idx="346">
                  <c:v>14.16</c:v>
                </c:pt>
                <c:pt idx="347">
                  <c:v>14.22</c:v>
                </c:pt>
                <c:pt idx="348">
                  <c:v>14.28</c:v>
                </c:pt>
                <c:pt idx="349">
                  <c:v>14.34</c:v>
                </c:pt>
                <c:pt idx="350">
                  <c:v>14.41</c:v>
                </c:pt>
                <c:pt idx="351">
                  <c:v>14.48</c:v>
                </c:pt>
                <c:pt idx="352">
                  <c:v>14.54</c:v>
                </c:pt>
                <c:pt idx="353">
                  <c:v>14.61</c:v>
                </c:pt>
                <c:pt idx="354">
                  <c:v>14.68</c:v>
                </c:pt>
                <c:pt idx="355">
                  <c:v>14.75</c:v>
                </c:pt>
                <c:pt idx="356">
                  <c:v>14.82</c:v>
                </c:pt>
                <c:pt idx="357">
                  <c:v>14.9</c:v>
                </c:pt>
                <c:pt idx="358">
                  <c:v>14.97</c:v>
                </c:pt>
                <c:pt idx="359">
                  <c:v>15.05</c:v>
                </c:pt>
                <c:pt idx="360">
                  <c:v>15.12</c:v>
                </c:pt>
                <c:pt idx="361">
                  <c:v>15.2</c:v>
                </c:pt>
                <c:pt idx="362">
                  <c:v>15.28</c:v>
                </c:pt>
                <c:pt idx="363">
                  <c:v>15.36</c:v>
                </c:pt>
                <c:pt idx="364">
                  <c:v>15.44</c:v>
                </c:pt>
                <c:pt idx="365">
                  <c:v>15.52</c:v>
                </c:pt>
                <c:pt idx="366">
                  <c:v>15.6</c:v>
                </c:pt>
                <c:pt idx="367">
                  <c:v>15.69</c:v>
                </c:pt>
                <c:pt idx="368">
                  <c:v>15.77</c:v>
                </c:pt>
                <c:pt idx="369">
                  <c:v>15.86</c:v>
                </c:pt>
                <c:pt idx="370">
                  <c:v>15.95</c:v>
                </c:pt>
                <c:pt idx="371">
                  <c:v>16.04</c:v>
                </c:pt>
                <c:pt idx="372">
                  <c:v>16.13</c:v>
                </c:pt>
                <c:pt idx="373">
                  <c:v>16.22</c:v>
                </c:pt>
                <c:pt idx="374">
                  <c:v>16.309999999999999</c:v>
                </c:pt>
                <c:pt idx="375">
                  <c:v>16.41</c:v>
                </c:pt>
                <c:pt idx="376">
                  <c:v>16.510000000000002</c:v>
                </c:pt>
                <c:pt idx="377">
                  <c:v>16.600000000000001</c:v>
                </c:pt>
                <c:pt idx="378">
                  <c:v>16.7</c:v>
                </c:pt>
                <c:pt idx="379">
                  <c:v>16.8</c:v>
                </c:pt>
                <c:pt idx="380">
                  <c:v>16.899999999999999</c:v>
                </c:pt>
                <c:pt idx="381">
                  <c:v>17.010000000000002</c:v>
                </c:pt>
                <c:pt idx="382">
                  <c:v>17.11</c:v>
                </c:pt>
                <c:pt idx="383">
                  <c:v>17.22</c:v>
                </c:pt>
                <c:pt idx="384">
                  <c:v>17.329999999999998</c:v>
                </c:pt>
                <c:pt idx="385">
                  <c:v>17.440000000000001</c:v>
                </c:pt>
                <c:pt idx="386">
                  <c:v>17.55</c:v>
                </c:pt>
                <c:pt idx="387">
                  <c:v>17.66</c:v>
                </c:pt>
                <c:pt idx="388">
                  <c:v>17.78</c:v>
                </c:pt>
                <c:pt idx="389">
                  <c:v>17.899999999999999</c:v>
                </c:pt>
                <c:pt idx="390">
                  <c:v>18.010000000000002</c:v>
                </c:pt>
                <c:pt idx="391">
                  <c:v>18.13</c:v>
                </c:pt>
                <c:pt idx="392">
                  <c:v>18.260000000000002</c:v>
                </c:pt>
                <c:pt idx="393">
                  <c:v>18.38</c:v>
                </c:pt>
                <c:pt idx="394">
                  <c:v>18.510000000000002</c:v>
                </c:pt>
                <c:pt idx="395">
                  <c:v>18.63</c:v>
                </c:pt>
                <c:pt idx="396">
                  <c:v>18.760000000000002</c:v>
                </c:pt>
                <c:pt idx="397">
                  <c:v>18.899999999999999</c:v>
                </c:pt>
                <c:pt idx="398">
                  <c:v>19.03</c:v>
                </c:pt>
                <c:pt idx="399">
                  <c:v>19.170000000000002</c:v>
                </c:pt>
                <c:pt idx="400">
                  <c:v>19.309999999999999</c:v>
                </c:pt>
                <c:pt idx="401">
                  <c:v>19.45</c:v>
                </c:pt>
                <c:pt idx="402">
                  <c:v>19.59</c:v>
                </c:pt>
                <c:pt idx="403">
                  <c:v>19.73</c:v>
                </c:pt>
                <c:pt idx="404">
                  <c:v>19.88</c:v>
                </c:pt>
                <c:pt idx="405">
                  <c:v>20.03</c:v>
                </c:pt>
                <c:pt idx="406">
                  <c:v>20.18</c:v>
                </c:pt>
                <c:pt idx="407">
                  <c:v>20.34</c:v>
                </c:pt>
                <c:pt idx="408">
                  <c:v>20.5</c:v>
                </c:pt>
                <c:pt idx="409">
                  <c:v>20.66</c:v>
                </c:pt>
                <c:pt idx="410">
                  <c:v>20.82</c:v>
                </c:pt>
                <c:pt idx="411">
                  <c:v>20.98</c:v>
                </c:pt>
                <c:pt idx="412">
                  <c:v>21.15</c:v>
                </c:pt>
                <c:pt idx="413">
                  <c:v>21.32</c:v>
                </c:pt>
                <c:pt idx="414">
                  <c:v>21.5</c:v>
                </c:pt>
                <c:pt idx="415">
                  <c:v>21.67</c:v>
                </c:pt>
                <c:pt idx="416">
                  <c:v>21.85</c:v>
                </c:pt>
                <c:pt idx="417">
                  <c:v>22.04</c:v>
                </c:pt>
                <c:pt idx="418">
                  <c:v>22.22</c:v>
                </c:pt>
                <c:pt idx="419">
                  <c:v>22.41</c:v>
                </c:pt>
                <c:pt idx="420">
                  <c:v>22.61</c:v>
                </c:pt>
                <c:pt idx="421">
                  <c:v>22.8</c:v>
                </c:pt>
                <c:pt idx="422">
                  <c:v>23</c:v>
                </c:pt>
                <c:pt idx="423">
                  <c:v>23.21</c:v>
                </c:pt>
                <c:pt idx="424">
                  <c:v>23.42</c:v>
                </c:pt>
                <c:pt idx="425">
                  <c:v>23.63</c:v>
                </c:pt>
                <c:pt idx="426">
                  <c:v>23.84</c:v>
                </c:pt>
                <c:pt idx="427">
                  <c:v>24.06</c:v>
                </c:pt>
                <c:pt idx="428">
                  <c:v>24.29</c:v>
                </c:pt>
                <c:pt idx="429">
                  <c:v>24.52</c:v>
                </c:pt>
                <c:pt idx="430">
                  <c:v>24.75</c:v>
                </c:pt>
                <c:pt idx="431">
                  <c:v>24.99</c:v>
                </c:pt>
                <c:pt idx="432">
                  <c:v>25.23</c:v>
                </c:pt>
                <c:pt idx="433">
                  <c:v>25.48</c:v>
                </c:pt>
                <c:pt idx="434">
                  <c:v>25.73</c:v>
                </c:pt>
                <c:pt idx="435">
                  <c:v>25.98</c:v>
                </c:pt>
                <c:pt idx="436">
                  <c:v>26.25</c:v>
                </c:pt>
                <c:pt idx="437">
                  <c:v>26.51</c:v>
                </c:pt>
                <c:pt idx="438">
                  <c:v>26.79</c:v>
                </c:pt>
                <c:pt idx="439">
                  <c:v>27.06</c:v>
                </c:pt>
                <c:pt idx="440">
                  <c:v>27.35</c:v>
                </c:pt>
                <c:pt idx="441">
                  <c:v>27.64</c:v>
                </c:pt>
                <c:pt idx="442">
                  <c:v>27.94</c:v>
                </c:pt>
                <c:pt idx="443">
                  <c:v>28.24</c:v>
                </c:pt>
                <c:pt idx="444">
                  <c:v>28.55</c:v>
                </c:pt>
                <c:pt idx="445">
                  <c:v>28.87</c:v>
                </c:pt>
                <c:pt idx="446">
                  <c:v>29.19</c:v>
                </c:pt>
                <c:pt idx="447">
                  <c:v>29.52</c:v>
                </c:pt>
                <c:pt idx="448">
                  <c:v>29.86</c:v>
                </c:pt>
                <c:pt idx="449">
                  <c:v>30.21</c:v>
                </c:pt>
                <c:pt idx="450">
                  <c:v>30.56</c:v>
                </c:pt>
                <c:pt idx="451">
                  <c:v>30.92</c:v>
                </c:pt>
                <c:pt idx="452">
                  <c:v>31.3</c:v>
                </c:pt>
                <c:pt idx="453">
                  <c:v>31.68</c:v>
                </c:pt>
                <c:pt idx="454">
                  <c:v>32.07</c:v>
                </c:pt>
                <c:pt idx="455">
                  <c:v>32.46</c:v>
                </c:pt>
                <c:pt idx="456">
                  <c:v>32.869999999999997</c:v>
                </c:pt>
                <c:pt idx="457">
                  <c:v>33.29</c:v>
                </c:pt>
                <c:pt idx="458">
                  <c:v>33.72</c:v>
                </c:pt>
                <c:pt idx="459">
                  <c:v>34.159999999999997</c:v>
                </c:pt>
                <c:pt idx="460">
                  <c:v>34.619999999999997</c:v>
                </c:pt>
                <c:pt idx="461">
                  <c:v>35.08</c:v>
                </c:pt>
                <c:pt idx="462">
                  <c:v>35.56</c:v>
                </c:pt>
                <c:pt idx="463">
                  <c:v>36.04</c:v>
                </c:pt>
                <c:pt idx="464">
                  <c:v>36.549999999999997</c:v>
                </c:pt>
                <c:pt idx="465">
                  <c:v>37.06</c:v>
                </c:pt>
                <c:pt idx="466">
                  <c:v>37.590000000000003</c:v>
                </c:pt>
                <c:pt idx="467">
                  <c:v>38.14</c:v>
                </c:pt>
                <c:pt idx="468">
                  <c:v>38.700000000000003</c:v>
                </c:pt>
                <c:pt idx="469">
                  <c:v>39.28</c:v>
                </c:pt>
                <c:pt idx="470">
                  <c:v>39.869999999999997</c:v>
                </c:pt>
                <c:pt idx="471">
                  <c:v>40.479999999999997</c:v>
                </c:pt>
                <c:pt idx="472">
                  <c:v>41.11</c:v>
                </c:pt>
                <c:pt idx="473">
                  <c:v>41.76</c:v>
                </c:pt>
                <c:pt idx="474">
                  <c:v>42.43</c:v>
                </c:pt>
                <c:pt idx="475">
                  <c:v>43.13</c:v>
                </c:pt>
                <c:pt idx="476">
                  <c:v>43.84</c:v>
                </c:pt>
                <c:pt idx="477">
                  <c:v>44.58</c:v>
                </c:pt>
                <c:pt idx="478">
                  <c:v>45.34</c:v>
                </c:pt>
                <c:pt idx="479">
                  <c:v>46.12</c:v>
                </c:pt>
                <c:pt idx="480">
                  <c:v>46.94</c:v>
                </c:pt>
                <c:pt idx="481">
                  <c:v>47.78</c:v>
                </c:pt>
                <c:pt idx="482">
                  <c:v>48.66</c:v>
                </c:pt>
                <c:pt idx="483">
                  <c:v>49.56</c:v>
                </c:pt>
                <c:pt idx="484">
                  <c:v>50.5</c:v>
                </c:pt>
                <c:pt idx="485">
                  <c:v>51.48</c:v>
                </c:pt>
                <c:pt idx="486">
                  <c:v>52.5</c:v>
                </c:pt>
                <c:pt idx="487">
                  <c:v>53.56</c:v>
                </c:pt>
                <c:pt idx="488">
                  <c:v>54.67</c:v>
                </c:pt>
                <c:pt idx="489">
                  <c:v>55.83</c:v>
                </c:pt>
                <c:pt idx="490">
                  <c:v>57.04</c:v>
                </c:pt>
                <c:pt idx="491">
                  <c:v>58.31</c:v>
                </c:pt>
                <c:pt idx="492">
                  <c:v>59.66</c:v>
                </c:pt>
                <c:pt idx="493">
                  <c:v>61.07</c:v>
                </c:pt>
                <c:pt idx="494">
                  <c:v>62.57</c:v>
                </c:pt>
                <c:pt idx="495">
                  <c:v>64.150000000000006</c:v>
                </c:pt>
                <c:pt idx="496">
                  <c:v>65.78</c:v>
                </c:pt>
                <c:pt idx="497">
                  <c:v>67.52</c:v>
                </c:pt>
                <c:pt idx="498">
                  <c:v>69.38</c:v>
                </c:pt>
                <c:pt idx="499">
                  <c:v>71.38</c:v>
                </c:pt>
                <c:pt idx="500">
                  <c:v>73.56</c:v>
                </c:pt>
                <c:pt idx="501">
                  <c:v>75.67</c:v>
                </c:pt>
                <c:pt idx="502">
                  <c:v>78</c:v>
                </c:pt>
                <c:pt idx="503">
                  <c:v>80.55</c:v>
                </c:pt>
                <c:pt idx="504">
                  <c:v>83.36</c:v>
                </c:pt>
                <c:pt idx="505">
                  <c:v>86.64</c:v>
                </c:pt>
                <c:pt idx="506">
                  <c:v>89.36</c:v>
                </c:pt>
                <c:pt idx="507">
                  <c:v>92.55</c:v>
                </c:pt>
                <c:pt idx="508">
                  <c:v>96.13</c:v>
                </c:pt>
                <c:pt idx="509">
                  <c:v>100.17</c:v>
                </c:pt>
                <c:pt idx="510">
                  <c:v>105.05</c:v>
                </c:pt>
                <c:pt idx="511">
                  <c:v>108.84</c:v>
                </c:pt>
                <c:pt idx="512">
                  <c:v>113.13</c:v>
                </c:pt>
                <c:pt idx="513">
                  <c:v>118.11</c:v>
                </c:pt>
                <c:pt idx="514">
                  <c:v>123.86</c:v>
                </c:pt>
                <c:pt idx="515">
                  <c:v>130.85</c:v>
                </c:pt>
                <c:pt idx="516">
                  <c:v>136.51</c:v>
                </c:pt>
                <c:pt idx="517">
                  <c:v>141.63999999999999</c:v>
                </c:pt>
                <c:pt idx="518">
                  <c:v>147.99</c:v>
                </c:pt>
                <c:pt idx="519">
                  <c:v>155.49</c:v>
                </c:pt>
                <c:pt idx="520">
                  <c:v>164.55</c:v>
                </c:pt>
                <c:pt idx="521">
                  <c:v>173.35</c:v>
                </c:pt>
                <c:pt idx="522">
                  <c:v>177.87</c:v>
                </c:pt>
                <c:pt idx="523">
                  <c:v>184.7</c:v>
                </c:pt>
                <c:pt idx="524">
                  <c:v>192.92</c:v>
                </c:pt>
                <c:pt idx="525">
                  <c:v>202.65</c:v>
                </c:pt>
                <c:pt idx="526">
                  <c:v>215.78</c:v>
                </c:pt>
                <c:pt idx="527">
                  <c:v>216.91</c:v>
                </c:pt>
                <c:pt idx="528">
                  <c:v>222.3</c:v>
                </c:pt>
                <c:pt idx="529">
                  <c:v>229.1</c:v>
                </c:pt>
                <c:pt idx="530">
                  <c:v>236.86</c:v>
                </c:pt>
                <c:pt idx="531">
                  <c:v>246.16</c:v>
                </c:pt>
                <c:pt idx="532">
                  <c:v>248.88</c:v>
                </c:pt>
                <c:pt idx="533">
                  <c:v>251.37</c:v>
                </c:pt>
                <c:pt idx="534">
                  <c:v>255.06</c:v>
                </c:pt>
                <c:pt idx="535">
                  <c:v>259.17</c:v>
                </c:pt>
                <c:pt idx="536">
                  <c:v>263.29000000000002</c:v>
                </c:pt>
                <c:pt idx="537">
                  <c:v>266.16000000000003</c:v>
                </c:pt>
                <c:pt idx="538">
                  <c:v>266.75</c:v>
                </c:pt>
                <c:pt idx="539">
                  <c:v>268.06</c:v>
                </c:pt>
                <c:pt idx="540">
                  <c:v>269.52</c:v>
                </c:pt>
                <c:pt idx="541">
                  <c:v>270.85000000000002</c:v>
                </c:pt>
                <c:pt idx="542">
                  <c:v>271.94</c:v>
                </c:pt>
                <c:pt idx="543">
                  <c:v>272.45999999999998</c:v>
                </c:pt>
                <c:pt idx="544">
                  <c:v>272.95</c:v>
                </c:pt>
                <c:pt idx="545">
                  <c:v>273.45</c:v>
                </c:pt>
                <c:pt idx="546">
                  <c:v>273.91000000000003</c:v>
                </c:pt>
                <c:pt idx="547">
                  <c:v>274.31</c:v>
                </c:pt>
                <c:pt idx="548">
                  <c:v>274.63</c:v>
                </c:pt>
                <c:pt idx="549">
                  <c:v>274.92</c:v>
                </c:pt>
                <c:pt idx="550">
                  <c:v>275.17</c:v>
                </c:pt>
                <c:pt idx="551">
                  <c:v>275.39999999999998</c:v>
                </c:pt>
                <c:pt idx="552">
                  <c:v>275.61</c:v>
                </c:pt>
                <c:pt idx="553">
                  <c:v>275.79000000000002</c:v>
                </c:pt>
                <c:pt idx="554">
                  <c:v>275.95999999999998</c:v>
                </c:pt>
                <c:pt idx="555">
                  <c:v>276.11</c:v>
                </c:pt>
                <c:pt idx="556">
                  <c:v>276.24</c:v>
                </c:pt>
                <c:pt idx="557">
                  <c:v>276.37</c:v>
                </c:pt>
                <c:pt idx="558">
                  <c:v>276.48</c:v>
                </c:pt>
                <c:pt idx="559">
                  <c:v>276.58</c:v>
                </c:pt>
                <c:pt idx="560">
                  <c:v>276.68</c:v>
                </c:pt>
                <c:pt idx="561">
                  <c:v>276.76</c:v>
                </c:pt>
                <c:pt idx="562">
                  <c:v>276.83999999999997</c:v>
                </c:pt>
                <c:pt idx="563">
                  <c:v>276.91000000000003</c:v>
                </c:pt>
                <c:pt idx="564">
                  <c:v>276.98</c:v>
                </c:pt>
                <c:pt idx="565">
                  <c:v>277.04000000000002</c:v>
                </c:pt>
                <c:pt idx="566">
                  <c:v>277.10000000000002</c:v>
                </c:pt>
                <c:pt idx="567">
                  <c:v>277.16000000000003</c:v>
                </c:pt>
                <c:pt idx="568">
                  <c:v>277.20999999999998</c:v>
                </c:pt>
                <c:pt idx="569">
                  <c:v>277.26</c:v>
                </c:pt>
                <c:pt idx="570">
                  <c:v>277.3</c:v>
                </c:pt>
                <c:pt idx="571">
                  <c:v>277.35000000000002</c:v>
                </c:pt>
                <c:pt idx="572">
                  <c:v>277.39</c:v>
                </c:pt>
                <c:pt idx="573">
                  <c:v>277.42</c:v>
                </c:pt>
                <c:pt idx="574">
                  <c:v>277.45</c:v>
                </c:pt>
                <c:pt idx="575">
                  <c:v>277.48</c:v>
                </c:pt>
                <c:pt idx="576">
                  <c:v>277.5</c:v>
                </c:pt>
                <c:pt idx="577">
                  <c:v>277.52</c:v>
                </c:pt>
                <c:pt idx="578">
                  <c:v>277.54000000000002</c:v>
                </c:pt>
                <c:pt idx="579">
                  <c:v>277.56</c:v>
                </c:pt>
                <c:pt idx="580">
                  <c:v>277.57</c:v>
                </c:pt>
                <c:pt idx="581">
                  <c:v>277.58999999999997</c:v>
                </c:pt>
                <c:pt idx="582">
                  <c:v>277.60000000000002</c:v>
                </c:pt>
                <c:pt idx="583">
                  <c:v>277.62</c:v>
                </c:pt>
                <c:pt idx="584">
                  <c:v>277.64</c:v>
                </c:pt>
                <c:pt idx="585">
                  <c:v>277.64999999999998</c:v>
                </c:pt>
                <c:pt idx="586">
                  <c:v>277.67</c:v>
                </c:pt>
                <c:pt idx="587">
                  <c:v>277.69</c:v>
                </c:pt>
                <c:pt idx="588">
                  <c:v>277.70999999999998</c:v>
                </c:pt>
                <c:pt idx="589">
                  <c:v>277.72000000000003</c:v>
                </c:pt>
                <c:pt idx="590">
                  <c:v>277.74</c:v>
                </c:pt>
                <c:pt idx="591">
                  <c:v>277.76</c:v>
                </c:pt>
                <c:pt idx="592">
                  <c:v>277.77</c:v>
                </c:pt>
                <c:pt idx="593">
                  <c:v>277.77999999999997</c:v>
                </c:pt>
                <c:pt idx="594">
                  <c:v>277.77999999999997</c:v>
                </c:pt>
                <c:pt idx="595">
                  <c:v>277.77999999999997</c:v>
                </c:pt>
                <c:pt idx="596">
                  <c:v>277.77999999999997</c:v>
                </c:pt>
                <c:pt idx="597">
                  <c:v>277.77999999999997</c:v>
                </c:pt>
                <c:pt idx="598">
                  <c:v>277.77</c:v>
                </c:pt>
                <c:pt idx="599">
                  <c:v>277.76</c:v>
                </c:pt>
                <c:pt idx="600">
                  <c:v>277.75</c:v>
                </c:pt>
                <c:pt idx="601">
                  <c:v>277.74</c:v>
                </c:pt>
                <c:pt idx="602">
                  <c:v>277.73</c:v>
                </c:pt>
                <c:pt idx="603">
                  <c:v>277.72000000000003</c:v>
                </c:pt>
                <c:pt idx="604">
                  <c:v>277.7</c:v>
                </c:pt>
                <c:pt idx="605">
                  <c:v>277.69</c:v>
                </c:pt>
                <c:pt idx="606">
                  <c:v>277.67</c:v>
                </c:pt>
                <c:pt idx="607">
                  <c:v>277.66000000000003</c:v>
                </c:pt>
                <c:pt idx="608">
                  <c:v>277.64</c:v>
                </c:pt>
                <c:pt idx="609">
                  <c:v>277.61</c:v>
                </c:pt>
                <c:pt idx="610">
                  <c:v>277.58999999999997</c:v>
                </c:pt>
                <c:pt idx="611">
                  <c:v>277.56</c:v>
                </c:pt>
                <c:pt idx="612">
                  <c:v>277.52</c:v>
                </c:pt>
                <c:pt idx="613">
                  <c:v>277.47000000000003</c:v>
                </c:pt>
                <c:pt idx="614">
                  <c:v>277.42</c:v>
                </c:pt>
                <c:pt idx="615">
                  <c:v>277.35000000000002</c:v>
                </c:pt>
                <c:pt idx="616">
                  <c:v>277.27999999999997</c:v>
                </c:pt>
                <c:pt idx="617">
                  <c:v>277.19</c:v>
                </c:pt>
                <c:pt idx="618">
                  <c:v>277.08999999999997</c:v>
                </c:pt>
                <c:pt idx="619">
                  <c:v>276.98</c:v>
                </c:pt>
                <c:pt idx="620">
                  <c:v>276.86</c:v>
                </c:pt>
                <c:pt idx="621">
                  <c:v>276.72000000000003</c:v>
                </c:pt>
                <c:pt idx="622">
                  <c:v>276.56</c:v>
                </c:pt>
                <c:pt idx="623">
                  <c:v>276.39999999999998</c:v>
                </c:pt>
                <c:pt idx="624">
                  <c:v>276.20999999999998</c:v>
                </c:pt>
                <c:pt idx="625">
                  <c:v>276.02</c:v>
                </c:pt>
                <c:pt idx="626">
                  <c:v>275.8</c:v>
                </c:pt>
                <c:pt idx="627">
                  <c:v>275.56</c:v>
                </c:pt>
                <c:pt idx="628">
                  <c:v>275.29000000000002</c:v>
                </c:pt>
                <c:pt idx="629">
                  <c:v>275</c:v>
                </c:pt>
                <c:pt idx="630">
                  <c:v>274.68</c:v>
                </c:pt>
                <c:pt idx="631">
                  <c:v>274.33999999999997</c:v>
                </c:pt>
                <c:pt idx="632">
                  <c:v>273.93</c:v>
                </c:pt>
                <c:pt idx="633">
                  <c:v>273.39</c:v>
                </c:pt>
                <c:pt idx="634">
                  <c:v>272.74</c:v>
                </c:pt>
                <c:pt idx="635">
                  <c:v>272.06</c:v>
                </c:pt>
                <c:pt idx="636">
                  <c:v>271.44</c:v>
                </c:pt>
                <c:pt idx="637">
                  <c:v>270.83999999999997</c:v>
                </c:pt>
                <c:pt idx="638">
                  <c:v>269.10000000000002</c:v>
                </c:pt>
                <c:pt idx="639">
                  <c:v>267.12</c:v>
                </c:pt>
                <c:pt idx="640">
                  <c:v>265.06</c:v>
                </c:pt>
                <c:pt idx="641">
                  <c:v>263.25</c:v>
                </c:pt>
                <c:pt idx="642">
                  <c:v>262.56</c:v>
                </c:pt>
                <c:pt idx="643">
                  <c:v>258.33</c:v>
                </c:pt>
                <c:pt idx="644">
                  <c:v>253.14</c:v>
                </c:pt>
                <c:pt idx="645">
                  <c:v>248.19</c:v>
                </c:pt>
                <c:pt idx="646">
                  <c:v>243.79</c:v>
                </c:pt>
                <c:pt idx="647">
                  <c:v>240.65</c:v>
                </c:pt>
                <c:pt idx="648">
                  <c:v>236.7</c:v>
                </c:pt>
                <c:pt idx="649">
                  <c:v>227.41</c:v>
                </c:pt>
                <c:pt idx="650">
                  <c:v>219.71</c:v>
                </c:pt>
                <c:pt idx="651">
                  <c:v>212.97</c:v>
                </c:pt>
                <c:pt idx="652">
                  <c:v>207.45</c:v>
                </c:pt>
                <c:pt idx="653">
                  <c:v>205.33</c:v>
                </c:pt>
                <c:pt idx="654">
                  <c:v>193.82</c:v>
                </c:pt>
                <c:pt idx="655">
                  <c:v>185.35</c:v>
                </c:pt>
                <c:pt idx="656">
                  <c:v>178.1</c:v>
                </c:pt>
                <c:pt idx="657">
                  <c:v>171.93</c:v>
                </c:pt>
                <c:pt idx="658">
                  <c:v>167.29</c:v>
                </c:pt>
                <c:pt idx="659">
                  <c:v>160.26</c:v>
                </c:pt>
                <c:pt idx="660">
                  <c:v>152.91</c:v>
                </c:pt>
                <c:pt idx="661">
                  <c:v>146.69</c:v>
                </c:pt>
                <c:pt idx="662">
                  <c:v>141.30000000000001</c:v>
                </c:pt>
                <c:pt idx="663">
                  <c:v>136.71</c:v>
                </c:pt>
                <c:pt idx="664">
                  <c:v>132.31</c:v>
                </c:pt>
                <c:pt idx="665">
                  <c:v>126.75</c:v>
                </c:pt>
                <c:pt idx="666">
                  <c:v>122.09</c:v>
                </c:pt>
                <c:pt idx="667">
                  <c:v>117.97</c:v>
                </c:pt>
                <c:pt idx="668">
                  <c:v>114.32</c:v>
                </c:pt>
                <c:pt idx="669">
                  <c:v>111.32</c:v>
                </c:pt>
                <c:pt idx="670">
                  <c:v>107.36</c:v>
                </c:pt>
                <c:pt idx="671">
                  <c:v>104.03</c:v>
                </c:pt>
                <c:pt idx="672">
                  <c:v>101.03</c:v>
                </c:pt>
                <c:pt idx="673">
                  <c:v>98.29</c:v>
                </c:pt>
                <c:pt idx="674">
                  <c:v>95.82</c:v>
                </c:pt>
                <c:pt idx="675">
                  <c:v>93.3</c:v>
                </c:pt>
                <c:pt idx="676">
                  <c:v>90.91</c:v>
                </c:pt>
                <c:pt idx="677">
                  <c:v>88.72</c:v>
                </c:pt>
                <c:pt idx="678">
                  <c:v>86.67</c:v>
                </c:pt>
                <c:pt idx="679">
                  <c:v>84.77</c:v>
                </c:pt>
                <c:pt idx="680">
                  <c:v>82.95</c:v>
                </c:pt>
                <c:pt idx="681">
                  <c:v>81.19</c:v>
                </c:pt>
                <c:pt idx="682">
                  <c:v>79.53</c:v>
                </c:pt>
                <c:pt idx="683">
                  <c:v>77.97</c:v>
                </c:pt>
                <c:pt idx="684">
                  <c:v>76.489999999999995</c:v>
                </c:pt>
                <c:pt idx="685">
                  <c:v>75.099999999999994</c:v>
                </c:pt>
                <c:pt idx="686">
                  <c:v>73.77</c:v>
                </c:pt>
                <c:pt idx="687">
                  <c:v>72.510000000000005</c:v>
                </c:pt>
                <c:pt idx="688">
                  <c:v>71.31</c:v>
                </c:pt>
                <c:pt idx="689">
                  <c:v>70.16</c:v>
                </c:pt>
                <c:pt idx="690">
                  <c:v>69.05</c:v>
                </c:pt>
                <c:pt idx="691">
                  <c:v>68</c:v>
                </c:pt>
                <c:pt idx="692">
                  <c:v>66.98</c:v>
                </c:pt>
                <c:pt idx="693">
                  <c:v>66.010000000000005</c:v>
                </c:pt>
                <c:pt idx="694">
                  <c:v>65.069999999999993</c:v>
                </c:pt>
                <c:pt idx="695">
                  <c:v>64.16</c:v>
                </c:pt>
                <c:pt idx="696">
                  <c:v>63.29</c:v>
                </c:pt>
                <c:pt idx="697">
                  <c:v>62.45</c:v>
                </c:pt>
                <c:pt idx="698">
                  <c:v>61.64</c:v>
                </c:pt>
                <c:pt idx="699">
                  <c:v>60.86</c:v>
                </c:pt>
                <c:pt idx="700">
                  <c:v>60.1</c:v>
                </c:pt>
                <c:pt idx="701">
                  <c:v>59.37</c:v>
                </c:pt>
                <c:pt idx="702">
                  <c:v>58.67</c:v>
                </c:pt>
                <c:pt idx="703">
                  <c:v>57.98</c:v>
                </c:pt>
                <c:pt idx="704">
                  <c:v>57.32</c:v>
                </c:pt>
                <c:pt idx="705">
                  <c:v>56.68</c:v>
                </c:pt>
                <c:pt idx="706">
                  <c:v>56.06</c:v>
                </c:pt>
                <c:pt idx="707">
                  <c:v>55.46</c:v>
                </c:pt>
                <c:pt idx="708">
                  <c:v>54.88</c:v>
                </c:pt>
                <c:pt idx="709">
                  <c:v>54.31</c:v>
                </c:pt>
                <c:pt idx="710">
                  <c:v>53.77</c:v>
                </c:pt>
                <c:pt idx="711">
                  <c:v>53.23</c:v>
                </c:pt>
                <c:pt idx="712">
                  <c:v>52.72</c:v>
                </c:pt>
                <c:pt idx="713">
                  <c:v>52.22</c:v>
                </c:pt>
                <c:pt idx="714">
                  <c:v>51.73</c:v>
                </c:pt>
                <c:pt idx="715">
                  <c:v>51.26</c:v>
                </c:pt>
                <c:pt idx="716">
                  <c:v>50.8</c:v>
                </c:pt>
                <c:pt idx="717">
                  <c:v>50.36</c:v>
                </c:pt>
                <c:pt idx="718">
                  <c:v>49.93</c:v>
                </c:pt>
                <c:pt idx="719">
                  <c:v>49.51</c:v>
                </c:pt>
                <c:pt idx="720">
                  <c:v>49.1</c:v>
                </c:pt>
                <c:pt idx="721">
                  <c:v>48.7</c:v>
                </c:pt>
                <c:pt idx="722">
                  <c:v>48.32</c:v>
                </c:pt>
                <c:pt idx="723">
                  <c:v>47.94</c:v>
                </c:pt>
                <c:pt idx="724">
                  <c:v>47.58</c:v>
                </c:pt>
                <c:pt idx="725">
                  <c:v>47.22</c:v>
                </c:pt>
                <c:pt idx="726">
                  <c:v>46.87</c:v>
                </c:pt>
                <c:pt idx="727">
                  <c:v>46.54</c:v>
                </c:pt>
                <c:pt idx="728">
                  <c:v>46.21</c:v>
                </c:pt>
                <c:pt idx="729">
                  <c:v>45.89</c:v>
                </c:pt>
                <c:pt idx="730">
                  <c:v>45.58</c:v>
                </c:pt>
                <c:pt idx="731">
                  <c:v>45.28</c:v>
                </c:pt>
                <c:pt idx="732">
                  <c:v>44.98</c:v>
                </c:pt>
                <c:pt idx="733">
                  <c:v>44.7</c:v>
                </c:pt>
                <c:pt idx="734">
                  <c:v>44.42</c:v>
                </c:pt>
                <c:pt idx="735">
                  <c:v>44.14</c:v>
                </c:pt>
                <c:pt idx="736">
                  <c:v>43.88</c:v>
                </c:pt>
                <c:pt idx="737">
                  <c:v>43.62</c:v>
                </c:pt>
                <c:pt idx="738">
                  <c:v>43.37</c:v>
                </c:pt>
                <c:pt idx="739">
                  <c:v>43.12</c:v>
                </c:pt>
                <c:pt idx="740">
                  <c:v>42.88</c:v>
                </c:pt>
                <c:pt idx="741">
                  <c:v>42.65</c:v>
                </c:pt>
                <c:pt idx="742">
                  <c:v>42.42</c:v>
                </c:pt>
                <c:pt idx="743">
                  <c:v>42.2</c:v>
                </c:pt>
                <c:pt idx="744">
                  <c:v>41.98</c:v>
                </c:pt>
                <c:pt idx="745">
                  <c:v>41.77</c:v>
                </c:pt>
                <c:pt idx="746">
                  <c:v>41.56</c:v>
                </c:pt>
                <c:pt idx="747">
                  <c:v>41.36</c:v>
                </c:pt>
                <c:pt idx="748">
                  <c:v>41.17</c:v>
                </c:pt>
                <c:pt idx="749">
                  <c:v>40.98</c:v>
                </c:pt>
                <c:pt idx="750">
                  <c:v>40.79</c:v>
                </c:pt>
                <c:pt idx="751">
                  <c:v>40.61</c:v>
                </c:pt>
                <c:pt idx="752">
                  <c:v>40.43</c:v>
                </c:pt>
                <c:pt idx="753">
                  <c:v>40.26</c:v>
                </c:pt>
                <c:pt idx="754">
                  <c:v>40.090000000000003</c:v>
                </c:pt>
                <c:pt idx="755">
                  <c:v>39.93</c:v>
                </c:pt>
                <c:pt idx="756">
                  <c:v>39.76</c:v>
                </c:pt>
                <c:pt idx="757">
                  <c:v>39.61</c:v>
                </c:pt>
                <c:pt idx="758">
                  <c:v>39.46</c:v>
                </c:pt>
                <c:pt idx="759">
                  <c:v>39.31</c:v>
                </c:pt>
                <c:pt idx="760">
                  <c:v>39.159999999999997</c:v>
                </c:pt>
                <c:pt idx="761">
                  <c:v>39.020000000000003</c:v>
                </c:pt>
                <c:pt idx="762">
                  <c:v>38.880000000000003</c:v>
                </c:pt>
                <c:pt idx="763">
                  <c:v>38.75</c:v>
                </c:pt>
                <c:pt idx="764">
                  <c:v>38.61</c:v>
                </c:pt>
                <c:pt idx="765">
                  <c:v>38.49</c:v>
                </c:pt>
                <c:pt idx="766">
                  <c:v>38.36</c:v>
                </c:pt>
                <c:pt idx="767">
                  <c:v>38.24</c:v>
                </c:pt>
                <c:pt idx="768">
                  <c:v>38.119999999999997</c:v>
                </c:pt>
                <c:pt idx="769">
                  <c:v>38</c:v>
                </c:pt>
                <c:pt idx="770">
                  <c:v>37.89</c:v>
                </c:pt>
                <c:pt idx="771">
                  <c:v>37.78</c:v>
                </c:pt>
                <c:pt idx="772">
                  <c:v>37.67</c:v>
                </c:pt>
                <c:pt idx="773">
                  <c:v>37.56</c:v>
                </c:pt>
                <c:pt idx="774">
                  <c:v>37.46</c:v>
                </c:pt>
                <c:pt idx="775">
                  <c:v>37.36</c:v>
                </c:pt>
                <c:pt idx="776">
                  <c:v>37.26</c:v>
                </c:pt>
                <c:pt idx="777">
                  <c:v>37.17</c:v>
                </c:pt>
                <c:pt idx="778">
                  <c:v>37.08</c:v>
                </c:pt>
                <c:pt idx="779">
                  <c:v>36.99</c:v>
                </c:pt>
                <c:pt idx="780">
                  <c:v>36.9</c:v>
                </c:pt>
                <c:pt idx="781">
                  <c:v>36.81</c:v>
                </c:pt>
                <c:pt idx="782">
                  <c:v>36.729999999999997</c:v>
                </c:pt>
                <c:pt idx="783">
                  <c:v>36.65</c:v>
                </c:pt>
                <c:pt idx="784">
                  <c:v>36.57</c:v>
                </c:pt>
                <c:pt idx="785">
                  <c:v>36.49</c:v>
                </c:pt>
                <c:pt idx="786">
                  <c:v>36.42</c:v>
                </c:pt>
                <c:pt idx="787">
                  <c:v>36.340000000000003</c:v>
                </c:pt>
                <c:pt idx="788">
                  <c:v>36.270000000000003</c:v>
                </c:pt>
                <c:pt idx="789">
                  <c:v>36.200000000000003</c:v>
                </c:pt>
                <c:pt idx="790">
                  <c:v>36.14</c:v>
                </c:pt>
                <c:pt idx="791">
                  <c:v>36.07</c:v>
                </c:pt>
                <c:pt idx="792">
                  <c:v>36.01</c:v>
                </c:pt>
                <c:pt idx="793">
                  <c:v>35.94</c:v>
                </c:pt>
                <c:pt idx="794">
                  <c:v>35.880000000000003</c:v>
                </c:pt>
                <c:pt idx="795">
                  <c:v>35.83</c:v>
                </c:pt>
                <c:pt idx="796">
                  <c:v>35.770000000000003</c:v>
                </c:pt>
                <c:pt idx="797">
                  <c:v>35.71</c:v>
                </c:pt>
                <c:pt idx="798">
                  <c:v>35.659999999999997</c:v>
                </c:pt>
                <c:pt idx="799">
                  <c:v>35.61</c:v>
                </c:pt>
                <c:pt idx="800">
                  <c:v>35.56</c:v>
                </c:pt>
                <c:pt idx="801">
                  <c:v>35.51</c:v>
                </c:pt>
                <c:pt idx="802">
                  <c:v>35.46</c:v>
                </c:pt>
                <c:pt idx="803">
                  <c:v>35.42</c:v>
                </c:pt>
                <c:pt idx="804">
                  <c:v>35.369999999999997</c:v>
                </c:pt>
                <c:pt idx="805">
                  <c:v>35.33</c:v>
                </c:pt>
                <c:pt idx="806">
                  <c:v>35.29</c:v>
                </c:pt>
                <c:pt idx="807">
                  <c:v>35.25</c:v>
                </c:pt>
                <c:pt idx="808">
                  <c:v>35.21</c:v>
                </c:pt>
                <c:pt idx="809">
                  <c:v>35.17</c:v>
                </c:pt>
                <c:pt idx="810">
                  <c:v>35.130000000000003</c:v>
                </c:pt>
                <c:pt idx="811">
                  <c:v>35.1</c:v>
                </c:pt>
                <c:pt idx="812">
                  <c:v>35.07</c:v>
                </c:pt>
                <c:pt idx="813">
                  <c:v>35.03</c:v>
                </c:pt>
                <c:pt idx="814">
                  <c:v>35</c:v>
                </c:pt>
                <c:pt idx="815">
                  <c:v>34.97</c:v>
                </c:pt>
                <c:pt idx="816">
                  <c:v>34.94</c:v>
                </c:pt>
                <c:pt idx="817">
                  <c:v>34.909999999999997</c:v>
                </c:pt>
                <c:pt idx="818">
                  <c:v>34.89</c:v>
                </c:pt>
                <c:pt idx="819">
                  <c:v>34.86</c:v>
                </c:pt>
                <c:pt idx="820">
                  <c:v>34.840000000000003</c:v>
                </c:pt>
                <c:pt idx="821">
                  <c:v>34.81</c:v>
                </c:pt>
                <c:pt idx="822">
                  <c:v>34.79</c:v>
                </c:pt>
                <c:pt idx="823">
                  <c:v>34.770000000000003</c:v>
                </c:pt>
                <c:pt idx="824">
                  <c:v>34.75</c:v>
                </c:pt>
                <c:pt idx="825">
                  <c:v>34.729999999999997</c:v>
                </c:pt>
                <c:pt idx="826">
                  <c:v>34.71</c:v>
                </c:pt>
                <c:pt idx="827">
                  <c:v>34.700000000000003</c:v>
                </c:pt>
                <c:pt idx="828">
                  <c:v>34.68</c:v>
                </c:pt>
                <c:pt idx="829">
                  <c:v>34.659999999999997</c:v>
                </c:pt>
                <c:pt idx="830">
                  <c:v>34.65</c:v>
                </c:pt>
                <c:pt idx="831">
                  <c:v>34.64</c:v>
                </c:pt>
                <c:pt idx="832">
                  <c:v>34.619999999999997</c:v>
                </c:pt>
                <c:pt idx="833">
                  <c:v>34.61</c:v>
                </c:pt>
                <c:pt idx="834">
                  <c:v>34.6</c:v>
                </c:pt>
                <c:pt idx="835">
                  <c:v>34.590000000000003</c:v>
                </c:pt>
                <c:pt idx="836">
                  <c:v>34.58</c:v>
                </c:pt>
                <c:pt idx="837">
                  <c:v>34.57</c:v>
                </c:pt>
                <c:pt idx="838">
                  <c:v>34.57</c:v>
                </c:pt>
                <c:pt idx="839">
                  <c:v>34.56</c:v>
                </c:pt>
                <c:pt idx="840">
                  <c:v>34.549999999999997</c:v>
                </c:pt>
                <c:pt idx="841">
                  <c:v>34.549999999999997</c:v>
                </c:pt>
                <c:pt idx="842">
                  <c:v>34.549999999999997</c:v>
                </c:pt>
                <c:pt idx="843">
                  <c:v>34.54</c:v>
                </c:pt>
                <c:pt idx="844">
                  <c:v>34.54</c:v>
                </c:pt>
                <c:pt idx="845">
                  <c:v>34.54</c:v>
                </c:pt>
                <c:pt idx="846">
                  <c:v>34.54</c:v>
                </c:pt>
                <c:pt idx="847">
                  <c:v>34.54</c:v>
                </c:pt>
                <c:pt idx="848">
                  <c:v>34.54</c:v>
                </c:pt>
                <c:pt idx="849">
                  <c:v>34.54</c:v>
                </c:pt>
                <c:pt idx="850">
                  <c:v>34.54</c:v>
                </c:pt>
                <c:pt idx="851">
                  <c:v>34.54</c:v>
                </c:pt>
                <c:pt idx="852">
                  <c:v>34.549999999999997</c:v>
                </c:pt>
                <c:pt idx="853">
                  <c:v>34.549999999999997</c:v>
                </c:pt>
                <c:pt idx="854">
                  <c:v>34.56</c:v>
                </c:pt>
                <c:pt idx="855">
                  <c:v>34.56</c:v>
                </c:pt>
                <c:pt idx="856">
                  <c:v>34.57</c:v>
                </c:pt>
                <c:pt idx="857">
                  <c:v>34.57</c:v>
                </c:pt>
                <c:pt idx="858">
                  <c:v>34.58</c:v>
                </c:pt>
                <c:pt idx="859">
                  <c:v>34.590000000000003</c:v>
                </c:pt>
                <c:pt idx="860">
                  <c:v>34.6</c:v>
                </c:pt>
                <c:pt idx="861">
                  <c:v>34.61</c:v>
                </c:pt>
                <c:pt idx="862">
                  <c:v>34.619999999999997</c:v>
                </c:pt>
                <c:pt idx="863">
                  <c:v>34.630000000000003</c:v>
                </c:pt>
                <c:pt idx="864">
                  <c:v>34.64</c:v>
                </c:pt>
                <c:pt idx="865">
                  <c:v>34.65</c:v>
                </c:pt>
                <c:pt idx="866">
                  <c:v>34.659999999999997</c:v>
                </c:pt>
                <c:pt idx="867">
                  <c:v>34.67</c:v>
                </c:pt>
                <c:pt idx="868">
                  <c:v>34.69</c:v>
                </c:pt>
                <c:pt idx="869">
                  <c:v>34.700000000000003</c:v>
                </c:pt>
                <c:pt idx="870">
                  <c:v>34.72</c:v>
                </c:pt>
                <c:pt idx="871">
                  <c:v>34.729999999999997</c:v>
                </c:pt>
                <c:pt idx="872">
                  <c:v>34.75</c:v>
                </c:pt>
                <c:pt idx="873">
                  <c:v>34.76</c:v>
                </c:pt>
                <c:pt idx="874">
                  <c:v>34.78</c:v>
                </c:pt>
                <c:pt idx="875">
                  <c:v>34.799999999999997</c:v>
                </c:pt>
                <c:pt idx="876">
                  <c:v>34.81</c:v>
                </c:pt>
                <c:pt idx="877">
                  <c:v>34.83</c:v>
                </c:pt>
                <c:pt idx="878">
                  <c:v>34.85</c:v>
                </c:pt>
                <c:pt idx="879">
                  <c:v>34.869999999999997</c:v>
                </c:pt>
                <c:pt idx="880">
                  <c:v>34.89</c:v>
                </c:pt>
                <c:pt idx="881">
                  <c:v>34.909999999999997</c:v>
                </c:pt>
                <c:pt idx="882">
                  <c:v>34.93</c:v>
                </c:pt>
                <c:pt idx="883">
                  <c:v>34.950000000000003</c:v>
                </c:pt>
                <c:pt idx="884">
                  <c:v>34.97</c:v>
                </c:pt>
                <c:pt idx="885">
                  <c:v>35</c:v>
                </c:pt>
                <c:pt idx="886">
                  <c:v>35.020000000000003</c:v>
                </c:pt>
                <c:pt idx="887">
                  <c:v>35.04</c:v>
                </c:pt>
                <c:pt idx="888">
                  <c:v>35.07</c:v>
                </c:pt>
                <c:pt idx="889">
                  <c:v>35.090000000000003</c:v>
                </c:pt>
                <c:pt idx="890">
                  <c:v>35.11</c:v>
                </c:pt>
                <c:pt idx="891">
                  <c:v>35.14</c:v>
                </c:pt>
                <c:pt idx="892">
                  <c:v>35.17</c:v>
                </c:pt>
                <c:pt idx="893">
                  <c:v>35.19</c:v>
                </c:pt>
                <c:pt idx="894">
                  <c:v>35.22</c:v>
                </c:pt>
                <c:pt idx="895">
                  <c:v>35.24</c:v>
                </c:pt>
                <c:pt idx="896">
                  <c:v>35.270000000000003</c:v>
                </c:pt>
                <c:pt idx="897">
                  <c:v>35.299999999999997</c:v>
                </c:pt>
                <c:pt idx="898">
                  <c:v>35.33</c:v>
                </c:pt>
                <c:pt idx="899">
                  <c:v>35.36</c:v>
                </c:pt>
                <c:pt idx="900">
                  <c:v>35.39</c:v>
                </c:pt>
                <c:pt idx="901">
                  <c:v>35.42</c:v>
                </c:pt>
                <c:pt idx="902">
                  <c:v>35.450000000000003</c:v>
                </c:pt>
                <c:pt idx="903">
                  <c:v>35.479999999999997</c:v>
                </c:pt>
                <c:pt idx="904">
                  <c:v>35.51</c:v>
                </c:pt>
                <c:pt idx="905">
                  <c:v>35.54</c:v>
                </c:pt>
                <c:pt idx="906">
                  <c:v>35.57</c:v>
                </c:pt>
                <c:pt idx="907">
                  <c:v>35.6</c:v>
                </c:pt>
                <c:pt idx="908">
                  <c:v>35.630000000000003</c:v>
                </c:pt>
                <c:pt idx="909">
                  <c:v>35.67</c:v>
                </c:pt>
                <c:pt idx="910">
                  <c:v>35.700000000000003</c:v>
                </c:pt>
                <c:pt idx="911">
                  <c:v>35.729999999999997</c:v>
                </c:pt>
                <c:pt idx="912">
                  <c:v>35.770000000000003</c:v>
                </c:pt>
                <c:pt idx="913">
                  <c:v>35.799999999999997</c:v>
                </c:pt>
                <c:pt idx="914">
                  <c:v>35.840000000000003</c:v>
                </c:pt>
                <c:pt idx="915">
                  <c:v>35.869999999999997</c:v>
                </c:pt>
                <c:pt idx="916">
                  <c:v>35.909999999999997</c:v>
                </c:pt>
                <c:pt idx="917">
                  <c:v>35.950000000000003</c:v>
                </c:pt>
                <c:pt idx="918">
                  <c:v>35.979999999999997</c:v>
                </c:pt>
                <c:pt idx="919">
                  <c:v>36.020000000000003</c:v>
                </c:pt>
                <c:pt idx="920">
                  <c:v>36.06</c:v>
                </c:pt>
                <c:pt idx="921">
                  <c:v>36.090000000000003</c:v>
                </c:pt>
                <c:pt idx="922">
                  <c:v>36.130000000000003</c:v>
                </c:pt>
                <c:pt idx="923">
                  <c:v>36.17</c:v>
                </c:pt>
                <c:pt idx="924">
                  <c:v>36.21</c:v>
                </c:pt>
                <c:pt idx="925">
                  <c:v>36.25</c:v>
                </c:pt>
                <c:pt idx="926">
                  <c:v>36.29</c:v>
                </c:pt>
                <c:pt idx="927">
                  <c:v>36.33</c:v>
                </c:pt>
                <c:pt idx="928">
                  <c:v>36.369999999999997</c:v>
                </c:pt>
                <c:pt idx="929">
                  <c:v>36.409999999999997</c:v>
                </c:pt>
                <c:pt idx="930">
                  <c:v>36.450000000000003</c:v>
                </c:pt>
                <c:pt idx="931">
                  <c:v>36.49</c:v>
                </c:pt>
                <c:pt idx="932">
                  <c:v>36.53</c:v>
                </c:pt>
                <c:pt idx="933">
                  <c:v>36.58</c:v>
                </c:pt>
                <c:pt idx="934">
                  <c:v>36.619999999999997</c:v>
                </c:pt>
                <c:pt idx="935">
                  <c:v>36.659999999999997</c:v>
                </c:pt>
                <c:pt idx="936">
                  <c:v>36.71</c:v>
                </c:pt>
                <c:pt idx="937">
                  <c:v>36.75</c:v>
                </c:pt>
                <c:pt idx="938">
                  <c:v>36.79</c:v>
                </c:pt>
                <c:pt idx="939">
                  <c:v>36.840000000000003</c:v>
                </c:pt>
                <c:pt idx="940">
                  <c:v>36.880000000000003</c:v>
                </c:pt>
                <c:pt idx="941">
                  <c:v>36.93</c:v>
                </c:pt>
                <c:pt idx="942">
                  <c:v>36.97</c:v>
                </c:pt>
                <c:pt idx="943">
                  <c:v>37.020000000000003</c:v>
                </c:pt>
                <c:pt idx="944">
                  <c:v>37.07</c:v>
                </c:pt>
                <c:pt idx="945">
                  <c:v>37.11</c:v>
                </c:pt>
                <c:pt idx="946">
                  <c:v>37.159999999999997</c:v>
                </c:pt>
                <c:pt idx="947">
                  <c:v>37.21</c:v>
                </c:pt>
                <c:pt idx="948">
                  <c:v>37.26</c:v>
                </c:pt>
                <c:pt idx="949">
                  <c:v>37.299999999999997</c:v>
                </c:pt>
                <c:pt idx="950">
                  <c:v>37.35</c:v>
                </c:pt>
                <c:pt idx="951">
                  <c:v>37.4</c:v>
                </c:pt>
                <c:pt idx="952">
                  <c:v>37.450000000000003</c:v>
                </c:pt>
                <c:pt idx="953">
                  <c:v>37.5</c:v>
                </c:pt>
                <c:pt idx="954">
                  <c:v>37.549999999999997</c:v>
                </c:pt>
                <c:pt idx="955">
                  <c:v>37.6</c:v>
                </c:pt>
                <c:pt idx="956">
                  <c:v>37.65</c:v>
                </c:pt>
                <c:pt idx="957">
                  <c:v>37.71</c:v>
                </c:pt>
                <c:pt idx="958">
                  <c:v>37.76</c:v>
                </c:pt>
                <c:pt idx="959">
                  <c:v>37.81</c:v>
                </c:pt>
                <c:pt idx="960">
                  <c:v>37.86</c:v>
                </c:pt>
                <c:pt idx="961">
                  <c:v>37.92</c:v>
                </c:pt>
                <c:pt idx="962">
                  <c:v>37.97</c:v>
                </c:pt>
                <c:pt idx="963">
                  <c:v>38.020000000000003</c:v>
                </c:pt>
                <c:pt idx="964">
                  <c:v>38.08</c:v>
                </c:pt>
                <c:pt idx="965">
                  <c:v>38.130000000000003</c:v>
                </c:pt>
                <c:pt idx="966">
                  <c:v>38.19</c:v>
                </c:pt>
                <c:pt idx="967">
                  <c:v>38.24</c:v>
                </c:pt>
                <c:pt idx="968">
                  <c:v>38.299999999999997</c:v>
                </c:pt>
                <c:pt idx="969">
                  <c:v>38.35</c:v>
                </c:pt>
                <c:pt idx="970">
                  <c:v>38.409999999999997</c:v>
                </c:pt>
                <c:pt idx="971">
                  <c:v>38.47</c:v>
                </c:pt>
                <c:pt idx="972">
                  <c:v>38.53</c:v>
                </c:pt>
                <c:pt idx="973">
                  <c:v>38.58</c:v>
                </c:pt>
                <c:pt idx="974">
                  <c:v>38.64</c:v>
                </c:pt>
                <c:pt idx="975">
                  <c:v>38.700000000000003</c:v>
                </c:pt>
                <c:pt idx="976">
                  <c:v>38.76</c:v>
                </c:pt>
                <c:pt idx="977">
                  <c:v>38.82</c:v>
                </c:pt>
                <c:pt idx="978">
                  <c:v>38.880000000000003</c:v>
                </c:pt>
                <c:pt idx="979">
                  <c:v>38.94</c:v>
                </c:pt>
                <c:pt idx="980">
                  <c:v>39</c:v>
                </c:pt>
                <c:pt idx="981">
                  <c:v>39.06</c:v>
                </c:pt>
                <c:pt idx="982">
                  <c:v>39.130000000000003</c:v>
                </c:pt>
                <c:pt idx="983">
                  <c:v>39.19</c:v>
                </c:pt>
                <c:pt idx="984">
                  <c:v>39.25</c:v>
                </c:pt>
                <c:pt idx="985">
                  <c:v>39.31</c:v>
                </c:pt>
                <c:pt idx="986">
                  <c:v>39.380000000000003</c:v>
                </c:pt>
                <c:pt idx="987">
                  <c:v>39.44</c:v>
                </c:pt>
                <c:pt idx="988">
                  <c:v>39.51</c:v>
                </c:pt>
                <c:pt idx="989">
                  <c:v>39.57</c:v>
                </c:pt>
                <c:pt idx="990">
                  <c:v>39.64</c:v>
                </c:pt>
                <c:pt idx="991">
                  <c:v>39.71</c:v>
                </c:pt>
                <c:pt idx="992">
                  <c:v>39.770000000000003</c:v>
                </c:pt>
                <c:pt idx="993">
                  <c:v>39.840000000000003</c:v>
                </c:pt>
                <c:pt idx="994">
                  <c:v>39.909999999999997</c:v>
                </c:pt>
                <c:pt idx="995">
                  <c:v>39.979999999999997</c:v>
                </c:pt>
                <c:pt idx="996">
                  <c:v>40.049999999999997</c:v>
                </c:pt>
                <c:pt idx="997">
                  <c:v>40.119999999999997</c:v>
                </c:pt>
                <c:pt idx="998">
                  <c:v>40.19</c:v>
                </c:pt>
                <c:pt idx="999">
                  <c:v>40.26</c:v>
                </c:pt>
                <c:pt idx="1000">
                  <c:v>40.33</c:v>
                </c:pt>
                <c:pt idx="1001">
                  <c:v>40.4</c:v>
                </c:pt>
                <c:pt idx="1002">
                  <c:v>40.47</c:v>
                </c:pt>
                <c:pt idx="1003">
                  <c:v>40.54</c:v>
                </c:pt>
                <c:pt idx="1004">
                  <c:v>40.619999999999997</c:v>
                </c:pt>
                <c:pt idx="1005">
                  <c:v>40.69</c:v>
                </c:pt>
                <c:pt idx="1006">
                  <c:v>40.770000000000003</c:v>
                </c:pt>
                <c:pt idx="1007">
                  <c:v>40.840000000000003</c:v>
                </c:pt>
                <c:pt idx="1008">
                  <c:v>40.92</c:v>
                </c:pt>
                <c:pt idx="1009">
                  <c:v>41</c:v>
                </c:pt>
                <c:pt idx="1010">
                  <c:v>41.07</c:v>
                </c:pt>
                <c:pt idx="1011">
                  <c:v>41.15</c:v>
                </c:pt>
                <c:pt idx="1012">
                  <c:v>41.23</c:v>
                </c:pt>
                <c:pt idx="1013">
                  <c:v>41.31</c:v>
                </c:pt>
                <c:pt idx="1014">
                  <c:v>41.39</c:v>
                </c:pt>
                <c:pt idx="1015">
                  <c:v>41.47</c:v>
                </c:pt>
                <c:pt idx="1016">
                  <c:v>41.55</c:v>
                </c:pt>
                <c:pt idx="1017">
                  <c:v>41.64</c:v>
                </c:pt>
                <c:pt idx="1018">
                  <c:v>41.72</c:v>
                </c:pt>
                <c:pt idx="1019">
                  <c:v>41.8</c:v>
                </c:pt>
                <c:pt idx="1020">
                  <c:v>41.89</c:v>
                </c:pt>
                <c:pt idx="1021">
                  <c:v>41.97</c:v>
                </c:pt>
                <c:pt idx="1022">
                  <c:v>42.06</c:v>
                </c:pt>
                <c:pt idx="1023">
                  <c:v>42.15</c:v>
                </c:pt>
                <c:pt idx="1024">
                  <c:v>42.24</c:v>
                </c:pt>
                <c:pt idx="1025">
                  <c:v>42.32</c:v>
                </c:pt>
                <c:pt idx="1026">
                  <c:v>42.41</c:v>
                </c:pt>
                <c:pt idx="1027">
                  <c:v>42.51</c:v>
                </c:pt>
                <c:pt idx="1028">
                  <c:v>42.6</c:v>
                </c:pt>
                <c:pt idx="1029">
                  <c:v>42.69</c:v>
                </c:pt>
                <c:pt idx="1030">
                  <c:v>42.78</c:v>
                </c:pt>
                <c:pt idx="1031">
                  <c:v>42.88</c:v>
                </c:pt>
                <c:pt idx="1032">
                  <c:v>42.97</c:v>
                </c:pt>
                <c:pt idx="1033">
                  <c:v>43.07</c:v>
                </c:pt>
                <c:pt idx="1034">
                  <c:v>43.17</c:v>
                </c:pt>
                <c:pt idx="1035">
                  <c:v>43.27</c:v>
                </c:pt>
                <c:pt idx="1036">
                  <c:v>43.37</c:v>
                </c:pt>
                <c:pt idx="1037">
                  <c:v>43.47</c:v>
                </c:pt>
                <c:pt idx="1038">
                  <c:v>43.57</c:v>
                </c:pt>
                <c:pt idx="1039">
                  <c:v>43.68</c:v>
                </c:pt>
                <c:pt idx="1040">
                  <c:v>43.78</c:v>
                </c:pt>
                <c:pt idx="1041">
                  <c:v>43.89</c:v>
                </c:pt>
                <c:pt idx="1042">
                  <c:v>44</c:v>
                </c:pt>
                <c:pt idx="1043">
                  <c:v>44.1</c:v>
                </c:pt>
                <c:pt idx="1044">
                  <c:v>44.21</c:v>
                </c:pt>
                <c:pt idx="1045">
                  <c:v>44.33</c:v>
                </c:pt>
                <c:pt idx="1046">
                  <c:v>44.44</c:v>
                </c:pt>
                <c:pt idx="1047">
                  <c:v>44.55</c:v>
                </c:pt>
                <c:pt idx="1048">
                  <c:v>44.67</c:v>
                </c:pt>
                <c:pt idx="1049">
                  <c:v>44.79</c:v>
                </c:pt>
                <c:pt idx="1050">
                  <c:v>44.91</c:v>
                </c:pt>
                <c:pt idx="1051">
                  <c:v>45.03</c:v>
                </c:pt>
                <c:pt idx="1052">
                  <c:v>45.15</c:v>
                </c:pt>
                <c:pt idx="1053">
                  <c:v>45.28</c:v>
                </c:pt>
                <c:pt idx="1054">
                  <c:v>45.4</c:v>
                </c:pt>
                <c:pt idx="1055">
                  <c:v>45.53</c:v>
                </c:pt>
                <c:pt idx="1056">
                  <c:v>45.66</c:v>
                </c:pt>
                <c:pt idx="1057">
                  <c:v>45.79</c:v>
                </c:pt>
                <c:pt idx="1058">
                  <c:v>45.93</c:v>
                </c:pt>
                <c:pt idx="1059">
                  <c:v>46.06</c:v>
                </c:pt>
                <c:pt idx="1060">
                  <c:v>46.2</c:v>
                </c:pt>
                <c:pt idx="1061">
                  <c:v>46.34</c:v>
                </c:pt>
                <c:pt idx="1062">
                  <c:v>46.48</c:v>
                </c:pt>
                <c:pt idx="1063">
                  <c:v>46.63</c:v>
                </c:pt>
                <c:pt idx="1064">
                  <c:v>46.78</c:v>
                </c:pt>
                <c:pt idx="1065">
                  <c:v>46.93</c:v>
                </c:pt>
                <c:pt idx="1066">
                  <c:v>47.08</c:v>
                </c:pt>
                <c:pt idx="1067">
                  <c:v>47.23</c:v>
                </c:pt>
                <c:pt idx="1068">
                  <c:v>47.39</c:v>
                </c:pt>
                <c:pt idx="1069">
                  <c:v>47.55</c:v>
                </c:pt>
                <c:pt idx="1070">
                  <c:v>47.72</c:v>
                </c:pt>
                <c:pt idx="1071">
                  <c:v>47.88</c:v>
                </c:pt>
                <c:pt idx="1072">
                  <c:v>48.05</c:v>
                </c:pt>
                <c:pt idx="1073">
                  <c:v>48.23</c:v>
                </c:pt>
                <c:pt idx="1074">
                  <c:v>48.41</c:v>
                </c:pt>
                <c:pt idx="1075">
                  <c:v>48.59</c:v>
                </c:pt>
                <c:pt idx="1076">
                  <c:v>48.77</c:v>
                </c:pt>
                <c:pt idx="1077">
                  <c:v>48.96</c:v>
                </c:pt>
                <c:pt idx="1078">
                  <c:v>49.15</c:v>
                </c:pt>
                <c:pt idx="1079">
                  <c:v>49.35</c:v>
                </c:pt>
                <c:pt idx="1080">
                  <c:v>49.55</c:v>
                </c:pt>
                <c:pt idx="1081">
                  <c:v>49.75</c:v>
                </c:pt>
                <c:pt idx="1082">
                  <c:v>49.96</c:v>
                </c:pt>
                <c:pt idx="1083">
                  <c:v>50.18</c:v>
                </c:pt>
                <c:pt idx="1084">
                  <c:v>50.39</c:v>
                </c:pt>
                <c:pt idx="1085">
                  <c:v>50.62</c:v>
                </c:pt>
                <c:pt idx="1086">
                  <c:v>50.85</c:v>
                </c:pt>
                <c:pt idx="1087">
                  <c:v>51.08</c:v>
                </c:pt>
                <c:pt idx="1088">
                  <c:v>51.32</c:v>
                </c:pt>
                <c:pt idx="1089">
                  <c:v>51.57</c:v>
                </c:pt>
                <c:pt idx="1090">
                  <c:v>51.83</c:v>
                </c:pt>
                <c:pt idx="1091">
                  <c:v>52.09</c:v>
                </c:pt>
                <c:pt idx="1092">
                  <c:v>52.35</c:v>
                </c:pt>
                <c:pt idx="1093">
                  <c:v>52.63</c:v>
                </c:pt>
                <c:pt idx="1094">
                  <c:v>52.91</c:v>
                </c:pt>
                <c:pt idx="1095">
                  <c:v>53.2</c:v>
                </c:pt>
                <c:pt idx="1096">
                  <c:v>53.5</c:v>
                </c:pt>
                <c:pt idx="1097">
                  <c:v>53.8</c:v>
                </c:pt>
                <c:pt idx="1098">
                  <c:v>54.12</c:v>
                </c:pt>
                <c:pt idx="1099">
                  <c:v>54.44</c:v>
                </c:pt>
                <c:pt idx="1100">
                  <c:v>54.78</c:v>
                </c:pt>
                <c:pt idx="1101">
                  <c:v>55.12</c:v>
                </c:pt>
                <c:pt idx="1102">
                  <c:v>55.48</c:v>
                </c:pt>
                <c:pt idx="1103">
                  <c:v>55.85</c:v>
                </c:pt>
                <c:pt idx="1104">
                  <c:v>56.23</c:v>
                </c:pt>
                <c:pt idx="1105">
                  <c:v>56.62</c:v>
                </c:pt>
                <c:pt idx="1106">
                  <c:v>57.02</c:v>
                </c:pt>
                <c:pt idx="1107">
                  <c:v>57.44</c:v>
                </c:pt>
                <c:pt idx="1108">
                  <c:v>57.88</c:v>
                </c:pt>
                <c:pt idx="1109">
                  <c:v>58.33</c:v>
                </c:pt>
                <c:pt idx="1110">
                  <c:v>58.79</c:v>
                </c:pt>
                <c:pt idx="1111">
                  <c:v>59.28</c:v>
                </c:pt>
                <c:pt idx="1112">
                  <c:v>59.78</c:v>
                </c:pt>
                <c:pt idx="1113">
                  <c:v>60.3</c:v>
                </c:pt>
                <c:pt idx="1114">
                  <c:v>60.84</c:v>
                </c:pt>
                <c:pt idx="1115">
                  <c:v>61.4</c:v>
                </c:pt>
                <c:pt idx="1116">
                  <c:v>61.98</c:v>
                </c:pt>
                <c:pt idx="1117">
                  <c:v>62.59</c:v>
                </c:pt>
                <c:pt idx="1118">
                  <c:v>63.23</c:v>
                </c:pt>
                <c:pt idx="1119">
                  <c:v>63.89</c:v>
                </c:pt>
                <c:pt idx="1120">
                  <c:v>64.58</c:v>
                </c:pt>
                <c:pt idx="1121">
                  <c:v>65.3</c:v>
                </c:pt>
                <c:pt idx="1122">
                  <c:v>66.05</c:v>
                </c:pt>
                <c:pt idx="1123">
                  <c:v>66.83</c:v>
                </c:pt>
                <c:pt idx="1124">
                  <c:v>67.66</c:v>
                </c:pt>
                <c:pt idx="1125">
                  <c:v>68.52</c:v>
                </c:pt>
                <c:pt idx="1126">
                  <c:v>69.42</c:v>
                </c:pt>
                <c:pt idx="1127">
                  <c:v>70.37</c:v>
                </c:pt>
                <c:pt idx="1128">
                  <c:v>71.37</c:v>
                </c:pt>
                <c:pt idx="1129">
                  <c:v>72.42</c:v>
                </c:pt>
                <c:pt idx="1130">
                  <c:v>73.52</c:v>
                </c:pt>
                <c:pt idx="1131">
                  <c:v>74.680000000000007</c:v>
                </c:pt>
                <c:pt idx="1132">
                  <c:v>75.900000000000006</c:v>
                </c:pt>
                <c:pt idx="1133">
                  <c:v>77.19</c:v>
                </c:pt>
                <c:pt idx="1134">
                  <c:v>78.55</c:v>
                </c:pt>
                <c:pt idx="1135">
                  <c:v>79.989999999999995</c:v>
                </c:pt>
                <c:pt idx="1136">
                  <c:v>81.510000000000005</c:v>
                </c:pt>
                <c:pt idx="1137">
                  <c:v>83.13</c:v>
                </c:pt>
                <c:pt idx="1138">
                  <c:v>84.84</c:v>
                </c:pt>
                <c:pt idx="1139">
                  <c:v>86.65</c:v>
                </c:pt>
                <c:pt idx="1140">
                  <c:v>88.58</c:v>
                </c:pt>
                <c:pt idx="1141">
                  <c:v>90.63</c:v>
                </c:pt>
                <c:pt idx="1142">
                  <c:v>92.81</c:v>
                </c:pt>
                <c:pt idx="1143">
                  <c:v>95.13</c:v>
                </c:pt>
                <c:pt idx="1144">
                  <c:v>97.6</c:v>
                </c:pt>
                <c:pt idx="1145">
                  <c:v>100.25</c:v>
                </c:pt>
                <c:pt idx="1146">
                  <c:v>103.07</c:v>
                </c:pt>
                <c:pt idx="1147">
                  <c:v>106.09</c:v>
                </c:pt>
                <c:pt idx="1148">
                  <c:v>109.32</c:v>
                </c:pt>
                <c:pt idx="1149">
                  <c:v>112.78</c:v>
                </c:pt>
                <c:pt idx="1150">
                  <c:v>116.48</c:v>
                </c:pt>
                <c:pt idx="1151">
                  <c:v>120.45</c:v>
                </c:pt>
                <c:pt idx="1152">
                  <c:v>124.7</c:v>
                </c:pt>
                <c:pt idx="1153">
                  <c:v>129.26</c:v>
                </c:pt>
                <c:pt idx="1154">
                  <c:v>134.15</c:v>
                </c:pt>
                <c:pt idx="1155">
                  <c:v>139.38</c:v>
                </c:pt>
                <c:pt idx="1156">
                  <c:v>144.97999999999999</c:v>
                </c:pt>
                <c:pt idx="1157">
                  <c:v>150.97</c:v>
                </c:pt>
                <c:pt idx="1158">
                  <c:v>157.35</c:v>
                </c:pt>
                <c:pt idx="1159">
                  <c:v>164.12</c:v>
                </c:pt>
                <c:pt idx="1160">
                  <c:v>171.3</c:v>
                </c:pt>
                <c:pt idx="1161">
                  <c:v>178.87</c:v>
                </c:pt>
                <c:pt idx="1162">
                  <c:v>186.78</c:v>
                </c:pt>
                <c:pt idx="1163">
                  <c:v>195</c:v>
                </c:pt>
                <c:pt idx="1164">
                  <c:v>203.44</c:v>
                </c:pt>
                <c:pt idx="1165">
                  <c:v>212</c:v>
                </c:pt>
                <c:pt idx="1166">
                  <c:v>220.52</c:v>
                </c:pt>
                <c:pt idx="1167">
                  <c:v>228.83</c:v>
                </c:pt>
                <c:pt idx="1168">
                  <c:v>236.73</c:v>
                </c:pt>
                <c:pt idx="1169">
                  <c:v>243.98</c:v>
                </c:pt>
                <c:pt idx="1170">
                  <c:v>250.36</c:v>
                </c:pt>
                <c:pt idx="1171">
                  <c:v>255.69</c:v>
                </c:pt>
                <c:pt idx="1172">
                  <c:v>259.86</c:v>
                </c:pt>
                <c:pt idx="1173">
                  <c:v>262.86</c:v>
                </c:pt>
                <c:pt idx="1174">
                  <c:v>264.82</c:v>
                </c:pt>
                <c:pt idx="1175">
                  <c:v>265.97000000000003</c:v>
                </c:pt>
                <c:pt idx="1176">
                  <c:v>266.56</c:v>
                </c:pt>
                <c:pt idx="1177">
                  <c:v>266.81</c:v>
                </c:pt>
                <c:pt idx="1178">
                  <c:v>266.81</c:v>
                </c:pt>
                <c:pt idx="1179">
                  <c:v>266.58</c:v>
                </c:pt>
                <c:pt idx="1180">
                  <c:v>266</c:v>
                </c:pt>
                <c:pt idx="1181">
                  <c:v>264.87</c:v>
                </c:pt>
                <c:pt idx="1182">
                  <c:v>262.94</c:v>
                </c:pt>
                <c:pt idx="1183">
                  <c:v>259.98</c:v>
                </c:pt>
                <c:pt idx="1184">
                  <c:v>255.88</c:v>
                </c:pt>
                <c:pt idx="1185">
                  <c:v>250.63</c:v>
                </c:pt>
                <c:pt idx="1186">
                  <c:v>244.35</c:v>
                </c:pt>
                <c:pt idx="1187">
                  <c:v>237.22</c:v>
                </c:pt>
                <c:pt idx="1188">
                  <c:v>229.45</c:v>
                </c:pt>
                <c:pt idx="1189">
                  <c:v>221.27</c:v>
                </c:pt>
                <c:pt idx="1190">
                  <c:v>212.9</c:v>
                </c:pt>
              </c:numCache>
            </c:numRef>
          </c:yVal>
          <c:smooth val="1"/>
          <c:extLst>
            <c:ext xmlns:c16="http://schemas.microsoft.com/office/drawing/2014/chart" uri="{C3380CC4-5D6E-409C-BE32-E72D297353CC}">
              <c16:uniqueId val="{00000002-EFD3-41E0-A788-ACBB18432052}"/>
            </c:ext>
          </c:extLst>
        </c:ser>
        <c:dLbls>
          <c:showLegendKey val="0"/>
          <c:showVal val="0"/>
          <c:showCatName val="0"/>
          <c:showSerName val="0"/>
          <c:showPercent val="0"/>
          <c:showBubbleSize val="0"/>
        </c:dLbls>
        <c:axId val="-2112370216"/>
        <c:axId val="-2107469800"/>
        <c:extLst/>
      </c:scatterChart>
      <c:valAx>
        <c:axId val="-2112370216"/>
        <c:scaling>
          <c:orientation val="minMax"/>
          <c:max val="120"/>
          <c:min val="0"/>
        </c:scaling>
        <c:delete val="0"/>
        <c:axPos val="b"/>
        <c:majorGridlines/>
        <c:title>
          <c:tx>
            <c:rich>
              <a:bodyPr/>
              <a:lstStyle/>
              <a:p>
                <a:pPr>
                  <a:defRPr sz="1600"/>
                </a:pPr>
                <a:r>
                  <a:rPr lang="en-US" sz="1600"/>
                  <a:t>Frequency, GHz</a:t>
                </a:r>
              </a:p>
            </c:rich>
          </c:tx>
          <c:layout>
            <c:manualLayout>
              <c:xMode val="edge"/>
              <c:yMode val="edge"/>
              <c:x val="0.39077235954218953"/>
              <c:y val="0.93295817135734793"/>
            </c:manualLayout>
          </c:layout>
          <c:overlay val="0"/>
        </c:title>
        <c:numFmt formatCode="0" sourceLinked="0"/>
        <c:majorTickMark val="out"/>
        <c:minorTickMark val="in"/>
        <c:tickLblPos val="nextTo"/>
        <c:spPr>
          <a:ln/>
        </c:spPr>
        <c:txPr>
          <a:bodyPr/>
          <a:lstStyle/>
          <a:p>
            <a:pPr>
              <a:defRPr sz="1400" b="1" i="0" baseline="0"/>
            </a:pPr>
            <a:endParaRPr lang="en-US"/>
          </a:p>
        </c:txPr>
        <c:crossAx val="-2107469800"/>
        <c:crosses val="autoZero"/>
        <c:crossBetween val="midCat"/>
        <c:majorUnit val="10"/>
        <c:minorUnit val="5"/>
      </c:valAx>
      <c:valAx>
        <c:axId val="-2107469800"/>
        <c:scaling>
          <c:orientation val="minMax"/>
          <c:max val="300"/>
        </c:scaling>
        <c:delete val="0"/>
        <c:axPos val="l"/>
        <c:majorGridlines/>
        <c:numFmt formatCode="0.0" sourceLinked="1"/>
        <c:majorTickMark val="out"/>
        <c:minorTickMark val="none"/>
        <c:tickLblPos val="nextTo"/>
        <c:txPr>
          <a:bodyPr/>
          <a:lstStyle/>
          <a:p>
            <a:pPr>
              <a:defRPr sz="1400" b="1" i="0" baseline="0"/>
            </a:pPr>
            <a:endParaRPr lang="en-US"/>
          </a:p>
        </c:txPr>
        <c:crossAx val="-2112370216"/>
        <c:crosses val="autoZero"/>
        <c:crossBetween val="midCat"/>
      </c:valAx>
    </c:plotArea>
    <c:legend>
      <c:legendPos val="r"/>
      <c:layout>
        <c:manualLayout>
          <c:xMode val="edge"/>
          <c:yMode val="edge"/>
          <c:x val="0.10570285052002901"/>
          <c:y val="9.9711319731752998E-2"/>
          <c:w val="0.12725901890616076"/>
          <c:h val="0.19547097012777054"/>
        </c:manualLayout>
      </c:layout>
      <c:overlay val="0"/>
      <c:spPr>
        <a:solidFill>
          <a:schemeClr val="bg1"/>
        </a:solidFill>
      </c:spPr>
      <c:txPr>
        <a:bodyPr/>
        <a:lstStyle/>
        <a:p>
          <a:pPr>
            <a:defRPr sz="1400" b="1" i="0"/>
          </a:pPr>
          <a:endParaRPr lang="en-US"/>
        </a:p>
      </c:txPr>
    </c:legend>
    <c:plotVisOnly val="1"/>
    <c:dispBlanksAs val="gap"/>
    <c:showDLblsOverMax val="0"/>
  </c:chart>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a:pPr>
            <a:r>
              <a:rPr lang="en-US"/>
              <a:t>Tsky for VLA Site, 45 deg. Elevation</a:t>
            </a:r>
          </a:p>
        </c:rich>
      </c:tx>
      <c:layout>
        <c:manualLayout>
          <c:xMode val="edge"/>
          <c:yMode val="edge"/>
          <c:x val="0.29683616530984264"/>
          <c:y val="0"/>
        </c:manualLayout>
      </c:layout>
      <c:overlay val="0"/>
    </c:title>
    <c:autoTitleDeleted val="0"/>
    <c:plotArea>
      <c:layout>
        <c:manualLayout>
          <c:layoutTarget val="inner"/>
          <c:xMode val="edge"/>
          <c:yMode val="edge"/>
          <c:x val="6.9044735917186781E-2"/>
          <c:y val="7.4002748014091985E-2"/>
          <c:w val="0.88555754464972514"/>
          <c:h val="0.78411882452331705"/>
        </c:manualLayout>
      </c:layout>
      <c:scatterChart>
        <c:scatterStyle val="smoothMarker"/>
        <c:varyColors val="0"/>
        <c:ser>
          <c:idx val="3"/>
          <c:order val="0"/>
          <c:tx>
            <c:strRef>
              <c:f>Tsky!$H$5</c:f>
              <c:strCache>
                <c:ptCount val="1"/>
                <c:pt idx="0">
                  <c:v>1</c:v>
                </c:pt>
              </c:strCache>
            </c:strRef>
          </c:tx>
          <c:marker>
            <c:symbol val="none"/>
          </c:marker>
          <c:xVal>
            <c:numRef>
              <c:f>Tsky!$A$6:$A$1196</c:f>
              <c:numCache>
                <c:formatCode>0.0</c:formatCode>
                <c:ptCount val="1191"/>
                <c:pt idx="0">
                  <c:v>1</c:v>
                </c:pt>
                <c:pt idx="1">
                  <c:v>1.1000000000000001</c:v>
                </c:pt>
                <c:pt idx="2">
                  <c:v>1.2</c:v>
                </c:pt>
                <c:pt idx="3">
                  <c:v>1.3</c:v>
                </c:pt>
                <c:pt idx="4">
                  <c:v>1.4</c:v>
                </c:pt>
                <c:pt idx="5">
                  <c:v>1.5</c:v>
                </c:pt>
                <c:pt idx="6">
                  <c:v>1.6</c:v>
                </c:pt>
                <c:pt idx="7">
                  <c:v>1.7</c:v>
                </c:pt>
                <c:pt idx="8">
                  <c:v>1.8</c:v>
                </c:pt>
                <c:pt idx="9">
                  <c:v>1.9</c:v>
                </c:pt>
                <c:pt idx="10">
                  <c:v>2</c:v>
                </c:pt>
                <c:pt idx="11">
                  <c:v>2.1</c:v>
                </c:pt>
                <c:pt idx="12">
                  <c:v>2.2000000000000002</c:v>
                </c:pt>
                <c:pt idx="13">
                  <c:v>2.2999999999999998</c:v>
                </c:pt>
                <c:pt idx="14">
                  <c:v>2.4</c:v>
                </c:pt>
                <c:pt idx="15">
                  <c:v>2.5</c:v>
                </c:pt>
                <c:pt idx="16">
                  <c:v>2.6</c:v>
                </c:pt>
                <c:pt idx="17">
                  <c:v>2.7</c:v>
                </c:pt>
                <c:pt idx="18">
                  <c:v>2.8</c:v>
                </c:pt>
                <c:pt idx="19">
                  <c:v>2.9</c:v>
                </c:pt>
                <c:pt idx="20">
                  <c:v>3</c:v>
                </c:pt>
                <c:pt idx="21">
                  <c:v>3.1</c:v>
                </c:pt>
                <c:pt idx="22">
                  <c:v>3.2</c:v>
                </c:pt>
                <c:pt idx="23">
                  <c:v>3.3</c:v>
                </c:pt>
                <c:pt idx="24">
                  <c:v>3.4</c:v>
                </c:pt>
                <c:pt idx="25">
                  <c:v>3.5</c:v>
                </c:pt>
                <c:pt idx="26">
                  <c:v>3.6</c:v>
                </c:pt>
                <c:pt idx="27">
                  <c:v>3.7</c:v>
                </c:pt>
                <c:pt idx="28">
                  <c:v>3.8</c:v>
                </c:pt>
                <c:pt idx="29">
                  <c:v>3.9</c:v>
                </c:pt>
                <c:pt idx="30">
                  <c:v>4</c:v>
                </c:pt>
                <c:pt idx="31">
                  <c:v>4.0999999999999996</c:v>
                </c:pt>
                <c:pt idx="32">
                  <c:v>4.2</c:v>
                </c:pt>
                <c:pt idx="33">
                  <c:v>4.3</c:v>
                </c:pt>
                <c:pt idx="34">
                  <c:v>4.4000000000000004</c:v>
                </c:pt>
                <c:pt idx="35">
                  <c:v>4.5</c:v>
                </c:pt>
                <c:pt idx="36">
                  <c:v>4.5999999999999996</c:v>
                </c:pt>
                <c:pt idx="37">
                  <c:v>4.7</c:v>
                </c:pt>
                <c:pt idx="38">
                  <c:v>4.8</c:v>
                </c:pt>
                <c:pt idx="39">
                  <c:v>4.9000000000000004</c:v>
                </c:pt>
                <c:pt idx="40">
                  <c:v>5</c:v>
                </c:pt>
                <c:pt idx="41">
                  <c:v>5.0999999999999996</c:v>
                </c:pt>
                <c:pt idx="42">
                  <c:v>5.2</c:v>
                </c:pt>
                <c:pt idx="43">
                  <c:v>5.3</c:v>
                </c:pt>
                <c:pt idx="44">
                  <c:v>5.4</c:v>
                </c:pt>
                <c:pt idx="45">
                  <c:v>5.5</c:v>
                </c:pt>
                <c:pt idx="46">
                  <c:v>5.6</c:v>
                </c:pt>
                <c:pt idx="47">
                  <c:v>5.7</c:v>
                </c:pt>
                <c:pt idx="48">
                  <c:v>5.8</c:v>
                </c:pt>
                <c:pt idx="49">
                  <c:v>5.9</c:v>
                </c:pt>
                <c:pt idx="50">
                  <c:v>6</c:v>
                </c:pt>
                <c:pt idx="51">
                  <c:v>6.1</c:v>
                </c:pt>
                <c:pt idx="52">
                  <c:v>6.2</c:v>
                </c:pt>
                <c:pt idx="53">
                  <c:v>6.3</c:v>
                </c:pt>
                <c:pt idx="54">
                  <c:v>6.4</c:v>
                </c:pt>
                <c:pt idx="55">
                  <c:v>6.5</c:v>
                </c:pt>
                <c:pt idx="56">
                  <c:v>6.6</c:v>
                </c:pt>
                <c:pt idx="57">
                  <c:v>6.7</c:v>
                </c:pt>
                <c:pt idx="58">
                  <c:v>6.8</c:v>
                </c:pt>
                <c:pt idx="59">
                  <c:v>6.9</c:v>
                </c:pt>
                <c:pt idx="60">
                  <c:v>7</c:v>
                </c:pt>
                <c:pt idx="61">
                  <c:v>7.1</c:v>
                </c:pt>
                <c:pt idx="62">
                  <c:v>7.2</c:v>
                </c:pt>
                <c:pt idx="63">
                  <c:v>7.3</c:v>
                </c:pt>
                <c:pt idx="64">
                  <c:v>7.4</c:v>
                </c:pt>
                <c:pt idx="65">
                  <c:v>7.5</c:v>
                </c:pt>
                <c:pt idx="66">
                  <c:v>7.6</c:v>
                </c:pt>
                <c:pt idx="67">
                  <c:v>7.7</c:v>
                </c:pt>
                <c:pt idx="68">
                  <c:v>7.8</c:v>
                </c:pt>
                <c:pt idx="69">
                  <c:v>7.9</c:v>
                </c:pt>
                <c:pt idx="70">
                  <c:v>8</c:v>
                </c:pt>
                <c:pt idx="71">
                  <c:v>8.1</c:v>
                </c:pt>
                <c:pt idx="72">
                  <c:v>8.1999999999999993</c:v>
                </c:pt>
                <c:pt idx="73">
                  <c:v>8.3000000000000007</c:v>
                </c:pt>
                <c:pt idx="74">
                  <c:v>8.4</c:v>
                </c:pt>
                <c:pt idx="75">
                  <c:v>8.5</c:v>
                </c:pt>
                <c:pt idx="76">
                  <c:v>8.6</c:v>
                </c:pt>
                <c:pt idx="77">
                  <c:v>8.6999999999999993</c:v>
                </c:pt>
                <c:pt idx="78">
                  <c:v>8.8000000000000007</c:v>
                </c:pt>
                <c:pt idx="79">
                  <c:v>8.9</c:v>
                </c:pt>
                <c:pt idx="80">
                  <c:v>9</c:v>
                </c:pt>
                <c:pt idx="81">
                  <c:v>9.1</c:v>
                </c:pt>
                <c:pt idx="82">
                  <c:v>9.1999999999999993</c:v>
                </c:pt>
                <c:pt idx="83">
                  <c:v>9.3000000000000007</c:v>
                </c:pt>
                <c:pt idx="84">
                  <c:v>9.4</c:v>
                </c:pt>
                <c:pt idx="85">
                  <c:v>9.5</c:v>
                </c:pt>
                <c:pt idx="86">
                  <c:v>9.6</c:v>
                </c:pt>
                <c:pt idx="87">
                  <c:v>9.6999999999999993</c:v>
                </c:pt>
                <c:pt idx="88">
                  <c:v>9.8000000000000007</c:v>
                </c:pt>
                <c:pt idx="89">
                  <c:v>9.9</c:v>
                </c:pt>
                <c:pt idx="90">
                  <c:v>10</c:v>
                </c:pt>
                <c:pt idx="91">
                  <c:v>10.1</c:v>
                </c:pt>
                <c:pt idx="92">
                  <c:v>10.199999999999999</c:v>
                </c:pt>
                <c:pt idx="93">
                  <c:v>10.3</c:v>
                </c:pt>
                <c:pt idx="94">
                  <c:v>10.4</c:v>
                </c:pt>
                <c:pt idx="95">
                  <c:v>10.5</c:v>
                </c:pt>
                <c:pt idx="96">
                  <c:v>10.6</c:v>
                </c:pt>
                <c:pt idx="97">
                  <c:v>10.7</c:v>
                </c:pt>
                <c:pt idx="98">
                  <c:v>10.8</c:v>
                </c:pt>
                <c:pt idx="99">
                  <c:v>10.9</c:v>
                </c:pt>
                <c:pt idx="100">
                  <c:v>11</c:v>
                </c:pt>
                <c:pt idx="101">
                  <c:v>11.1</c:v>
                </c:pt>
                <c:pt idx="102">
                  <c:v>11.2</c:v>
                </c:pt>
                <c:pt idx="103">
                  <c:v>11.3</c:v>
                </c:pt>
                <c:pt idx="104">
                  <c:v>11.4</c:v>
                </c:pt>
                <c:pt idx="105">
                  <c:v>11.5</c:v>
                </c:pt>
                <c:pt idx="106">
                  <c:v>11.6</c:v>
                </c:pt>
                <c:pt idx="107">
                  <c:v>11.7</c:v>
                </c:pt>
                <c:pt idx="108">
                  <c:v>11.8</c:v>
                </c:pt>
                <c:pt idx="109">
                  <c:v>11.9</c:v>
                </c:pt>
                <c:pt idx="110">
                  <c:v>12</c:v>
                </c:pt>
                <c:pt idx="111">
                  <c:v>12.1</c:v>
                </c:pt>
                <c:pt idx="112">
                  <c:v>12.2</c:v>
                </c:pt>
                <c:pt idx="113">
                  <c:v>12.3</c:v>
                </c:pt>
                <c:pt idx="114">
                  <c:v>12.4</c:v>
                </c:pt>
                <c:pt idx="115">
                  <c:v>12.5</c:v>
                </c:pt>
                <c:pt idx="116">
                  <c:v>12.6</c:v>
                </c:pt>
                <c:pt idx="117">
                  <c:v>12.7</c:v>
                </c:pt>
                <c:pt idx="118">
                  <c:v>12.8</c:v>
                </c:pt>
                <c:pt idx="119">
                  <c:v>12.9</c:v>
                </c:pt>
                <c:pt idx="120">
                  <c:v>13</c:v>
                </c:pt>
                <c:pt idx="121">
                  <c:v>13.1</c:v>
                </c:pt>
                <c:pt idx="122">
                  <c:v>13.2</c:v>
                </c:pt>
                <c:pt idx="123">
                  <c:v>13.3</c:v>
                </c:pt>
                <c:pt idx="124">
                  <c:v>13.4</c:v>
                </c:pt>
                <c:pt idx="125">
                  <c:v>13.5</c:v>
                </c:pt>
                <c:pt idx="126">
                  <c:v>13.6</c:v>
                </c:pt>
                <c:pt idx="127">
                  <c:v>13.7</c:v>
                </c:pt>
                <c:pt idx="128">
                  <c:v>13.8</c:v>
                </c:pt>
                <c:pt idx="129">
                  <c:v>13.9</c:v>
                </c:pt>
                <c:pt idx="130">
                  <c:v>14</c:v>
                </c:pt>
                <c:pt idx="131">
                  <c:v>14.1</c:v>
                </c:pt>
                <c:pt idx="132">
                  <c:v>14.2</c:v>
                </c:pt>
                <c:pt idx="133">
                  <c:v>14.3</c:v>
                </c:pt>
                <c:pt idx="134">
                  <c:v>14.4</c:v>
                </c:pt>
                <c:pt idx="135">
                  <c:v>14.5</c:v>
                </c:pt>
                <c:pt idx="136">
                  <c:v>14.6</c:v>
                </c:pt>
                <c:pt idx="137">
                  <c:v>14.7</c:v>
                </c:pt>
                <c:pt idx="138">
                  <c:v>14.8</c:v>
                </c:pt>
                <c:pt idx="139">
                  <c:v>14.9</c:v>
                </c:pt>
                <c:pt idx="140">
                  <c:v>15</c:v>
                </c:pt>
                <c:pt idx="141">
                  <c:v>15.1</c:v>
                </c:pt>
                <c:pt idx="142">
                  <c:v>15.2</c:v>
                </c:pt>
                <c:pt idx="143">
                  <c:v>15.3</c:v>
                </c:pt>
                <c:pt idx="144">
                  <c:v>15.4</c:v>
                </c:pt>
                <c:pt idx="145">
                  <c:v>15.5</c:v>
                </c:pt>
                <c:pt idx="146">
                  <c:v>15.6</c:v>
                </c:pt>
                <c:pt idx="147">
                  <c:v>15.7</c:v>
                </c:pt>
                <c:pt idx="148">
                  <c:v>15.8</c:v>
                </c:pt>
                <c:pt idx="149">
                  <c:v>15.9</c:v>
                </c:pt>
                <c:pt idx="150">
                  <c:v>16</c:v>
                </c:pt>
                <c:pt idx="151">
                  <c:v>16.100000000000001</c:v>
                </c:pt>
                <c:pt idx="152">
                  <c:v>16.2</c:v>
                </c:pt>
                <c:pt idx="153">
                  <c:v>16.3</c:v>
                </c:pt>
                <c:pt idx="154">
                  <c:v>16.399999999999999</c:v>
                </c:pt>
                <c:pt idx="155">
                  <c:v>16.5</c:v>
                </c:pt>
                <c:pt idx="156">
                  <c:v>16.600000000000001</c:v>
                </c:pt>
                <c:pt idx="157">
                  <c:v>16.7</c:v>
                </c:pt>
                <c:pt idx="158">
                  <c:v>16.8</c:v>
                </c:pt>
                <c:pt idx="159">
                  <c:v>16.899999999999999</c:v>
                </c:pt>
                <c:pt idx="160">
                  <c:v>17</c:v>
                </c:pt>
                <c:pt idx="161">
                  <c:v>17.100000000000001</c:v>
                </c:pt>
                <c:pt idx="162">
                  <c:v>17.2</c:v>
                </c:pt>
                <c:pt idx="163">
                  <c:v>17.3</c:v>
                </c:pt>
                <c:pt idx="164">
                  <c:v>17.399999999999999</c:v>
                </c:pt>
                <c:pt idx="165">
                  <c:v>17.5</c:v>
                </c:pt>
                <c:pt idx="166">
                  <c:v>17.600000000000001</c:v>
                </c:pt>
                <c:pt idx="167">
                  <c:v>17.7</c:v>
                </c:pt>
                <c:pt idx="168">
                  <c:v>17.8</c:v>
                </c:pt>
                <c:pt idx="169">
                  <c:v>17.899999999999999</c:v>
                </c:pt>
                <c:pt idx="170">
                  <c:v>18</c:v>
                </c:pt>
                <c:pt idx="171">
                  <c:v>18.100000000000001</c:v>
                </c:pt>
                <c:pt idx="172">
                  <c:v>18.2</c:v>
                </c:pt>
                <c:pt idx="173">
                  <c:v>18.3</c:v>
                </c:pt>
                <c:pt idx="174">
                  <c:v>18.399999999999999</c:v>
                </c:pt>
                <c:pt idx="175">
                  <c:v>18.5</c:v>
                </c:pt>
                <c:pt idx="176">
                  <c:v>18.600000000000001</c:v>
                </c:pt>
                <c:pt idx="177">
                  <c:v>18.7</c:v>
                </c:pt>
                <c:pt idx="178">
                  <c:v>18.8</c:v>
                </c:pt>
                <c:pt idx="179">
                  <c:v>18.899999999999999</c:v>
                </c:pt>
                <c:pt idx="180">
                  <c:v>19</c:v>
                </c:pt>
                <c:pt idx="181">
                  <c:v>19.100000000000001</c:v>
                </c:pt>
                <c:pt idx="182">
                  <c:v>19.2</c:v>
                </c:pt>
                <c:pt idx="183">
                  <c:v>19.3</c:v>
                </c:pt>
                <c:pt idx="184">
                  <c:v>19.399999999999999</c:v>
                </c:pt>
                <c:pt idx="185">
                  <c:v>19.5</c:v>
                </c:pt>
                <c:pt idx="186">
                  <c:v>19.600000000000001</c:v>
                </c:pt>
                <c:pt idx="187">
                  <c:v>19.7</c:v>
                </c:pt>
                <c:pt idx="188">
                  <c:v>19.8</c:v>
                </c:pt>
                <c:pt idx="189">
                  <c:v>19.899999999999999</c:v>
                </c:pt>
                <c:pt idx="190">
                  <c:v>20</c:v>
                </c:pt>
                <c:pt idx="191">
                  <c:v>20.100000000000001</c:v>
                </c:pt>
                <c:pt idx="192">
                  <c:v>20.2</c:v>
                </c:pt>
                <c:pt idx="193">
                  <c:v>20.3</c:v>
                </c:pt>
                <c:pt idx="194">
                  <c:v>20.399999999999999</c:v>
                </c:pt>
                <c:pt idx="195">
                  <c:v>20.5</c:v>
                </c:pt>
                <c:pt idx="196">
                  <c:v>20.6</c:v>
                </c:pt>
                <c:pt idx="197">
                  <c:v>20.7</c:v>
                </c:pt>
                <c:pt idx="198">
                  <c:v>20.8</c:v>
                </c:pt>
                <c:pt idx="199">
                  <c:v>20.9</c:v>
                </c:pt>
                <c:pt idx="200">
                  <c:v>21</c:v>
                </c:pt>
                <c:pt idx="201">
                  <c:v>21.1</c:v>
                </c:pt>
                <c:pt idx="202">
                  <c:v>21.2</c:v>
                </c:pt>
                <c:pt idx="203">
                  <c:v>21.3</c:v>
                </c:pt>
                <c:pt idx="204">
                  <c:v>21.4</c:v>
                </c:pt>
                <c:pt idx="205">
                  <c:v>21.5</c:v>
                </c:pt>
                <c:pt idx="206">
                  <c:v>21.6</c:v>
                </c:pt>
                <c:pt idx="207">
                  <c:v>21.7</c:v>
                </c:pt>
                <c:pt idx="208">
                  <c:v>21.8</c:v>
                </c:pt>
                <c:pt idx="209">
                  <c:v>21.9</c:v>
                </c:pt>
                <c:pt idx="210">
                  <c:v>22</c:v>
                </c:pt>
                <c:pt idx="211">
                  <c:v>22.1</c:v>
                </c:pt>
                <c:pt idx="212">
                  <c:v>22.2</c:v>
                </c:pt>
                <c:pt idx="213">
                  <c:v>22.3</c:v>
                </c:pt>
                <c:pt idx="214">
                  <c:v>22.4</c:v>
                </c:pt>
                <c:pt idx="215">
                  <c:v>22.5</c:v>
                </c:pt>
                <c:pt idx="216">
                  <c:v>22.6</c:v>
                </c:pt>
                <c:pt idx="217">
                  <c:v>22.7</c:v>
                </c:pt>
                <c:pt idx="218">
                  <c:v>22.8</c:v>
                </c:pt>
                <c:pt idx="219">
                  <c:v>22.9</c:v>
                </c:pt>
                <c:pt idx="220">
                  <c:v>23</c:v>
                </c:pt>
                <c:pt idx="221">
                  <c:v>23.1</c:v>
                </c:pt>
                <c:pt idx="222">
                  <c:v>23.2</c:v>
                </c:pt>
                <c:pt idx="223">
                  <c:v>23.3</c:v>
                </c:pt>
                <c:pt idx="224">
                  <c:v>23.4</c:v>
                </c:pt>
                <c:pt idx="225">
                  <c:v>23.5</c:v>
                </c:pt>
                <c:pt idx="226">
                  <c:v>23.6</c:v>
                </c:pt>
                <c:pt idx="227">
                  <c:v>23.7</c:v>
                </c:pt>
                <c:pt idx="228">
                  <c:v>23.8</c:v>
                </c:pt>
                <c:pt idx="229">
                  <c:v>23.9</c:v>
                </c:pt>
                <c:pt idx="230">
                  <c:v>24</c:v>
                </c:pt>
                <c:pt idx="231">
                  <c:v>24.1</c:v>
                </c:pt>
                <c:pt idx="232">
                  <c:v>24.2</c:v>
                </c:pt>
                <c:pt idx="233">
                  <c:v>24.3</c:v>
                </c:pt>
                <c:pt idx="234">
                  <c:v>24.4</c:v>
                </c:pt>
                <c:pt idx="235">
                  <c:v>24.5</c:v>
                </c:pt>
                <c:pt idx="236">
                  <c:v>24.6</c:v>
                </c:pt>
                <c:pt idx="237">
                  <c:v>24.7</c:v>
                </c:pt>
                <c:pt idx="238">
                  <c:v>24.8</c:v>
                </c:pt>
                <c:pt idx="239">
                  <c:v>24.9</c:v>
                </c:pt>
                <c:pt idx="240">
                  <c:v>25</c:v>
                </c:pt>
                <c:pt idx="241">
                  <c:v>25.1</c:v>
                </c:pt>
                <c:pt idx="242">
                  <c:v>25.2</c:v>
                </c:pt>
                <c:pt idx="243">
                  <c:v>25.3</c:v>
                </c:pt>
                <c:pt idx="244">
                  <c:v>25.4</c:v>
                </c:pt>
                <c:pt idx="245">
                  <c:v>25.5</c:v>
                </c:pt>
                <c:pt idx="246">
                  <c:v>25.6</c:v>
                </c:pt>
                <c:pt idx="247">
                  <c:v>25.7</c:v>
                </c:pt>
                <c:pt idx="248">
                  <c:v>25.8</c:v>
                </c:pt>
                <c:pt idx="249">
                  <c:v>25.9</c:v>
                </c:pt>
                <c:pt idx="250">
                  <c:v>26</c:v>
                </c:pt>
                <c:pt idx="251">
                  <c:v>26.1</c:v>
                </c:pt>
                <c:pt idx="252">
                  <c:v>26.2</c:v>
                </c:pt>
                <c:pt idx="253">
                  <c:v>26.3</c:v>
                </c:pt>
                <c:pt idx="254">
                  <c:v>26.4</c:v>
                </c:pt>
                <c:pt idx="255">
                  <c:v>26.5</c:v>
                </c:pt>
                <c:pt idx="256">
                  <c:v>26.6</c:v>
                </c:pt>
                <c:pt idx="257">
                  <c:v>26.7</c:v>
                </c:pt>
                <c:pt idx="258">
                  <c:v>26.8</c:v>
                </c:pt>
                <c:pt idx="259">
                  <c:v>26.9</c:v>
                </c:pt>
                <c:pt idx="260">
                  <c:v>27</c:v>
                </c:pt>
                <c:pt idx="261">
                  <c:v>27.1</c:v>
                </c:pt>
                <c:pt idx="262">
                  <c:v>27.2</c:v>
                </c:pt>
                <c:pt idx="263">
                  <c:v>27.3</c:v>
                </c:pt>
                <c:pt idx="264">
                  <c:v>27.4</c:v>
                </c:pt>
                <c:pt idx="265">
                  <c:v>27.5</c:v>
                </c:pt>
                <c:pt idx="266">
                  <c:v>27.6</c:v>
                </c:pt>
                <c:pt idx="267">
                  <c:v>27.7</c:v>
                </c:pt>
                <c:pt idx="268">
                  <c:v>27.8</c:v>
                </c:pt>
                <c:pt idx="269">
                  <c:v>27.9</c:v>
                </c:pt>
                <c:pt idx="270">
                  <c:v>28</c:v>
                </c:pt>
                <c:pt idx="271">
                  <c:v>28.1</c:v>
                </c:pt>
                <c:pt idx="272">
                  <c:v>28.2</c:v>
                </c:pt>
                <c:pt idx="273">
                  <c:v>28.3</c:v>
                </c:pt>
                <c:pt idx="274">
                  <c:v>28.4</c:v>
                </c:pt>
                <c:pt idx="275">
                  <c:v>28.5</c:v>
                </c:pt>
                <c:pt idx="276">
                  <c:v>28.6</c:v>
                </c:pt>
                <c:pt idx="277">
                  <c:v>28.7</c:v>
                </c:pt>
                <c:pt idx="278">
                  <c:v>28.8</c:v>
                </c:pt>
                <c:pt idx="279">
                  <c:v>28.9</c:v>
                </c:pt>
                <c:pt idx="280">
                  <c:v>29</c:v>
                </c:pt>
                <c:pt idx="281">
                  <c:v>29.1</c:v>
                </c:pt>
                <c:pt idx="282">
                  <c:v>29.2</c:v>
                </c:pt>
                <c:pt idx="283">
                  <c:v>29.3</c:v>
                </c:pt>
                <c:pt idx="284">
                  <c:v>29.4</c:v>
                </c:pt>
                <c:pt idx="285">
                  <c:v>29.5</c:v>
                </c:pt>
                <c:pt idx="286">
                  <c:v>29.6</c:v>
                </c:pt>
                <c:pt idx="287">
                  <c:v>29.7</c:v>
                </c:pt>
                <c:pt idx="288">
                  <c:v>29.8</c:v>
                </c:pt>
                <c:pt idx="289">
                  <c:v>29.9</c:v>
                </c:pt>
                <c:pt idx="290">
                  <c:v>30</c:v>
                </c:pt>
                <c:pt idx="291">
                  <c:v>30.1</c:v>
                </c:pt>
                <c:pt idx="292">
                  <c:v>30.2</c:v>
                </c:pt>
                <c:pt idx="293">
                  <c:v>30.3</c:v>
                </c:pt>
                <c:pt idx="294">
                  <c:v>30.4</c:v>
                </c:pt>
                <c:pt idx="295">
                  <c:v>30.5</c:v>
                </c:pt>
                <c:pt idx="296">
                  <c:v>30.6</c:v>
                </c:pt>
                <c:pt idx="297">
                  <c:v>30.7</c:v>
                </c:pt>
                <c:pt idx="298">
                  <c:v>30.8</c:v>
                </c:pt>
                <c:pt idx="299">
                  <c:v>30.9</c:v>
                </c:pt>
                <c:pt idx="300">
                  <c:v>31</c:v>
                </c:pt>
                <c:pt idx="301">
                  <c:v>31.1</c:v>
                </c:pt>
                <c:pt idx="302">
                  <c:v>31.2</c:v>
                </c:pt>
                <c:pt idx="303">
                  <c:v>31.3</c:v>
                </c:pt>
                <c:pt idx="304">
                  <c:v>31.4</c:v>
                </c:pt>
                <c:pt idx="305">
                  <c:v>31.5</c:v>
                </c:pt>
                <c:pt idx="306">
                  <c:v>31.6</c:v>
                </c:pt>
                <c:pt idx="307">
                  <c:v>31.7</c:v>
                </c:pt>
                <c:pt idx="308">
                  <c:v>31.8</c:v>
                </c:pt>
                <c:pt idx="309">
                  <c:v>31.9</c:v>
                </c:pt>
                <c:pt idx="310">
                  <c:v>32</c:v>
                </c:pt>
                <c:pt idx="311">
                  <c:v>32.1</c:v>
                </c:pt>
                <c:pt idx="312">
                  <c:v>32.200000000000003</c:v>
                </c:pt>
                <c:pt idx="313">
                  <c:v>32.299999999999997</c:v>
                </c:pt>
                <c:pt idx="314">
                  <c:v>32.4</c:v>
                </c:pt>
                <c:pt idx="315">
                  <c:v>32.5</c:v>
                </c:pt>
                <c:pt idx="316">
                  <c:v>32.6</c:v>
                </c:pt>
                <c:pt idx="317">
                  <c:v>32.700000000000003</c:v>
                </c:pt>
                <c:pt idx="318">
                  <c:v>32.799999999999997</c:v>
                </c:pt>
                <c:pt idx="319">
                  <c:v>32.9</c:v>
                </c:pt>
                <c:pt idx="320">
                  <c:v>33</c:v>
                </c:pt>
                <c:pt idx="321">
                  <c:v>33.1</c:v>
                </c:pt>
                <c:pt idx="322">
                  <c:v>33.200000000000003</c:v>
                </c:pt>
                <c:pt idx="323">
                  <c:v>33.299999999999997</c:v>
                </c:pt>
                <c:pt idx="324">
                  <c:v>33.4</c:v>
                </c:pt>
                <c:pt idx="325">
                  <c:v>33.5</c:v>
                </c:pt>
                <c:pt idx="326">
                  <c:v>33.6</c:v>
                </c:pt>
                <c:pt idx="327">
                  <c:v>33.700000000000003</c:v>
                </c:pt>
                <c:pt idx="328">
                  <c:v>33.799999999999997</c:v>
                </c:pt>
                <c:pt idx="329">
                  <c:v>33.9</c:v>
                </c:pt>
                <c:pt idx="330">
                  <c:v>34</c:v>
                </c:pt>
                <c:pt idx="331">
                  <c:v>34.1</c:v>
                </c:pt>
                <c:pt idx="332">
                  <c:v>34.200000000000003</c:v>
                </c:pt>
                <c:pt idx="333">
                  <c:v>34.299999999999997</c:v>
                </c:pt>
                <c:pt idx="334">
                  <c:v>34.4</c:v>
                </c:pt>
                <c:pt idx="335">
                  <c:v>34.5</c:v>
                </c:pt>
                <c:pt idx="336">
                  <c:v>34.6</c:v>
                </c:pt>
                <c:pt idx="337">
                  <c:v>34.700000000000003</c:v>
                </c:pt>
                <c:pt idx="338">
                  <c:v>34.799999999999997</c:v>
                </c:pt>
                <c:pt idx="339">
                  <c:v>34.9</c:v>
                </c:pt>
                <c:pt idx="340">
                  <c:v>35</c:v>
                </c:pt>
                <c:pt idx="341">
                  <c:v>35.1</c:v>
                </c:pt>
                <c:pt idx="342">
                  <c:v>35.200000000000003</c:v>
                </c:pt>
                <c:pt idx="343">
                  <c:v>35.299999999999997</c:v>
                </c:pt>
                <c:pt idx="344">
                  <c:v>35.4</c:v>
                </c:pt>
                <c:pt idx="345">
                  <c:v>35.5</c:v>
                </c:pt>
                <c:pt idx="346">
                  <c:v>35.6</c:v>
                </c:pt>
                <c:pt idx="347">
                  <c:v>35.700000000000003</c:v>
                </c:pt>
                <c:pt idx="348">
                  <c:v>35.799999999999997</c:v>
                </c:pt>
                <c:pt idx="349">
                  <c:v>35.9</c:v>
                </c:pt>
                <c:pt idx="350">
                  <c:v>36</c:v>
                </c:pt>
                <c:pt idx="351">
                  <c:v>36.1</c:v>
                </c:pt>
                <c:pt idx="352">
                  <c:v>36.200000000000003</c:v>
                </c:pt>
                <c:pt idx="353">
                  <c:v>36.299999999999997</c:v>
                </c:pt>
                <c:pt idx="354">
                  <c:v>36.4</c:v>
                </c:pt>
                <c:pt idx="355">
                  <c:v>36.5</c:v>
                </c:pt>
                <c:pt idx="356">
                  <c:v>36.6</c:v>
                </c:pt>
                <c:pt idx="357">
                  <c:v>36.700000000000003</c:v>
                </c:pt>
                <c:pt idx="358">
                  <c:v>36.799999999999997</c:v>
                </c:pt>
                <c:pt idx="359">
                  <c:v>36.9</c:v>
                </c:pt>
                <c:pt idx="360">
                  <c:v>37</c:v>
                </c:pt>
                <c:pt idx="361">
                  <c:v>37.1</c:v>
                </c:pt>
                <c:pt idx="362">
                  <c:v>37.200000000000003</c:v>
                </c:pt>
                <c:pt idx="363">
                  <c:v>37.299999999999997</c:v>
                </c:pt>
                <c:pt idx="364">
                  <c:v>37.4</c:v>
                </c:pt>
                <c:pt idx="365">
                  <c:v>37.5</c:v>
                </c:pt>
                <c:pt idx="366">
                  <c:v>37.6</c:v>
                </c:pt>
                <c:pt idx="367">
                  <c:v>37.700000000000003</c:v>
                </c:pt>
                <c:pt idx="368">
                  <c:v>37.799999999999997</c:v>
                </c:pt>
                <c:pt idx="369">
                  <c:v>37.9</c:v>
                </c:pt>
                <c:pt idx="370">
                  <c:v>38</c:v>
                </c:pt>
                <c:pt idx="371">
                  <c:v>38.1</c:v>
                </c:pt>
                <c:pt idx="372">
                  <c:v>38.200000000000003</c:v>
                </c:pt>
                <c:pt idx="373">
                  <c:v>38.299999999999997</c:v>
                </c:pt>
                <c:pt idx="374">
                  <c:v>38.4</c:v>
                </c:pt>
                <c:pt idx="375">
                  <c:v>38.5</c:v>
                </c:pt>
                <c:pt idx="376">
                  <c:v>38.6</c:v>
                </c:pt>
                <c:pt idx="377">
                  <c:v>38.700000000000003</c:v>
                </c:pt>
                <c:pt idx="378">
                  <c:v>38.799999999999997</c:v>
                </c:pt>
                <c:pt idx="379">
                  <c:v>38.9</c:v>
                </c:pt>
                <c:pt idx="380">
                  <c:v>39</c:v>
                </c:pt>
                <c:pt idx="381">
                  <c:v>39.1</c:v>
                </c:pt>
                <c:pt idx="382">
                  <c:v>39.200000000000003</c:v>
                </c:pt>
                <c:pt idx="383">
                  <c:v>39.299999999999997</c:v>
                </c:pt>
                <c:pt idx="384">
                  <c:v>39.4</c:v>
                </c:pt>
                <c:pt idx="385">
                  <c:v>39.5</c:v>
                </c:pt>
                <c:pt idx="386">
                  <c:v>39.6</c:v>
                </c:pt>
                <c:pt idx="387">
                  <c:v>39.700000000000003</c:v>
                </c:pt>
                <c:pt idx="388">
                  <c:v>39.799999999999997</c:v>
                </c:pt>
                <c:pt idx="389">
                  <c:v>39.9</c:v>
                </c:pt>
                <c:pt idx="390">
                  <c:v>40</c:v>
                </c:pt>
                <c:pt idx="391">
                  <c:v>40.1</c:v>
                </c:pt>
                <c:pt idx="392">
                  <c:v>40.200000000000003</c:v>
                </c:pt>
                <c:pt idx="393">
                  <c:v>40.299999999999997</c:v>
                </c:pt>
                <c:pt idx="394">
                  <c:v>40.4</c:v>
                </c:pt>
                <c:pt idx="395">
                  <c:v>40.5</c:v>
                </c:pt>
                <c:pt idx="396">
                  <c:v>40.6</c:v>
                </c:pt>
                <c:pt idx="397">
                  <c:v>40.700000000000003</c:v>
                </c:pt>
                <c:pt idx="398">
                  <c:v>40.799999999999997</c:v>
                </c:pt>
                <c:pt idx="399">
                  <c:v>40.9</c:v>
                </c:pt>
                <c:pt idx="400">
                  <c:v>41</c:v>
                </c:pt>
                <c:pt idx="401">
                  <c:v>41.1</c:v>
                </c:pt>
                <c:pt idx="402">
                  <c:v>41.2</c:v>
                </c:pt>
                <c:pt idx="403">
                  <c:v>41.3</c:v>
                </c:pt>
                <c:pt idx="404">
                  <c:v>41.4</c:v>
                </c:pt>
                <c:pt idx="405">
                  <c:v>41.5</c:v>
                </c:pt>
                <c:pt idx="406">
                  <c:v>41.6</c:v>
                </c:pt>
                <c:pt idx="407">
                  <c:v>41.7</c:v>
                </c:pt>
                <c:pt idx="408">
                  <c:v>41.8</c:v>
                </c:pt>
                <c:pt idx="409">
                  <c:v>41.9</c:v>
                </c:pt>
                <c:pt idx="410">
                  <c:v>42</c:v>
                </c:pt>
                <c:pt idx="411">
                  <c:v>42.1</c:v>
                </c:pt>
                <c:pt idx="412">
                  <c:v>42.2</c:v>
                </c:pt>
                <c:pt idx="413">
                  <c:v>42.3</c:v>
                </c:pt>
                <c:pt idx="414">
                  <c:v>42.4</c:v>
                </c:pt>
                <c:pt idx="415">
                  <c:v>42.5</c:v>
                </c:pt>
                <c:pt idx="416">
                  <c:v>42.6</c:v>
                </c:pt>
                <c:pt idx="417">
                  <c:v>42.7</c:v>
                </c:pt>
                <c:pt idx="418">
                  <c:v>42.8</c:v>
                </c:pt>
                <c:pt idx="419">
                  <c:v>42.9</c:v>
                </c:pt>
                <c:pt idx="420">
                  <c:v>43</c:v>
                </c:pt>
                <c:pt idx="421">
                  <c:v>43.1</c:v>
                </c:pt>
                <c:pt idx="422">
                  <c:v>43.2</c:v>
                </c:pt>
                <c:pt idx="423">
                  <c:v>43.3</c:v>
                </c:pt>
                <c:pt idx="424">
                  <c:v>43.4</c:v>
                </c:pt>
                <c:pt idx="425">
                  <c:v>43.5</c:v>
                </c:pt>
                <c:pt idx="426">
                  <c:v>43.6</c:v>
                </c:pt>
                <c:pt idx="427">
                  <c:v>43.7</c:v>
                </c:pt>
                <c:pt idx="428">
                  <c:v>43.8</c:v>
                </c:pt>
                <c:pt idx="429">
                  <c:v>43.9</c:v>
                </c:pt>
                <c:pt idx="430">
                  <c:v>44</c:v>
                </c:pt>
                <c:pt idx="431">
                  <c:v>44.1</c:v>
                </c:pt>
                <c:pt idx="432">
                  <c:v>44.2</c:v>
                </c:pt>
                <c:pt idx="433">
                  <c:v>44.3</c:v>
                </c:pt>
                <c:pt idx="434">
                  <c:v>44.4</c:v>
                </c:pt>
                <c:pt idx="435">
                  <c:v>44.5</c:v>
                </c:pt>
                <c:pt idx="436">
                  <c:v>44.6</c:v>
                </c:pt>
                <c:pt idx="437">
                  <c:v>44.7</c:v>
                </c:pt>
                <c:pt idx="438">
                  <c:v>44.8</c:v>
                </c:pt>
                <c:pt idx="439">
                  <c:v>44.9</c:v>
                </c:pt>
                <c:pt idx="440">
                  <c:v>45</c:v>
                </c:pt>
                <c:pt idx="441">
                  <c:v>45.1</c:v>
                </c:pt>
                <c:pt idx="442">
                  <c:v>45.2</c:v>
                </c:pt>
                <c:pt idx="443">
                  <c:v>45.3</c:v>
                </c:pt>
                <c:pt idx="444">
                  <c:v>45.4</c:v>
                </c:pt>
                <c:pt idx="445">
                  <c:v>45.5</c:v>
                </c:pt>
                <c:pt idx="446">
                  <c:v>45.6</c:v>
                </c:pt>
                <c:pt idx="447">
                  <c:v>45.7</c:v>
                </c:pt>
                <c:pt idx="448">
                  <c:v>45.8</c:v>
                </c:pt>
                <c:pt idx="449">
                  <c:v>45.9</c:v>
                </c:pt>
                <c:pt idx="450">
                  <c:v>46</c:v>
                </c:pt>
                <c:pt idx="451">
                  <c:v>46.1</c:v>
                </c:pt>
                <c:pt idx="452">
                  <c:v>46.2</c:v>
                </c:pt>
                <c:pt idx="453">
                  <c:v>46.3</c:v>
                </c:pt>
                <c:pt idx="454">
                  <c:v>46.4</c:v>
                </c:pt>
                <c:pt idx="455">
                  <c:v>46.5</c:v>
                </c:pt>
                <c:pt idx="456">
                  <c:v>46.6</c:v>
                </c:pt>
                <c:pt idx="457">
                  <c:v>46.7</c:v>
                </c:pt>
                <c:pt idx="458">
                  <c:v>46.8</c:v>
                </c:pt>
                <c:pt idx="459">
                  <c:v>46.9</c:v>
                </c:pt>
                <c:pt idx="460">
                  <c:v>47</c:v>
                </c:pt>
                <c:pt idx="461">
                  <c:v>47.1</c:v>
                </c:pt>
                <c:pt idx="462">
                  <c:v>47.2</c:v>
                </c:pt>
                <c:pt idx="463">
                  <c:v>47.3</c:v>
                </c:pt>
                <c:pt idx="464">
                  <c:v>47.4</c:v>
                </c:pt>
                <c:pt idx="465">
                  <c:v>47.5</c:v>
                </c:pt>
                <c:pt idx="466">
                  <c:v>47.6</c:v>
                </c:pt>
                <c:pt idx="467">
                  <c:v>47.7</c:v>
                </c:pt>
                <c:pt idx="468">
                  <c:v>47.8</c:v>
                </c:pt>
                <c:pt idx="469">
                  <c:v>47.9</c:v>
                </c:pt>
                <c:pt idx="470">
                  <c:v>48</c:v>
                </c:pt>
                <c:pt idx="471">
                  <c:v>48.1</c:v>
                </c:pt>
                <c:pt idx="472">
                  <c:v>48.2</c:v>
                </c:pt>
                <c:pt idx="473">
                  <c:v>48.3</c:v>
                </c:pt>
                <c:pt idx="474">
                  <c:v>48.4</c:v>
                </c:pt>
                <c:pt idx="475">
                  <c:v>48.5</c:v>
                </c:pt>
                <c:pt idx="476">
                  <c:v>48.6</c:v>
                </c:pt>
                <c:pt idx="477">
                  <c:v>48.7</c:v>
                </c:pt>
                <c:pt idx="478">
                  <c:v>48.8</c:v>
                </c:pt>
                <c:pt idx="479">
                  <c:v>48.9</c:v>
                </c:pt>
                <c:pt idx="480">
                  <c:v>49</c:v>
                </c:pt>
                <c:pt idx="481">
                  <c:v>49.1</c:v>
                </c:pt>
                <c:pt idx="482">
                  <c:v>49.2</c:v>
                </c:pt>
                <c:pt idx="483">
                  <c:v>49.3</c:v>
                </c:pt>
                <c:pt idx="484">
                  <c:v>49.4</c:v>
                </c:pt>
                <c:pt idx="485">
                  <c:v>49.5</c:v>
                </c:pt>
                <c:pt idx="486">
                  <c:v>49.6</c:v>
                </c:pt>
                <c:pt idx="487">
                  <c:v>49.7</c:v>
                </c:pt>
                <c:pt idx="488">
                  <c:v>49.8</c:v>
                </c:pt>
                <c:pt idx="489">
                  <c:v>49.9</c:v>
                </c:pt>
                <c:pt idx="490">
                  <c:v>50</c:v>
                </c:pt>
                <c:pt idx="491">
                  <c:v>50.1</c:v>
                </c:pt>
                <c:pt idx="492">
                  <c:v>50.2</c:v>
                </c:pt>
                <c:pt idx="493">
                  <c:v>50.3</c:v>
                </c:pt>
                <c:pt idx="494">
                  <c:v>50.4</c:v>
                </c:pt>
                <c:pt idx="495">
                  <c:v>50.5</c:v>
                </c:pt>
                <c:pt idx="496">
                  <c:v>50.6</c:v>
                </c:pt>
                <c:pt idx="497">
                  <c:v>50.7</c:v>
                </c:pt>
                <c:pt idx="498">
                  <c:v>50.8</c:v>
                </c:pt>
                <c:pt idx="499">
                  <c:v>50.9</c:v>
                </c:pt>
                <c:pt idx="500">
                  <c:v>51</c:v>
                </c:pt>
                <c:pt idx="501">
                  <c:v>51.1</c:v>
                </c:pt>
                <c:pt idx="502">
                  <c:v>51.2</c:v>
                </c:pt>
                <c:pt idx="503">
                  <c:v>51.3</c:v>
                </c:pt>
                <c:pt idx="504">
                  <c:v>51.4</c:v>
                </c:pt>
                <c:pt idx="505">
                  <c:v>51.5</c:v>
                </c:pt>
                <c:pt idx="506">
                  <c:v>51.6</c:v>
                </c:pt>
                <c:pt idx="507">
                  <c:v>51.7</c:v>
                </c:pt>
                <c:pt idx="508">
                  <c:v>51.8</c:v>
                </c:pt>
                <c:pt idx="509">
                  <c:v>51.9</c:v>
                </c:pt>
                <c:pt idx="510">
                  <c:v>52</c:v>
                </c:pt>
                <c:pt idx="511">
                  <c:v>52.1</c:v>
                </c:pt>
                <c:pt idx="512">
                  <c:v>52.2</c:v>
                </c:pt>
                <c:pt idx="513">
                  <c:v>52.3</c:v>
                </c:pt>
                <c:pt idx="514">
                  <c:v>52.4</c:v>
                </c:pt>
                <c:pt idx="515">
                  <c:v>52.5</c:v>
                </c:pt>
                <c:pt idx="516">
                  <c:v>52.6</c:v>
                </c:pt>
                <c:pt idx="517">
                  <c:v>52.7</c:v>
                </c:pt>
                <c:pt idx="518">
                  <c:v>52.8</c:v>
                </c:pt>
                <c:pt idx="519">
                  <c:v>52.9</c:v>
                </c:pt>
                <c:pt idx="520">
                  <c:v>53</c:v>
                </c:pt>
                <c:pt idx="521">
                  <c:v>53.1</c:v>
                </c:pt>
                <c:pt idx="522">
                  <c:v>53.2</c:v>
                </c:pt>
                <c:pt idx="523">
                  <c:v>53.3</c:v>
                </c:pt>
                <c:pt idx="524">
                  <c:v>53.4</c:v>
                </c:pt>
                <c:pt idx="525">
                  <c:v>53.5</c:v>
                </c:pt>
                <c:pt idx="526">
                  <c:v>53.6</c:v>
                </c:pt>
                <c:pt idx="527">
                  <c:v>53.7</c:v>
                </c:pt>
                <c:pt idx="528">
                  <c:v>53.8</c:v>
                </c:pt>
                <c:pt idx="529">
                  <c:v>53.9</c:v>
                </c:pt>
                <c:pt idx="530">
                  <c:v>54</c:v>
                </c:pt>
                <c:pt idx="531">
                  <c:v>54.1</c:v>
                </c:pt>
                <c:pt idx="532">
                  <c:v>54.2</c:v>
                </c:pt>
                <c:pt idx="533">
                  <c:v>54.3</c:v>
                </c:pt>
                <c:pt idx="534">
                  <c:v>54.4</c:v>
                </c:pt>
                <c:pt idx="535">
                  <c:v>54.5</c:v>
                </c:pt>
                <c:pt idx="536">
                  <c:v>54.6</c:v>
                </c:pt>
                <c:pt idx="537">
                  <c:v>54.7</c:v>
                </c:pt>
                <c:pt idx="538">
                  <c:v>54.8</c:v>
                </c:pt>
                <c:pt idx="539">
                  <c:v>54.9</c:v>
                </c:pt>
                <c:pt idx="540">
                  <c:v>55</c:v>
                </c:pt>
                <c:pt idx="541">
                  <c:v>55.1</c:v>
                </c:pt>
                <c:pt idx="542">
                  <c:v>55.2</c:v>
                </c:pt>
                <c:pt idx="543">
                  <c:v>55.3</c:v>
                </c:pt>
                <c:pt idx="544">
                  <c:v>55.4</c:v>
                </c:pt>
                <c:pt idx="545">
                  <c:v>55.5</c:v>
                </c:pt>
                <c:pt idx="546">
                  <c:v>55.6</c:v>
                </c:pt>
                <c:pt idx="547">
                  <c:v>55.7</c:v>
                </c:pt>
                <c:pt idx="548">
                  <c:v>55.8</c:v>
                </c:pt>
                <c:pt idx="549">
                  <c:v>55.9</c:v>
                </c:pt>
                <c:pt idx="550">
                  <c:v>56</c:v>
                </c:pt>
                <c:pt idx="551">
                  <c:v>56.1</c:v>
                </c:pt>
                <c:pt idx="552">
                  <c:v>56.2</c:v>
                </c:pt>
                <c:pt idx="553">
                  <c:v>56.3</c:v>
                </c:pt>
                <c:pt idx="554">
                  <c:v>56.4</c:v>
                </c:pt>
                <c:pt idx="555">
                  <c:v>56.5</c:v>
                </c:pt>
                <c:pt idx="556">
                  <c:v>56.6</c:v>
                </c:pt>
                <c:pt idx="557">
                  <c:v>56.7</c:v>
                </c:pt>
                <c:pt idx="558">
                  <c:v>56.8</c:v>
                </c:pt>
                <c:pt idx="559">
                  <c:v>56.9</c:v>
                </c:pt>
                <c:pt idx="560">
                  <c:v>57</c:v>
                </c:pt>
                <c:pt idx="561">
                  <c:v>57.1</c:v>
                </c:pt>
                <c:pt idx="562">
                  <c:v>57.2</c:v>
                </c:pt>
                <c:pt idx="563">
                  <c:v>57.3</c:v>
                </c:pt>
                <c:pt idx="564">
                  <c:v>57.4</c:v>
                </c:pt>
                <c:pt idx="565">
                  <c:v>57.5</c:v>
                </c:pt>
                <c:pt idx="566">
                  <c:v>57.6</c:v>
                </c:pt>
                <c:pt idx="567">
                  <c:v>57.7</c:v>
                </c:pt>
                <c:pt idx="568">
                  <c:v>57.8</c:v>
                </c:pt>
                <c:pt idx="569">
                  <c:v>57.9</c:v>
                </c:pt>
                <c:pt idx="570">
                  <c:v>58</c:v>
                </c:pt>
                <c:pt idx="571">
                  <c:v>58.1</c:v>
                </c:pt>
                <c:pt idx="572">
                  <c:v>58.2</c:v>
                </c:pt>
                <c:pt idx="573">
                  <c:v>58.3</c:v>
                </c:pt>
                <c:pt idx="574">
                  <c:v>58.4</c:v>
                </c:pt>
                <c:pt idx="575">
                  <c:v>58.5</c:v>
                </c:pt>
                <c:pt idx="576">
                  <c:v>58.6</c:v>
                </c:pt>
                <c:pt idx="577">
                  <c:v>58.7</c:v>
                </c:pt>
                <c:pt idx="578">
                  <c:v>58.8</c:v>
                </c:pt>
                <c:pt idx="579">
                  <c:v>58.9</c:v>
                </c:pt>
                <c:pt idx="580">
                  <c:v>59</c:v>
                </c:pt>
                <c:pt idx="581">
                  <c:v>59.1</c:v>
                </c:pt>
                <c:pt idx="582">
                  <c:v>59.2</c:v>
                </c:pt>
                <c:pt idx="583">
                  <c:v>59.3</c:v>
                </c:pt>
                <c:pt idx="584">
                  <c:v>59.4</c:v>
                </c:pt>
                <c:pt idx="585">
                  <c:v>59.5</c:v>
                </c:pt>
                <c:pt idx="586">
                  <c:v>59.6</c:v>
                </c:pt>
                <c:pt idx="587">
                  <c:v>59.7</c:v>
                </c:pt>
                <c:pt idx="588">
                  <c:v>59.8</c:v>
                </c:pt>
                <c:pt idx="589">
                  <c:v>59.9</c:v>
                </c:pt>
                <c:pt idx="590">
                  <c:v>60</c:v>
                </c:pt>
                <c:pt idx="591">
                  <c:v>60.1</c:v>
                </c:pt>
                <c:pt idx="592">
                  <c:v>60.2</c:v>
                </c:pt>
                <c:pt idx="593">
                  <c:v>60.3</c:v>
                </c:pt>
                <c:pt idx="594">
                  <c:v>60.4</c:v>
                </c:pt>
                <c:pt idx="595">
                  <c:v>60.5</c:v>
                </c:pt>
                <c:pt idx="596">
                  <c:v>60.6</c:v>
                </c:pt>
                <c:pt idx="597">
                  <c:v>60.7</c:v>
                </c:pt>
                <c:pt idx="598">
                  <c:v>60.8</c:v>
                </c:pt>
                <c:pt idx="599">
                  <c:v>60.9</c:v>
                </c:pt>
                <c:pt idx="600">
                  <c:v>61</c:v>
                </c:pt>
                <c:pt idx="601">
                  <c:v>61.1</c:v>
                </c:pt>
                <c:pt idx="602">
                  <c:v>61.2</c:v>
                </c:pt>
                <c:pt idx="603">
                  <c:v>61.3</c:v>
                </c:pt>
                <c:pt idx="604">
                  <c:v>61.4</c:v>
                </c:pt>
                <c:pt idx="605">
                  <c:v>61.5</c:v>
                </c:pt>
                <c:pt idx="606">
                  <c:v>61.6</c:v>
                </c:pt>
                <c:pt idx="607">
                  <c:v>61.7</c:v>
                </c:pt>
                <c:pt idx="608">
                  <c:v>61.8</c:v>
                </c:pt>
                <c:pt idx="609">
                  <c:v>61.9</c:v>
                </c:pt>
                <c:pt idx="610">
                  <c:v>62</c:v>
                </c:pt>
                <c:pt idx="611">
                  <c:v>62.1</c:v>
                </c:pt>
                <c:pt idx="612">
                  <c:v>62.2</c:v>
                </c:pt>
                <c:pt idx="613">
                  <c:v>62.3</c:v>
                </c:pt>
                <c:pt idx="614">
                  <c:v>62.4</c:v>
                </c:pt>
                <c:pt idx="615">
                  <c:v>62.5</c:v>
                </c:pt>
                <c:pt idx="616">
                  <c:v>62.6</c:v>
                </c:pt>
                <c:pt idx="617">
                  <c:v>62.7</c:v>
                </c:pt>
                <c:pt idx="618">
                  <c:v>62.8</c:v>
                </c:pt>
                <c:pt idx="619">
                  <c:v>62.9</c:v>
                </c:pt>
                <c:pt idx="620">
                  <c:v>63</c:v>
                </c:pt>
                <c:pt idx="621">
                  <c:v>63.1</c:v>
                </c:pt>
                <c:pt idx="622">
                  <c:v>63.2</c:v>
                </c:pt>
                <c:pt idx="623">
                  <c:v>63.3</c:v>
                </c:pt>
                <c:pt idx="624">
                  <c:v>63.4</c:v>
                </c:pt>
                <c:pt idx="625">
                  <c:v>63.5</c:v>
                </c:pt>
                <c:pt idx="626">
                  <c:v>63.6</c:v>
                </c:pt>
                <c:pt idx="627">
                  <c:v>63.7</c:v>
                </c:pt>
                <c:pt idx="628">
                  <c:v>63.8</c:v>
                </c:pt>
                <c:pt idx="629">
                  <c:v>63.9</c:v>
                </c:pt>
                <c:pt idx="630">
                  <c:v>64</c:v>
                </c:pt>
                <c:pt idx="631">
                  <c:v>64.099999999999994</c:v>
                </c:pt>
                <c:pt idx="632">
                  <c:v>64.2</c:v>
                </c:pt>
                <c:pt idx="633">
                  <c:v>64.3</c:v>
                </c:pt>
                <c:pt idx="634">
                  <c:v>64.400000000000006</c:v>
                </c:pt>
                <c:pt idx="635">
                  <c:v>64.5</c:v>
                </c:pt>
                <c:pt idx="636">
                  <c:v>64.599999999999994</c:v>
                </c:pt>
                <c:pt idx="637">
                  <c:v>64.7</c:v>
                </c:pt>
                <c:pt idx="638">
                  <c:v>64.8</c:v>
                </c:pt>
                <c:pt idx="639">
                  <c:v>64.900000000000006</c:v>
                </c:pt>
                <c:pt idx="640">
                  <c:v>65</c:v>
                </c:pt>
                <c:pt idx="641">
                  <c:v>65.099999999999994</c:v>
                </c:pt>
                <c:pt idx="642">
                  <c:v>65.2</c:v>
                </c:pt>
                <c:pt idx="643">
                  <c:v>65.3</c:v>
                </c:pt>
                <c:pt idx="644">
                  <c:v>65.400000000000006</c:v>
                </c:pt>
                <c:pt idx="645">
                  <c:v>65.5</c:v>
                </c:pt>
                <c:pt idx="646">
                  <c:v>65.599999999999994</c:v>
                </c:pt>
                <c:pt idx="647">
                  <c:v>65.7</c:v>
                </c:pt>
                <c:pt idx="648">
                  <c:v>65.8</c:v>
                </c:pt>
                <c:pt idx="649">
                  <c:v>65.900000000000006</c:v>
                </c:pt>
                <c:pt idx="650">
                  <c:v>66</c:v>
                </c:pt>
                <c:pt idx="651">
                  <c:v>66.099999999999994</c:v>
                </c:pt>
                <c:pt idx="652">
                  <c:v>66.2</c:v>
                </c:pt>
                <c:pt idx="653">
                  <c:v>66.3</c:v>
                </c:pt>
                <c:pt idx="654">
                  <c:v>66.400000000000006</c:v>
                </c:pt>
                <c:pt idx="655">
                  <c:v>66.5</c:v>
                </c:pt>
                <c:pt idx="656">
                  <c:v>66.599999999999994</c:v>
                </c:pt>
                <c:pt idx="657">
                  <c:v>66.7</c:v>
                </c:pt>
                <c:pt idx="658">
                  <c:v>66.8</c:v>
                </c:pt>
                <c:pt idx="659">
                  <c:v>66.900000000000006</c:v>
                </c:pt>
                <c:pt idx="660">
                  <c:v>67</c:v>
                </c:pt>
                <c:pt idx="661">
                  <c:v>67.099999999999994</c:v>
                </c:pt>
                <c:pt idx="662">
                  <c:v>67.2</c:v>
                </c:pt>
                <c:pt idx="663">
                  <c:v>67.3</c:v>
                </c:pt>
                <c:pt idx="664">
                  <c:v>67.400000000000006</c:v>
                </c:pt>
                <c:pt idx="665">
                  <c:v>67.5</c:v>
                </c:pt>
                <c:pt idx="666">
                  <c:v>67.599999999999994</c:v>
                </c:pt>
                <c:pt idx="667">
                  <c:v>67.7</c:v>
                </c:pt>
                <c:pt idx="668">
                  <c:v>67.8</c:v>
                </c:pt>
                <c:pt idx="669">
                  <c:v>67.900000000000006</c:v>
                </c:pt>
                <c:pt idx="670">
                  <c:v>68</c:v>
                </c:pt>
                <c:pt idx="671">
                  <c:v>68.099999999999994</c:v>
                </c:pt>
                <c:pt idx="672">
                  <c:v>68.2</c:v>
                </c:pt>
                <c:pt idx="673">
                  <c:v>68.3</c:v>
                </c:pt>
                <c:pt idx="674">
                  <c:v>68.400000000000006</c:v>
                </c:pt>
                <c:pt idx="675">
                  <c:v>68.5</c:v>
                </c:pt>
                <c:pt idx="676">
                  <c:v>68.599999999999994</c:v>
                </c:pt>
                <c:pt idx="677">
                  <c:v>68.7</c:v>
                </c:pt>
                <c:pt idx="678">
                  <c:v>68.8</c:v>
                </c:pt>
                <c:pt idx="679">
                  <c:v>68.900000000000006</c:v>
                </c:pt>
                <c:pt idx="680">
                  <c:v>69</c:v>
                </c:pt>
                <c:pt idx="681">
                  <c:v>69.099999999999994</c:v>
                </c:pt>
                <c:pt idx="682">
                  <c:v>69.2</c:v>
                </c:pt>
                <c:pt idx="683">
                  <c:v>69.3</c:v>
                </c:pt>
                <c:pt idx="684">
                  <c:v>69.400000000000006</c:v>
                </c:pt>
                <c:pt idx="685">
                  <c:v>69.5</c:v>
                </c:pt>
                <c:pt idx="686">
                  <c:v>69.599999999999994</c:v>
                </c:pt>
                <c:pt idx="687">
                  <c:v>69.7</c:v>
                </c:pt>
                <c:pt idx="688">
                  <c:v>69.8</c:v>
                </c:pt>
                <c:pt idx="689">
                  <c:v>69.900000000000006</c:v>
                </c:pt>
                <c:pt idx="690">
                  <c:v>70</c:v>
                </c:pt>
                <c:pt idx="691">
                  <c:v>70.099999999999994</c:v>
                </c:pt>
                <c:pt idx="692">
                  <c:v>70.2</c:v>
                </c:pt>
                <c:pt idx="693">
                  <c:v>70.3</c:v>
                </c:pt>
                <c:pt idx="694">
                  <c:v>70.400000000000006</c:v>
                </c:pt>
                <c:pt idx="695">
                  <c:v>70.5</c:v>
                </c:pt>
                <c:pt idx="696">
                  <c:v>70.599999999999994</c:v>
                </c:pt>
                <c:pt idx="697">
                  <c:v>70.7</c:v>
                </c:pt>
                <c:pt idx="698">
                  <c:v>70.8</c:v>
                </c:pt>
                <c:pt idx="699">
                  <c:v>70.900000000000006</c:v>
                </c:pt>
                <c:pt idx="700">
                  <c:v>71</c:v>
                </c:pt>
                <c:pt idx="701">
                  <c:v>71.099999999999994</c:v>
                </c:pt>
                <c:pt idx="702">
                  <c:v>71.2</c:v>
                </c:pt>
                <c:pt idx="703">
                  <c:v>71.3</c:v>
                </c:pt>
                <c:pt idx="704">
                  <c:v>71.400000000000006</c:v>
                </c:pt>
                <c:pt idx="705">
                  <c:v>71.5</c:v>
                </c:pt>
                <c:pt idx="706">
                  <c:v>71.599999999999994</c:v>
                </c:pt>
                <c:pt idx="707">
                  <c:v>71.7</c:v>
                </c:pt>
                <c:pt idx="708">
                  <c:v>71.8</c:v>
                </c:pt>
                <c:pt idx="709">
                  <c:v>71.900000000000006</c:v>
                </c:pt>
                <c:pt idx="710">
                  <c:v>72</c:v>
                </c:pt>
                <c:pt idx="711">
                  <c:v>72.099999999999994</c:v>
                </c:pt>
                <c:pt idx="712">
                  <c:v>72.2</c:v>
                </c:pt>
                <c:pt idx="713">
                  <c:v>72.3</c:v>
                </c:pt>
                <c:pt idx="714">
                  <c:v>72.400000000000006</c:v>
                </c:pt>
                <c:pt idx="715">
                  <c:v>72.5</c:v>
                </c:pt>
                <c:pt idx="716">
                  <c:v>72.599999999999994</c:v>
                </c:pt>
                <c:pt idx="717">
                  <c:v>72.7</c:v>
                </c:pt>
                <c:pt idx="718">
                  <c:v>72.8</c:v>
                </c:pt>
                <c:pt idx="719">
                  <c:v>72.900000000000006</c:v>
                </c:pt>
                <c:pt idx="720">
                  <c:v>73</c:v>
                </c:pt>
                <c:pt idx="721">
                  <c:v>73.099999999999994</c:v>
                </c:pt>
                <c:pt idx="722">
                  <c:v>73.2</c:v>
                </c:pt>
                <c:pt idx="723">
                  <c:v>73.3</c:v>
                </c:pt>
                <c:pt idx="724">
                  <c:v>73.400000000000006</c:v>
                </c:pt>
                <c:pt idx="725">
                  <c:v>73.5</c:v>
                </c:pt>
                <c:pt idx="726">
                  <c:v>73.599999999999994</c:v>
                </c:pt>
                <c:pt idx="727">
                  <c:v>73.7</c:v>
                </c:pt>
                <c:pt idx="728">
                  <c:v>73.8</c:v>
                </c:pt>
                <c:pt idx="729">
                  <c:v>73.900000000000006</c:v>
                </c:pt>
                <c:pt idx="730">
                  <c:v>74</c:v>
                </c:pt>
                <c:pt idx="731">
                  <c:v>74.099999999999994</c:v>
                </c:pt>
                <c:pt idx="732">
                  <c:v>74.2</c:v>
                </c:pt>
                <c:pt idx="733">
                  <c:v>74.3</c:v>
                </c:pt>
                <c:pt idx="734">
                  <c:v>74.400000000000006</c:v>
                </c:pt>
                <c:pt idx="735">
                  <c:v>74.5</c:v>
                </c:pt>
                <c:pt idx="736">
                  <c:v>74.599999999999994</c:v>
                </c:pt>
                <c:pt idx="737">
                  <c:v>74.7</c:v>
                </c:pt>
                <c:pt idx="738">
                  <c:v>74.8</c:v>
                </c:pt>
                <c:pt idx="739">
                  <c:v>74.900000000000006</c:v>
                </c:pt>
                <c:pt idx="740">
                  <c:v>75</c:v>
                </c:pt>
                <c:pt idx="741">
                  <c:v>75.099999999999994</c:v>
                </c:pt>
                <c:pt idx="742">
                  <c:v>75.2</c:v>
                </c:pt>
                <c:pt idx="743">
                  <c:v>75.3</c:v>
                </c:pt>
                <c:pt idx="744">
                  <c:v>75.400000000000006</c:v>
                </c:pt>
                <c:pt idx="745">
                  <c:v>75.5</c:v>
                </c:pt>
                <c:pt idx="746">
                  <c:v>75.599999999999994</c:v>
                </c:pt>
                <c:pt idx="747">
                  <c:v>75.7</c:v>
                </c:pt>
                <c:pt idx="748">
                  <c:v>75.8</c:v>
                </c:pt>
                <c:pt idx="749">
                  <c:v>75.900000000000006</c:v>
                </c:pt>
                <c:pt idx="750">
                  <c:v>76</c:v>
                </c:pt>
                <c:pt idx="751">
                  <c:v>76.099999999999994</c:v>
                </c:pt>
                <c:pt idx="752">
                  <c:v>76.2</c:v>
                </c:pt>
                <c:pt idx="753">
                  <c:v>76.3</c:v>
                </c:pt>
                <c:pt idx="754">
                  <c:v>76.400000000000006</c:v>
                </c:pt>
                <c:pt idx="755">
                  <c:v>76.5</c:v>
                </c:pt>
                <c:pt idx="756">
                  <c:v>76.599999999999994</c:v>
                </c:pt>
                <c:pt idx="757">
                  <c:v>76.7</c:v>
                </c:pt>
                <c:pt idx="758">
                  <c:v>76.8</c:v>
                </c:pt>
                <c:pt idx="759">
                  <c:v>76.900000000000006</c:v>
                </c:pt>
                <c:pt idx="760">
                  <c:v>77</c:v>
                </c:pt>
                <c:pt idx="761">
                  <c:v>77.099999999999994</c:v>
                </c:pt>
                <c:pt idx="762">
                  <c:v>77.2</c:v>
                </c:pt>
                <c:pt idx="763">
                  <c:v>77.3</c:v>
                </c:pt>
                <c:pt idx="764">
                  <c:v>77.400000000000006</c:v>
                </c:pt>
                <c:pt idx="765">
                  <c:v>77.5</c:v>
                </c:pt>
                <c:pt idx="766">
                  <c:v>77.599999999999994</c:v>
                </c:pt>
                <c:pt idx="767">
                  <c:v>77.7</c:v>
                </c:pt>
                <c:pt idx="768">
                  <c:v>77.8</c:v>
                </c:pt>
                <c:pt idx="769">
                  <c:v>77.900000000000006</c:v>
                </c:pt>
                <c:pt idx="770">
                  <c:v>78</c:v>
                </c:pt>
                <c:pt idx="771">
                  <c:v>78.099999999999994</c:v>
                </c:pt>
                <c:pt idx="772">
                  <c:v>78.2</c:v>
                </c:pt>
                <c:pt idx="773">
                  <c:v>78.3</c:v>
                </c:pt>
                <c:pt idx="774">
                  <c:v>78.400000000000006</c:v>
                </c:pt>
                <c:pt idx="775">
                  <c:v>78.5</c:v>
                </c:pt>
                <c:pt idx="776">
                  <c:v>78.599999999999994</c:v>
                </c:pt>
                <c:pt idx="777">
                  <c:v>78.7</c:v>
                </c:pt>
                <c:pt idx="778">
                  <c:v>78.8</c:v>
                </c:pt>
                <c:pt idx="779">
                  <c:v>78.900000000000006</c:v>
                </c:pt>
                <c:pt idx="780">
                  <c:v>79</c:v>
                </c:pt>
                <c:pt idx="781">
                  <c:v>79.099999999999994</c:v>
                </c:pt>
                <c:pt idx="782">
                  <c:v>79.2</c:v>
                </c:pt>
                <c:pt idx="783">
                  <c:v>79.3</c:v>
                </c:pt>
                <c:pt idx="784">
                  <c:v>79.400000000000006</c:v>
                </c:pt>
                <c:pt idx="785">
                  <c:v>79.5</c:v>
                </c:pt>
                <c:pt idx="786">
                  <c:v>79.599999999999994</c:v>
                </c:pt>
                <c:pt idx="787">
                  <c:v>79.7</c:v>
                </c:pt>
                <c:pt idx="788">
                  <c:v>79.8</c:v>
                </c:pt>
                <c:pt idx="789">
                  <c:v>79.900000000000006</c:v>
                </c:pt>
                <c:pt idx="790">
                  <c:v>80</c:v>
                </c:pt>
                <c:pt idx="791">
                  <c:v>80.099999999999994</c:v>
                </c:pt>
                <c:pt idx="792">
                  <c:v>80.2</c:v>
                </c:pt>
                <c:pt idx="793">
                  <c:v>80.3</c:v>
                </c:pt>
                <c:pt idx="794">
                  <c:v>80.400000000000006</c:v>
                </c:pt>
                <c:pt idx="795">
                  <c:v>80.5</c:v>
                </c:pt>
                <c:pt idx="796">
                  <c:v>80.599999999999994</c:v>
                </c:pt>
                <c:pt idx="797">
                  <c:v>80.7</c:v>
                </c:pt>
                <c:pt idx="798">
                  <c:v>80.8</c:v>
                </c:pt>
                <c:pt idx="799">
                  <c:v>80.900000000000006</c:v>
                </c:pt>
                <c:pt idx="800">
                  <c:v>81</c:v>
                </c:pt>
                <c:pt idx="801">
                  <c:v>81.099999999999994</c:v>
                </c:pt>
                <c:pt idx="802">
                  <c:v>81.2</c:v>
                </c:pt>
                <c:pt idx="803">
                  <c:v>81.3</c:v>
                </c:pt>
                <c:pt idx="804">
                  <c:v>81.400000000000006</c:v>
                </c:pt>
                <c:pt idx="805">
                  <c:v>81.5</c:v>
                </c:pt>
                <c:pt idx="806">
                  <c:v>81.599999999999994</c:v>
                </c:pt>
                <c:pt idx="807">
                  <c:v>81.7</c:v>
                </c:pt>
                <c:pt idx="808">
                  <c:v>81.8</c:v>
                </c:pt>
                <c:pt idx="809">
                  <c:v>81.900000000000006</c:v>
                </c:pt>
                <c:pt idx="810">
                  <c:v>82</c:v>
                </c:pt>
                <c:pt idx="811">
                  <c:v>82.1</c:v>
                </c:pt>
                <c:pt idx="812">
                  <c:v>82.2</c:v>
                </c:pt>
                <c:pt idx="813">
                  <c:v>82.3</c:v>
                </c:pt>
                <c:pt idx="814">
                  <c:v>82.4</c:v>
                </c:pt>
                <c:pt idx="815">
                  <c:v>82.5</c:v>
                </c:pt>
                <c:pt idx="816">
                  <c:v>82.6</c:v>
                </c:pt>
                <c:pt idx="817">
                  <c:v>82.7</c:v>
                </c:pt>
                <c:pt idx="818">
                  <c:v>82.8</c:v>
                </c:pt>
                <c:pt idx="819">
                  <c:v>82.9</c:v>
                </c:pt>
                <c:pt idx="820">
                  <c:v>83</c:v>
                </c:pt>
                <c:pt idx="821">
                  <c:v>83.1</c:v>
                </c:pt>
                <c:pt idx="822">
                  <c:v>83.2</c:v>
                </c:pt>
                <c:pt idx="823">
                  <c:v>83.3</c:v>
                </c:pt>
                <c:pt idx="824">
                  <c:v>83.4</c:v>
                </c:pt>
                <c:pt idx="825">
                  <c:v>83.5</c:v>
                </c:pt>
                <c:pt idx="826">
                  <c:v>83.6</c:v>
                </c:pt>
                <c:pt idx="827">
                  <c:v>83.7</c:v>
                </c:pt>
                <c:pt idx="828">
                  <c:v>83.8</c:v>
                </c:pt>
                <c:pt idx="829">
                  <c:v>83.9</c:v>
                </c:pt>
                <c:pt idx="830">
                  <c:v>84</c:v>
                </c:pt>
                <c:pt idx="831">
                  <c:v>84.1</c:v>
                </c:pt>
                <c:pt idx="832">
                  <c:v>84.2</c:v>
                </c:pt>
                <c:pt idx="833">
                  <c:v>84.3</c:v>
                </c:pt>
                <c:pt idx="834">
                  <c:v>84.4</c:v>
                </c:pt>
                <c:pt idx="835">
                  <c:v>84.5</c:v>
                </c:pt>
                <c:pt idx="836">
                  <c:v>84.6</c:v>
                </c:pt>
                <c:pt idx="837">
                  <c:v>84.7</c:v>
                </c:pt>
                <c:pt idx="838">
                  <c:v>84.8</c:v>
                </c:pt>
                <c:pt idx="839">
                  <c:v>84.9</c:v>
                </c:pt>
                <c:pt idx="840">
                  <c:v>85</c:v>
                </c:pt>
                <c:pt idx="841">
                  <c:v>85.1</c:v>
                </c:pt>
                <c:pt idx="842">
                  <c:v>85.2</c:v>
                </c:pt>
                <c:pt idx="843">
                  <c:v>85.3</c:v>
                </c:pt>
                <c:pt idx="844">
                  <c:v>85.4</c:v>
                </c:pt>
                <c:pt idx="845">
                  <c:v>85.5</c:v>
                </c:pt>
                <c:pt idx="846">
                  <c:v>85.6</c:v>
                </c:pt>
                <c:pt idx="847">
                  <c:v>85.7</c:v>
                </c:pt>
                <c:pt idx="848">
                  <c:v>85.8</c:v>
                </c:pt>
                <c:pt idx="849">
                  <c:v>85.9</c:v>
                </c:pt>
                <c:pt idx="850">
                  <c:v>86</c:v>
                </c:pt>
                <c:pt idx="851">
                  <c:v>86.1</c:v>
                </c:pt>
                <c:pt idx="852">
                  <c:v>86.2</c:v>
                </c:pt>
                <c:pt idx="853">
                  <c:v>86.3</c:v>
                </c:pt>
                <c:pt idx="854">
                  <c:v>86.4</c:v>
                </c:pt>
                <c:pt idx="855">
                  <c:v>86.5</c:v>
                </c:pt>
                <c:pt idx="856">
                  <c:v>86.6</c:v>
                </c:pt>
                <c:pt idx="857">
                  <c:v>86.7</c:v>
                </c:pt>
                <c:pt idx="858">
                  <c:v>86.8</c:v>
                </c:pt>
                <c:pt idx="859">
                  <c:v>86.9</c:v>
                </c:pt>
                <c:pt idx="860">
                  <c:v>87</c:v>
                </c:pt>
                <c:pt idx="861">
                  <c:v>87.1</c:v>
                </c:pt>
                <c:pt idx="862">
                  <c:v>87.2</c:v>
                </c:pt>
                <c:pt idx="863">
                  <c:v>87.3</c:v>
                </c:pt>
                <c:pt idx="864">
                  <c:v>87.4</c:v>
                </c:pt>
                <c:pt idx="865">
                  <c:v>87.5</c:v>
                </c:pt>
                <c:pt idx="866">
                  <c:v>87.6</c:v>
                </c:pt>
                <c:pt idx="867">
                  <c:v>87.7</c:v>
                </c:pt>
                <c:pt idx="868">
                  <c:v>87.8</c:v>
                </c:pt>
                <c:pt idx="869">
                  <c:v>87.9</c:v>
                </c:pt>
                <c:pt idx="870">
                  <c:v>88</c:v>
                </c:pt>
                <c:pt idx="871">
                  <c:v>88.1</c:v>
                </c:pt>
                <c:pt idx="872">
                  <c:v>88.2</c:v>
                </c:pt>
                <c:pt idx="873">
                  <c:v>88.3</c:v>
                </c:pt>
                <c:pt idx="874">
                  <c:v>88.4</c:v>
                </c:pt>
                <c:pt idx="875">
                  <c:v>88.5</c:v>
                </c:pt>
                <c:pt idx="876">
                  <c:v>88.6</c:v>
                </c:pt>
                <c:pt idx="877">
                  <c:v>88.7</c:v>
                </c:pt>
                <c:pt idx="878">
                  <c:v>88.8</c:v>
                </c:pt>
                <c:pt idx="879">
                  <c:v>88.9</c:v>
                </c:pt>
                <c:pt idx="880">
                  <c:v>89</c:v>
                </c:pt>
                <c:pt idx="881">
                  <c:v>89.1</c:v>
                </c:pt>
                <c:pt idx="882">
                  <c:v>89.2</c:v>
                </c:pt>
                <c:pt idx="883">
                  <c:v>89.3</c:v>
                </c:pt>
                <c:pt idx="884">
                  <c:v>89.4</c:v>
                </c:pt>
                <c:pt idx="885">
                  <c:v>89.5</c:v>
                </c:pt>
                <c:pt idx="886">
                  <c:v>89.6</c:v>
                </c:pt>
                <c:pt idx="887">
                  <c:v>89.7</c:v>
                </c:pt>
                <c:pt idx="888">
                  <c:v>89.8</c:v>
                </c:pt>
                <c:pt idx="889">
                  <c:v>89.9</c:v>
                </c:pt>
                <c:pt idx="890">
                  <c:v>90</c:v>
                </c:pt>
                <c:pt idx="891">
                  <c:v>90.1</c:v>
                </c:pt>
                <c:pt idx="892">
                  <c:v>90.2</c:v>
                </c:pt>
                <c:pt idx="893">
                  <c:v>90.3</c:v>
                </c:pt>
                <c:pt idx="894">
                  <c:v>90.4</c:v>
                </c:pt>
                <c:pt idx="895">
                  <c:v>90.5</c:v>
                </c:pt>
                <c:pt idx="896">
                  <c:v>90.6</c:v>
                </c:pt>
                <c:pt idx="897">
                  <c:v>90.7</c:v>
                </c:pt>
                <c:pt idx="898">
                  <c:v>90.8</c:v>
                </c:pt>
                <c:pt idx="899">
                  <c:v>90.9</c:v>
                </c:pt>
                <c:pt idx="900">
                  <c:v>91</c:v>
                </c:pt>
                <c:pt idx="901">
                  <c:v>91.1</c:v>
                </c:pt>
                <c:pt idx="902">
                  <c:v>91.2</c:v>
                </c:pt>
                <c:pt idx="903">
                  <c:v>91.3</c:v>
                </c:pt>
                <c:pt idx="904">
                  <c:v>91.4</c:v>
                </c:pt>
                <c:pt idx="905">
                  <c:v>91.5</c:v>
                </c:pt>
                <c:pt idx="906">
                  <c:v>91.6</c:v>
                </c:pt>
                <c:pt idx="907">
                  <c:v>91.7</c:v>
                </c:pt>
                <c:pt idx="908">
                  <c:v>91.8</c:v>
                </c:pt>
                <c:pt idx="909">
                  <c:v>91.9</c:v>
                </c:pt>
                <c:pt idx="910">
                  <c:v>92</c:v>
                </c:pt>
                <c:pt idx="911">
                  <c:v>92.1</c:v>
                </c:pt>
                <c:pt idx="912">
                  <c:v>92.2</c:v>
                </c:pt>
                <c:pt idx="913">
                  <c:v>92.3</c:v>
                </c:pt>
                <c:pt idx="914">
                  <c:v>92.4</c:v>
                </c:pt>
                <c:pt idx="915">
                  <c:v>92.5</c:v>
                </c:pt>
                <c:pt idx="916">
                  <c:v>92.6</c:v>
                </c:pt>
                <c:pt idx="917">
                  <c:v>92.7</c:v>
                </c:pt>
                <c:pt idx="918">
                  <c:v>92.8</c:v>
                </c:pt>
                <c:pt idx="919">
                  <c:v>92.9</c:v>
                </c:pt>
                <c:pt idx="920">
                  <c:v>93</c:v>
                </c:pt>
                <c:pt idx="921">
                  <c:v>93.1</c:v>
                </c:pt>
                <c:pt idx="922">
                  <c:v>93.2</c:v>
                </c:pt>
                <c:pt idx="923">
                  <c:v>93.3</c:v>
                </c:pt>
                <c:pt idx="924">
                  <c:v>93.4</c:v>
                </c:pt>
                <c:pt idx="925">
                  <c:v>93.5</c:v>
                </c:pt>
                <c:pt idx="926">
                  <c:v>93.6</c:v>
                </c:pt>
                <c:pt idx="927">
                  <c:v>93.7</c:v>
                </c:pt>
                <c:pt idx="928">
                  <c:v>93.8</c:v>
                </c:pt>
                <c:pt idx="929">
                  <c:v>93.9</c:v>
                </c:pt>
                <c:pt idx="930">
                  <c:v>94</c:v>
                </c:pt>
                <c:pt idx="931">
                  <c:v>94.1</c:v>
                </c:pt>
                <c:pt idx="932">
                  <c:v>94.2</c:v>
                </c:pt>
                <c:pt idx="933">
                  <c:v>94.3</c:v>
                </c:pt>
                <c:pt idx="934">
                  <c:v>94.4</c:v>
                </c:pt>
                <c:pt idx="935">
                  <c:v>94.5</c:v>
                </c:pt>
                <c:pt idx="936">
                  <c:v>94.6</c:v>
                </c:pt>
                <c:pt idx="937">
                  <c:v>94.7</c:v>
                </c:pt>
                <c:pt idx="938">
                  <c:v>94.8</c:v>
                </c:pt>
                <c:pt idx="939">
                  <c:v>94.9</c:v>
                </c:pt>
                <c:pt idx="940">
                  <c:v>95</c:v>
                </c:pt>
                <c:pt idx="941">
                  <c:v>95.1</c:v>
                </c:pt>
                <c:pt idx="942">
                  <c:v>95.2</c:v>
                </c:pt>
                <c:pt idx="943">
                  <c:v>95.3</c:v>
                </c:pt>
                <c:pt idx="944">
                  <c:v>95.4</c:v>
                </c:pt>
                <c:pt idx="945">
                  <c:v>95.5</c:v>
                </c:pt>
                <c:pt idx="946">
                  <c:v>95.6</c:v>
                </c:pt>
                <c:pt idx="947">
                  <c:v>95.7</c:v>
                </c:pt>
                <c:pt idx="948">
                  <c:v>95.8</c:v>
                </c:pt>
                <c:pt idx="949">
                  <c:v>95.9</c:v>
                </c:pt>
                <c:pt idx="950">
                  <c:v>96</c:v>
                </c:pt>
                <c:pt idx="951">
                  <c:v>96.1</c:v>
                </c:pt>
                <c:pt idx="952">
                  <c:v>96.2</c:v>
                </c:pt>
                <c:pt idx="953">
                  <c:v>96.3</c:v>
                </c:pt>
                <c:pt idx="954">
                  <c:v>96.4</c:v>
                </c:pt>
                <c:pt idx="955">
                  <c:v>96.5</c:v>
                </c:pt>
                <c:pt idx="956">
                  <c:v>96.6</c:v>
                </c:pt>
                <c:pt idx="957">
                  <c:v>96.7</c:v>
                </c:pt>
                <c:pt idx="958">
                  <c:v>96.8</c:v>
                </c:pt>
                <c:pt idx="959">
                  <c:v>96.9</c:v>
                </c:pt>
                <c:pt idx="960">
                  <c:v>97</c:v>
                </c:pt>
                <c:pt idx="961">
                  <c:v>97.1</c:v>
                </c:pt>
                <c:pt idx="962">
                  <c:v>97.2</c:v>
                </c:pt>
                <c:pt idx="963">
                  <c:v>97.3</c:v>
                </c:pt>
                <c:pt idx="964">
                  <c:v>97.4</c:v>
                </c:pt>
                <c:pt idx="965">
                  <c:v>97.5</c:v>
                </c:pt>
                <c:pt idx="966">
                  <c:v>97.6</c:v>
                </c:pt>
                <c:pt idx="967">
                  <c:v>97.7</c:v>
                </c:pt>
                <c:pt idx="968">
                  <c:v>97.8</c:v>
                </c:pt>
                <c:pt idx="969">
                  <c:v>97.9</c:v>
                </c:pt>
                <c:pt idx="970">
                  <c:v>98</c:v>
                </c:pt>
                <c:pt idx="971">
                  <c:v>98.1</c:v>
                </c:pt>
                <c:pt idx="972">
                  <c:v>98.2</c:v>
                </c:pt>
                <c:pt idx="973">
                  <c:v>98.3</c:v>
                </c:pt>
                <c:pt idx="974">
                  <c:v>98.4</c:v>
                </c:pt>
                <c:pt idx="975">
                  <c:v>98.5</c:v>
                </c:pt>
                <c:pt idx="976">
                  <c:v>98.6</c:v>
                </c:pt>
                <c:pt idx="977">
                  <c:v>98.7</c:v>
                </c:pt>
                <c:pt idx="978">
                  <c:v>98.8</c:v>
                </c:pt>
                <c:pt idx="979">
                  <c:v>98.9</c:v>
                </c:pt>
                <c:pt idx="980">
                  <c:v>99</c:v>
                </c:pt>
                <c:pt idx="981">
                  <c:v>99.1</c:v>
                </c:pt>
                <c:pt idx="982">
                  <c:v>99.2</c:v>
                </c:pt>
                <c:pt idx="983">
                  <c:v>99.3</c:v>
                </c:pt>
                <c:pt idx="984">
                  <c:v>99.4</c:v>
                </c:pt>
                <c:pt idx="985">
                  <c:v>99.5</c:v>
                </c:pt>
                <c:pt idx="986">
                  <c:v>99.6</c:v>
                </c:pt>
                <c:pt idx="987">
                  <c:v>99.7</c:v>
                </c:pt>
                <c:pt idx="988">
                  <c:v>99.8</c:v>
                </c:pt>
                <c:pt idx="989">
                  <c:v>99.9</c:v>
                </c:pt>
                <c:pt idx="990">
                  <c:v>100</c:v>
                </c:pt>
                <c:pt idx="991">
                  <c:v>100.1</c:v>
                </c:pt>
                <c:pt idx="992">
                  <c:v>100.2</c:v>
                </c:pt>
                <c:pt idx="993">
                  <c:v>100.3</c:v>
                </c:pt>
                <c:pt idx="994">
                  <c:v>100.4</c:v>
                </c:pt>
                <c:pt idx="995">
                  <c:v>100.5</c:v>
                </c:pt>
                <c:pt idx="996">
                  <c:v>100.6</c:v>
                </c:pt>
                <c:pt idx="997">
                  <c:v>100.7</c:v>
                </c:pt>
                <c:pt idx="998">
                  <c:v>100.8</c:v>
                </c:pt>
                <c:pt idx="999">
                  <c:v>100.9</c:v>
                </c:pt>
                <c:pt idx="1000">
                  <c:v>101</c:v>
                </c:pt>
                <c:pt idx="1001">
                  <c:v>101.1</c:v>
                </c:pt>
                <c:pt idx="1002">
                  <c:v>101.2</c:v>
                </c:pt>
                <c:pt idx="1003">
                  <c:v>101.3</c:v>
                </c:pt>
                <c:pt idx="1004">
                  <c:v>101.4</c:v>
                </c:pt>
                <c:pt idx="1005">
                  <c:v>101.5</c:v>
                </c:pt>
                <c:pt idx="1006">
                  <c:v>101.6</c:v>
                </c:pt>
                <c:pt idx="1007">
                  <c:v>101.7</c:v>
                </c:pt>
                <c:pt idx="1008">
                  <c:v>101.8</c:v>
                </c:pt>
                <c:pt idx="1009">
                  <c:v>101.9</c:v>
                </c:pt>
                <c:pt idx="1010">
                  <c:v>102</c:v>
                </c:pt>
                <c:pt idx="1011">
                  <c:v>102.1</c:v>
                </c:pt>
                <c:pt idx="1012">
                  <c:v>102.2</c:v>
                </c:pt>
                <c:pt idx="1013">
                  <c:v>102.3</c:v>
                </c:pt>
                <c:pt idx="1014">
                  <c:v>102.4</c:v>
                </c:pt>
                <c:pt idx="1015">
                  <c:v>102.5</c:v>
                </c:pt>
                <c:pt idx="1016">
                  <c:v>102.6</c:v>
                </c:pt>
                <c:pt idx="1017">
                  <c:v>102.7</c:v>
                </c:pt>
                <c:pt idx="1018">
                  <c:v>102.8</c:v>
                </c:pt>
                <c:pt idx="1019">
                  <c:v>102.9</c:v>
                </c:pt>
                <c:pt idx="1020">
                  <c:v>103</c:v>
                </c:pt>
                <c:pt idx="1021">
                  <c:v>103.1</c:v>
                </c:pt>
                <c:pt idx="1022">
                  <c:v>103.2</c:v>
                </c:pt>
                <c:pt idx="1023">
                  <c:v>103.3</c:v>
                </c:pt>
                <c:pt idx="1024">
                  <c:v>103.4</c:v>
                </c:pt>
                <c:pt idx="1025">
                  <c:v>103.5</c:v>
                </c:pt>
                <c:pt idx="1026">
                  <c:v>103.6</c:v>
                </c:pt>
                <c:pt idx="1027">
                  <c:v>103.7</c:v>
                </c:pt>
                <c:pt idx="1028">
                  <c:v>103.8</c:v>
                </c:pt>
                <c:pt idx="1029">
                  <c:v>103.9</c:v>
                </c:pt>
                <c:pt idx="1030">
                  <c:v>104</c:v>
                </c:pt>
                <c:pt idx="1031">
                  <c:v>104.1</c:v>
                </c:pt>
                <c:pt idx="1032">
                  <c:v>104.2</c:v>
                </c:pt>
                <c:pt idx="1033">
                  <c:v>104.3</c:v>
                </c:pt>
                <c:pt idx="1034">
                  <c:v>104.4</c:v>
                </c:pt>
                <c:pt idx="1035">
                  <c:v>104.5</c:v>
                </c:pt>
                <c:pt idx="1036">
                  <c:v>104.6</c:v>
                </c:pt>
                <c:pt idx="1037">
                  <c:v>104.7</c:v>
                </c:pt>
                <c:pt idx="1038">
                  <c:v>104.8</c:v>
                </c:pt>
                <c:pt idx="1039">
                  <c:v>104.9</c:v>
                </c:pt>
                <c:pt idx="1040">
                  <c:v>105</c:v>
                </c:pt>
                <c:pt idx="1041">
                  <c:v>105.1</c:v>
                </c:pt>
                <c:pt idx="1042">
                  <c:v>105.2</c:v>
                </c:pt>
                <c:pt idx="1043">
                  <c:v>105.3</c:v>
                </c:pt>
                <c:pt idx="1044">
                  <c:v>105.4</c:v>
                </c:pt>
                <c:pt idx="1045">
                  <c:v>105.5</c:v>
                </c:pt>
                <c:pt idx="1046">
                  <c:v>105.6</c:v>
                </c:pt>
                <c:pt idx="1047">
                  <c:v>105.7</c:v>
                </c:pt>
                <c:pt idx="1048">
                  <c:v>105.8</c:v>
                </c:pt>
                <c:pt idx="1049">
                  <c:v>105.9</c:v>
                </c:pt>
                <c:pt idx="1050">
                  <c:v>106</c:v>
                </c:pt>
                <c:pt idx="1051">
                  <c:v>106.1</c:v>
                </c:pt>
                <c:pt idx="1052">
                  <c:v>106.2</c:v>
                </c:pt>
                <c:pt idx="1053">
                  <c:v>106.3</c:v>
                </c:pt>
                <c:pt idx="1054">
                  <c:v>106.4</c:v>
                </c:pt>
                <c:pt idx="1055">
                  <c:v>106.5</c:v>
                </c:pt>
                <c:pt idx="1056">
                  <c:v>106.6</c:v>
                </c:pt>
                <c:pt idx="1057">
                  <c:v>106.7</c:v>
                </c:pt>
                <c:pt idx="1058">
                  <c:v>106.8</c:v>
                </c:pt>
                <c:pt idx="1059">
                  <c:v>106.9</c:v>
                </c:pt>
                <c:pt idx="1060">
                  <c:v>107</c:v>
                </c:pt>
                <c:pt idx="1061">
                  <c:v>107.1</c:v>
                </c:pt>
                <c:pt idx="1062">
                  <c:v>107.2</c:v>
                </c:pt>
                <c:pt idx="1063">
                  <c:v>107.3</c:v>
                </c:pt>
                <c:pt idx="1064">
                  <c:v>107.4</c:v>
                </c:pt>
                <c:pt idx="1065">
                  <c:v>107.5</c:v>
                </c:pt>
                <c:pt idx="1066">
                  <c:v>107.6</c:v>
                </c:pt>
                <c:pt idx="1067">
                  <c:v>107.7</c:v>
                </c:pt>
                <c:pt idx="1068">
                  <c:v>107.8</c:v>
                </c:pt>
                <c:pt idx="1069">
                  <c:v>107.9</c:v>
                </c:pt>
                <c:pt idx="1070">
                  <c:v>108</c:v>
                </c:pt>
                <c:pt idx="1071">
                  <c:v>108.1</c:v>
                </c:pt>
                <c:pt idx="1072">
                  <c:v>108.2</c:v>
                </c:pt>
                <c:pt idx="1073">
                  <c:v>108.3</c:v>
                </c:pt>
                <c:pt idx="1074">
                  <c:v>108.4</c:v>
                </c:pt>
                <c:pt idx="1075">
                  <c:v>108.5</c:v>
                </c:pt>
                <c:pt idx="1076">
                  <c:v>108.6</c:v>
                </c:pt>
                <c:pt idx="1077">
                  <c:v>108.7</c:v>
                </c:pt>
                <c:pt idx="1078">
                  <c:v>108.8</c:v>
                </c:pt>
                <c:pt idx="1079">
                  <c:v>108.9</c:v>
                </c:pt>
                <c:pt idx="1080">
                  <c:v>109</c:v>
                </c:pt>
                <c:pt idx="1081">
                  <c:v>109.1</c:v>
                </c:pt>
                <c:pt idx="1082">
                  <c:v>109.2</c:v>
                </c:pt>
                <c:pt idx="1083">
                  <c:v>109.3</c:v>
                </c:pt>
                <c:pt idx="1084">
                  <c:v>109.4</c:v>
                </c:pt>
                <c:pt idx="1085">
                  <c:v>109.5</c:v>
                </c:pt>
                <c:pt idx="1086">
                  <c:v>109.6</c:v>
                </c:pt>
                <c:pt idx="1087">
                  <c:v>109.7</c:v>
                </c:pt>
                <c:pt idx="1088">
                  <c:v>109.8</c:v>
                </c:pt>
                <c:pt idx="1089">
                  <c:v>109.9</c:v>
                </c:pt>
                <c:pt idx="1090">
                  <c:v>110</c:v>
                </c:pt>
                <c:pt idx="1091">
                  <c:v>110.1</c:v>
                </c:pt>
                <c:pt idx="1092">
                  <c:v>110.2</c:v>
                </c:pt>
                <c:pt idx="1093">
                  <c:v>110.3</c:v>
                </c:pt>
                <c:pt idx="1094">
                  <c:v>110.4</c:v>
                </c:pt>
                <c:pt idx="1095">
                  <c:v>110.5</c:v>
                </c:pt>
                <c:pt idx="1096">
                  <c:v>110.6</c:v>
                </c:pt>
                <c:pt idx="1097">
                  <c:v>110.7</c:v>
                </c:pt>
                <c:pt idx="1098">
                  <c:v>110.8</c:v>
                </c:pt>
                <c:pt idx="1099">
                  <c:v>110.9</c:v>
                </c:pt>
                <c:pt idx="1100">
                  <c:v>111</c:v>
                </c:pt>
                <c:pt idx="1101">
                  <c:v>111.1</c:v>
                </c:pt>
                <c:pt idx="1102">
                  <c:v>111.2</c:v>
                </c:pt>
                <c:pt idx="1103">
                  <c:v>111.3</c:v>
                </c:pt>
                <c:pt idx="1104">
                  <c:v>111.4</c:v>
                </c:pt>
                <c:pt idx="1105">
                  <c:v>111.5</c:v>
                </c:pt>
                <c:pt idx="1106">
                  <c:v>111.6</c:v>
                </c:pt>
                <c:pt idx="1107">
                  <c:v>111.7</c:v>
                </c:pt>
                <c:pt idx="1108">
                  <c:v>111.8</c:v>
                </c:pt>
                <c:pt idx="1109">
                  <c:v>111.9</c:v>
                </c:pt>
                <c:pt idx="1110">
                  <c:v>112</c:v>
                </c:pt>
                <c:pt idx="1111">
                  <c:v>112.1</c:v>
                </c:pt>
                <c:pt idx="1112">
                  <c:v>112.2</c:v>
                </c:pt>
                <c:pt idx="1113">
                  <c:v>112.3</c:v>
                </c:pt>
                <c:pt idx="1114">
                  <c:v>112.4</c:v>
                </c:pt>
                <c:pt idx="1115">
                  <c:v>112.5</c:v>
                </c:pt>
                <c:pt idx="1116">
                  <c:v>112.6</c:v>
                </c:pt>
                <c:pt idx="1117">
                  <c:v>112.7</c:v>
                </c:pt>
                <c:pt idx="1118">
                  <c:v>112.8</c:v>
                </c:pt>
                <c:pt idx="1119">
                  <c:v>112.9</c:v>
                </c:pt>
                <c:pt idx="1120">
                  <c:v>113</c:v>
                </c:pt>
                <c:pt idx="1121">
                  <c:v>113.1</c:v>
                </c:pt>
                <c:pt idx="1122">
                  <c:v>113.2</c:v>
                </c:pt>
                <c:pt idx="1123">
                  <c:v>113.3</c:v>
                </c:pt>
                <c:pt idx="1124">
                  <c:v>113.4</c:v>
                </c:pt>
                <c:pt idx="1125">
                  <c:v>113.5</c:v>
                </c:pt>
                <c:pt idx="1126">
                  <c:v>113.6</c:v>
                </c:pt>
                <c:pt idx="1127">
                  <c:v>113.7</c:v>
                </c:pt>
                <c:pt idx="1128">
                  <c:v>113.8</c:v>
                </c:pt>
                <c:pt idx="1129">
                  <c:v>113.9</c:v>
                </c:pt>
                <c:pt idx="1130">
                  <c:v>114</c:v>
                </c:pt>
                <c:pt idx="1131">
                  <c:v>114.1</c:v>
                </c:pt>
                <c:pt idx="1132">
                  <c:v>114.2</c:v>
                </c:pt>
                <c:pt idx="1133">
                  <c:v>114.3</c:v>
                </c:pt>
                <c:pt idx="1134">
                  <c:v>114.4</c:v>
                </c:pt>
                <c:pt idx="1135">
                  <c:v>114.5</c:v>
                </c:pt>
                <c:pt idx="1136">
                  <c:v>114.6</c:v>
                </c:pt>
                <c:pt idx="1137">
                  <c:v>114.7</c:v>
                </c:pt>
                <c:pt idx="1138">
                  <c:v>114.8</c:v>
                </c:pt>
                <c:pt idx="1139">
                  <c:v>114.9</c:v>
                </c:pt>
                <c:pt idx="1140">
                  <c:v>115</c:v>
                </c:pt>
                <c:pt idx="1141">
                  <c:v>115.1</c:v>
                </c:pt>
                <c:pt idx="1142">
                  <c:v>115.2</c:v>
                </c:pt>
                <c:pt idx="1143">
                  <c:v>115.3</c:v>
                </c:pt>
                <c:pt idx="1144">
                  <c:v>115.4</c:v>
                </c:pt>
                <c:pt idx="1145">
                  <c:v>115.5</c:v>
                </c:pt>
                <c:pt idx="1146">
                  <c:v>115.6</c:v>
                </c:pt>
                <c:pt idx="1147">
                  <c:v>115.7</c:v>
                </c:pt>
                <c:pt idx="1148">
                  <c:v>115.8</c:v>
                </c:pt>
                <c:pt idx="1149">
                  <c:v>115.9</c:v>
                </c:pt>
                <c:pt idx="1150">
                  <c:v>116</c:v>
                </c:pt>
                <c:pt idx="1151">
                  <c:v>116.1</c:v>
                </c:pt>
                <c:pt idx="1152">
                  <c:v>116.2</c:v>
                </c:pt>
                <c:pt idx="1153">
                  <c:v>116.3</c:v>
                </c:pt>
                <c:pt idx="1154">
                  <c:v>116.4</c:v>
                </c:pt>
                <c:pt idx="1155">
                  <c:v>116.5</c:v>
                </c:pt>
                <c:pt idx="1156">
                  <c:v>116.6</c:v>
                </c:pt>
                <c:pt idx="1157">
                  <c:v>116.7</c:v>
                </c:pt>
                <c:pt idx="1158">
                  <c:v>116.8</c:v>
                </c:pt>
                <c:pt idx="1159">
                  <c:v>116.9</c:v>
                </c:pt>
                <c:pt idx="1160">
                  <c:v>117</c:v>
                </c:pt>
                <c:pt idx="1161">
                  <c:v>117.1</c:v>
                </c:pt>
                <c:pt idx="1162">
                  <c:v>117.2</c:v>
                </c:pt>
                <c:pt idx="1163">
                  <c:v>117.3</c:v>
                </c:pt>
                <c:pt idx="1164">
                  <c:v>117.4</c:v>
                </c:pt>
                <c:pt idx="1165">
                  <c:v>117.5</c:v>
                </c:pt>
                <c:pt idx="1166">
                  <c:v>117.6</c:v>
                </c:pt>
                <c:pt idx="1167">
                  <c:v>117.7</c:v>
                </c:pt>
                <c:pt idx="1168">
                  <c:v>117.8</c:v>
                </c:pt>
                <c:pt idx="1169">
                  <c:v>117.9</c:v>
                </c:pt>
                <c:pt idx="1170">
                  <c:v>118</c:v>
                </c:pt>
                <c:pt idx="1171">
                  <c:v>118.1</c:v>
                </c:pt>
                <c:pt idx="1172">
                  <c:v>118.2</c:v>
                </c:pt>
                <c:pt idx="1173">
                  <c:v>118.3</c:v>
                </c:pt>
                <c:pt idx="1174">
                  <c:v>118.4</c:v>
                </c:pt>
                <c:pt idx="1175">
                  <c:v>118.5</c:v>
                </c:pt>
                <c:pt idx="1176">
                  <c:v>118.6</c:v>
                </c:pt>
                <c:pt idx="1177">
                  <c:v>118.7</c:v>
                </c:pt>
                <c:pt idx="1178">
                  <c:v>118.8</c:v>
                </c:pt>
                <c:pt idx="1179">
                  <c:v>118.9</c:v>
                </c:pt>
                <c:pt idx="1180">
                  <c:v>119</c:v>
                </c:pt>
                <c:pt idx="1181">
                  <c:v>119.1</c:v>
                </c:pt>
                <c:pt idx="1182">
                  <c:v>119.2</c:v>
                </c:pt>
                <c:pt idx="1183">
                  <c:v>119.3</c:v>
                </c:pt>
                <c:pt idx="1184">
                  <c:v>119.4</c:v>
                </c:pt>
                <c:pt idx="1185">
                  <c:v>119.5</c:v>
                </c:pt>
                <c:pt idx="1186">
                  <c:v>119.6</c:v>
                </c:pt>
                <c:pt idx="1187">
                  <c:v>119.7</c:v>
                </c:pt>
                <c:pt idx="1188">
                  <c:v>119.8</c:v>
                </c:pt>
                <c:pt idx="1189">
                  <c:v>119.9</c:v>
                </c:pt>
                <c:pt idx="1190">
                  <c:v>120</c:v>
                </c:pt>
              </c:numCache>
            </c:numRef>
          </c:xVal>
          <c:yVal>
            <c:numRef>
              <c:f>Tsky!$H$6:$H$1196</c:f>
              <c:numCache>
                <c:formatCode>0.0</c:formatCode>
                <c:ptCount val="1191"/>
                <c:pt idx="0">
                  <c:v>6.31</c:v>
                </c:pt>
                <c:pt idx="1">
                  <c:v>5.86</c:v>
                </c:pt>
                <c:pt idx="2">
                  <c:v>5.54</c:v>
                </c:pt>
                <c:pt idx="3">
                  <c:v>5.31</c:v>
                </c:pt>
                <c:pt idx="4">
                  <c:v>5.14</c:v>
                </c:pt>
                <c:pt idx="5">
                  <c:v>5.01</c:v>
                </c:pt>
                <c:pt idx="6">
                  <c:v>4.91</c:v>
                </c:pt>
                <c:pt idx="7">
                  <c:v>4.83</c:v>
                </c:pt>
                <c:pt idx="8">
                  <c:v>4.76</c:v>
                </c:pt>
                <c:pt idx="9">
                  <c:v>4.71</c:v>
                </c:pt>
                <c:pt idx="10">
                  <c:v>4.67</c:v>
                </c:pt>
                <c:pt idx="11">
                  <c:v>4.6399999999999997</c:v>
                </c:pt>
                <c:pt idx="12">
                  <c:v>4.6100000000000003</c:v>
                </c:pt>
                <c:pt idx="13">
                  <c:v>4.58</c:v>
                </c:pt>
                <c:pt idx="14">
                  <c:v>4.5599999999999996</c:v>
                </c:pt>
                <c:pt idx="15">
                  <c:v>4.55</c:v>
                </c:pt>
                <c:pt idx="16">
                  <c:v>4.53</c:v>
                </c:pt>
                <c:pt idx="17">
                  <c:v>4.5199999999999996</c:v>
                </c:pt>
                <c:pt idx="18">
                  <c:v>4.51</c:v>
                </c:pt>
                <c:pt idx="19">
                  <c:v>4.5</c:v>
                </c:pt>
                <c:pt idx="20">
                  <c:v>4.5</c:v>
                </c:pt>
                <c:pt idx="21">
                  <c:v>4.49</c:v>
                </c:pt>
                <c:pt idx="22">
                  <c:v>4.49</c:v>
                </c:pt>
                <c:pt idx="23">
                  <c:v>4.4800000000000004</c:v>
                </c:pt>
                <c:pt idx="24">
                  <c:v>4.4800000000000004</c:v>
                </c:pt>
                <c:pt idx="25">
                  <c:v>4.4800000000000004</c:v>
                </c:pt>
                <c:pt idx="26">
                  <c:v>4.4800000000000004</c:v>
                </c:pt>
                <c:pt idx="27">
                  <c:v>4.4800000000000004</c:v>
                </c:pt>
                <c:pt idx="28">
                  <c:v>4.4800000000000004</c:v>
                </c:pt>
                <c:pt idx="29">
                  <c:v>4.4800000000000004</c:v>
                </c:pt>
                <c:pt idx="30">
                  <c:v>4.4800000000000004</c:v>
                </c:pt>
                <c:pt idx="31">
                  <c:v>4.4800000000000004</c:v>
                </c:pt>
                <c:pt idx="32">
                  <c:v>4.4800000000000004</c:v>
                </c:pt>
                <c:pt idx="33">
                  <c:v>4.49</c:v>
                </c:pt>
                <c:pt idx="34">
                  <c:v>4.49</c:v>
                </c:pt>
                <c:pt idx="35">
                  <c:v>4.49</c:v>
                </c:pt>
                <c:pt idx="36">
                  <c:v>4.49</c:v>
                </c:pt>
                <c:pt idx="37">
                  <c:v>4.5</c:v>
                </c:pt>
                <c:pt idx="38">
                  <c:v>4.5</c:v>
                </c:pt>
                <c:pt idx="39">
                  <c:v>4.5</c:v>
                </c:pt>
                <c:pt idx="40">
                  <c:v>4.5</c:v>
                </c:pt>
                <c:pt idx="41">
                  <c:v>4.51</c:v>
                </c:pt>
                <c:pt idx="42">
                  <c:v>4.51</c:v>
                </c:pt>
                <c:pt idx="43">
                  <c:v>4.51</c:v>
                </c:pt>
                <c:pt idx="44">
                  <c:v>4.5199999999999996</c:v>
                </c:pt>
                <c:pt idx="45">
                  <c:v>4.5199999999999996</c:v>
                </c:pt>
                <c:pt idx="46">
                  <c:v>4.5199999999999996</c:v>
                </c:pt>
                <c:pt idx="47">
                  <c:v>4.5199999999999996</c:v>
                </c:pt>
                <c:pt idx="48">
                  <c:v>4.53</c:v>
                </c:pt>
                <c:pt idx="49">
                  <c:v>4.53</c:v>
                </c:pt>
                <c:pt idx="50">
                  <c:v>4.53</c:v>
                </c:pt>
                <c:pt idx="51">
                  <c:v>4.54</c:v>
                </c:pt>
                <c:pt idx="52">
                  <c:v>4.54</c:v>
                </c:pt>
                <c:pt idx="53">
                  <c:v>4.54</c:v>
                </c:pt>
                <c:pt idx="54">
                  <c:v>4.55</c:v>
                </c:pt>
                <c:pt idx="55">
                  <c:v>4.55</c:v>
                </c:pt>
                <c:pt idx="56">
                  <c:v>4.55</c:v>
                </c:pt>
                <c:pt idx="57">
                  <c:v>4.5599999999999996</c:v>
                </c:pt>
                <c:pt idx="58">
                  <c:v>4.5599999999999996</c:v>
                </c:pt>
                <c:pt idx="59">
                  <c:v>4.5599999999999996</c:v>
                </c:pt>
                <c:pt idx="60">
                  <c:v>4.57</c:v>
                </c:pt>
                <c:pt idx="61">
                  <c:v>4.57</c:v>
                </c:pt>
                <c:pt idx="62">
                  <c:v>4.58</c:v>
                </c:pt>
                <c:pt idx="63">
                  <c:v>4.58</c:v>
                </c:pt>
                <c:pt idx="64">
                  <c:v>4.58</c:v>
                </c:pt>
                <c:pt idx="65">
                  <c:v>4.59</c:v>
                </c:pt>
                <c:pt idx="66">
                  <c:v>4.59</c:v>
                </c:pt>
                <c:pt idx="67">
                  <c:v>4.5999999999999996</c:v>
                </c:pt>
                <c:pt idx="68">
                  <c:v>4.5999999999999996</c:v>
                </c:pt>
                <c:pt idx="69">
                  <c:v>4.5999999999999996</c:v>
                </c:pt>
                <c:pt idx="70">
                  <c:v>4.6100000000000003</c:v>
                </c:pt>
                <c:pt idx="71">
                  <c:v>4.6100000000000003</c:v>
                </c:pt>
                <c:pt idx="72">
                  <c:v>4.62</c:v>
                </c:pt>
                <c:pt idx="73">
                  <c:v>4.62</c:v>
                </c:pt>
                <c:pt idx="74">
                  <c:v>4.62</c:v>
                </c:pt>
                <c:pt idx="75">
                  <c:v>4.63</c:v>
                </c:pt>
                <c:pt idx="76">
                  <c:v>4.63</c:v>
                </c:pt>
                <c:pt idx="77">
                  <c:v>4.6399999999999997</c:v>
                </c:pt>
                <c:pt idx="78">
                  <c:v>4.6399999999999997</c:v>
                </c:pt>
                <c:pt idx="79">
                  <c:v>4.6500000000000004</c:v>
                </c:pt>
                <c:pt idx="80">
                  <c:v>4.6500000000000004</c:v>
                </c:pt>
                <c:pt idx="81">
                  <c:v>4.66</c:v>
                </c:pt>
                <c:pt idx="82">
                  <c:v>4.66</c:v>
                </c:pt>
                <c:pt idx="83">
                  <c:v>4.67</c:v>
                </c:pt>
                <c:pt idx="84">
                  <c:v>4.67</c:v>
                </c:pt>
                <c:pt idx="85">
                  <c:v>4.68</c:v>
                </c:pt>
                <c:pt idx="86">
                  <c:v>4.68</c:v>
                </c:pt>
                <c:pt idx="87">
                  <c:v>4.6900000000000004</c:v>
                </c:pt>
                <c:pt idx="88">
                  <c:v>4.6900000000000004</c:v>
                </c:pt>
                <c:pt idx="89">
                  <c:v>4.7</c:v>
                </c:pt>
                <c:pt idx="90">
                  <c:v>4.71</c:v>
                </c:pt>
                <c:pt idx="91">
                  <c:v>4.71</c:v>
                </c:pt>
                <c:pt idx="92">
                  <c:v>4.72</c:v>
                </c:pt>
                <c:pt idx="93">
                  <c:v>4.72</c:v>
                </c:pt>
                <c:pt idx="94">
                  <c:v>4.7300000000000004</c:v>
                </c:pt>
                <c:pt idx="95">
                  <c:v>4.7300000000000004</c:v>
                </c:pt>
                <c:pt idx="96">
                  <c:v>4.74</c:v>
                </c:pt>
                <c:pt idx="97">
                  <c:v>4.75</c:v>
                </c:pt>
                <c:pt idx="98">
                  <c:v>4.75</c:v>
                </c:pt>
                <c:pt idx="99">
                  <c:v>4.76</c:v>
                </c:pt>
                <c:pt idx="100">
                  <c:v>4.76</c:v>
                </c:pt>
                <c:pt idx="101">
                  <c:v>4.7699999999999996</c:v>
                </c:pt>
                <c:pt idx="102">
                  <c:v>4.78</c:v>
                </c:pt>
                <c:pt idx="103">
                  <c:v>4.78</c:v>
                </c:pt>
                <c:pt idx="104">
                  <c:v>4.79</c:v>
                </c:pt>
                <c:pt idx="105">
                  <c:v>4.8</c:v>
                </c:pt>
                <c:pt idx="106">
                  <c:v>4.8</c:v>
                </c:pt>
                <c:pt idx="107">
                  <c:v>4.8099999999999996</c:v>
                </c:pt>
                <c:pt idx="108">
                  <c:v>4.82</c:v>
                </c:pt>
                <c:pt idx="109">
                  <c:v>4.83</c:v>
                </c:pt>
                <c:pt idx="110">
                  <c:v>4.83</c:v>
                </c:pt>
                <c:pt idx="111">
                  <c:v>4.84</c:v>
                </c:pt>
                <c:pt idx="112">
                  <c:v>4.8499999999999996</c:v>
                </c:pt>
                <c:pt idx="113">
                  <c:v>4.8499999999999996</c:v>
                </c:pt>
                <c:pt idx="114">
                  <c:v>4.8600000000000003</c:v>
                </c:pt>
                <c:pt idx="115">
                  <c:v>4.87</c:v>
                </c:pt>
                <c:pt idx="116">
                  <c:v>4.88</c:v>
                </c:pt>
                <c:pt idx="117">
                  <c:v>4.8899999999999997</c:v>
                </c:pt>
                <c:pt idx="118">
                  <c:v>4.8899999999999997</c:v>
                </c:pt>
                <c:pt idx="119">
                  <c:v>4.9000000000000004</c:v>
                </c:pt>
                <c:pt idx="120">
                  <c:v>4.91</c:v>
                </c:pt>
                <c:pt idx="121">
                  <c:v>4.92</c:v>
                </c:pt>
                <c:pt idx="122">
                  <c:v>4.93</c:v>
                </c:pt>
                <c:pt idx="123">
                  <c:v>4.9400000000000004</c:v>
                </c:pt>
                <c:pt idx="124">
                  <c:v>4.95</c:v>
                </c:pt>
                <c:pt idx="125">
                  <c:v>4.95</c:v>
                </c:pt>
                <c:pt idx="126">
                  <c:v>4.96</c:v>
                </c:pt>
                <c:pt idx="127">
                  <c:v>4.97</c:v>
                </c:pt>
                <c:pt idx="128">
                  <c:v>4.9800000000000004</c:v>
                </c:pt>
                <c:pt idx="129">
                  <c:v>4.99</c:v>
                </c:pt>
                <c:pt idx="130">
                  <c:v>5</c:v>
                </c:pt>
                <c:pt idx="131">
                  <c:v>5.01</c:v>
                </c:pt>
                <c:pt idx="132">
                  <c:v>5.0199999999999996</c:v>
                </c:pt>
                <c:pt idx="133">
                  <c:v>5.03</c:v>
                </c:pt>
                <c:pt idx="134">
                  <c:v>5.04</c:v>
                </c:pt>
                <c:pt idx="135">
                  <c:v>5.05</c:v>
                </c:pt>
                <c:pt idx="136">
                  <c:v>5.0599999999999996</c:v>
                </c:pt>
                <c:pt idx="137">
                  <c:v>5.07</c:v>
                </c:pt>
                <c:pt idx="138">
                  <c:v>5.08</c:v>
                </c:pt>
                <c:pt idx="139">
                  <c:v>5.0999999999999996</c:v>
                </c:pt>
                <c:pt idx="140">
                  <c:v>5.1100000000000003</c:v>
                </c:pt>
                <c:pt idx="141">
                  <c:v>5.12</c:v>
                </c:pt>
                <c:pt idx="142">
                  <c:v>5.13</c:v>
                </c:pt>
                <c:pt idx="143">
                  <c:v>5.14</c:v>
                </c:pt>
                <c:pt idx="144">
                  <c:v>5.16</c:v>
                </c:pt>
                <c:pt idx="145">
                  <c:v>5.17</c:v>
                </c:pt>
                <c:pt idx="146">
                  <c:v>5.18</c:v>
                </c:pt>
                <c:pt idx="147">
                  <c:v>5.19</c:v>
                </c:pt>
                <c:pt idx="148">
                  <c:v>5.21</c:v>
                </c:pt>
                <c:pt idx="149">
                  <c:v>5.22</c:v>
                </c:pt>
                <c:pt idx="150">
                  <c:v>5.24</c:v>
                </c:pt>
                <c:pt idx="151">
                  <c:v>5.25</c:v>
                </c:pt>
                <c:pt idx="152">
                  <c:v>5.26</c:v>
                </c:pt>
                <c:pt idx="153">
                  <c:v>5.28</c:v>
                </c:pt>
                <c:pt idx="154">
                  <c:v>5.3</c:v>
                </c:pt>
                <c:pt idx="155">
                  <c:v>5.31</c:v>
                </c:pt>
                <c:pt idx="156">
                  <c:v>5.33</c:v>
                </c:pt>
                <c:pt idx="157">
                  <c:v>5.34</c:v>
                </c:pt>
                <c:pt idx="158">
                  <c:v>5.36</c:v>
                </c:pt>
                <c:pt idx="159">
                  <c:v>5.38</c:v>
                </c:pt>
                <c:pt idx="160">
                  <c:v>5.4</c:v>
                </c:pt>
                <c:pt idx="161">
                  <c:v>5.42</c:v>
                </c:pt>
                <c:pt idx="162">
                  <c:v>5.44</c:v>
                </c:pt>
                <c:pt idx="163">
                  <c:v>5.46</c:v>
                </c:pt>
                <c:pt idx="164">
                  <c:v>5.48</c:v>
                </c:pt>
                <c:pt idx="165">
                  <c:v>5.5</c:v>
                </c:pt>
                <c:pt idx="166">
                  <c:v>5.52</c:v>
                </c:pt>
                <c:pt idx="167">
                  <c:v>5.54</c:v>
                </c:pt>
                <c:pt idx="168">
                  <c:v>5.57</c:v>
                </c:pt>
                <c:pt idx="169">
                  <c:v>5.59</c:v>
                </c:pt>
                <c:pt idx="170">
                  <c:v>5.61</c:v>
                </c:pt>
                <c:pt idx="171">
                  <c:v>5.64</c:v>
                </c:pt>
                <c:pt idx="172">
                  <c:v>5.67</c:v>
                </c:pt>
                <c:pt idx="173">
                  <c:v>5.7</c:v>
                </c:pt>
                <c:pt idx="174">
                  <c:v>5.73</c:v>
                </c:pt>
                <c:pt idx="175">
                  <c:v>5.76</c:v>
                </c:pt>
                <c:pt idx="176">
                  <c:v>5.79</c:v>
                </c:pt>
                <c:pt idx="177">
                  <c:v>5.82</c:v>
                </c:pt>
                <c:pt idx="178">
                  <c:v>5.86</c:v>
                </c:pt>
                <c:pt idx="179">
                  <c:v>5.89</c:v>
                </c:pt>
                <c:pt idx="180">
                  <c:v>5.93</c:v>
                </c:pt>
                <c:pt idx="181">
                  <c:v>5.97</c:v>
                </c:pt>
                <c:pt idx="182">
                  <c:v>6.02</c:v>
                </c:pt>
                <c:pt idx="183">
                  <c:v>6.06</c:v>
                </c:pt>
                <c:pt idx="184">
                  <c:v>6.11</c:v>
                </c:pt>
                <c:pt idx="185">
                  <c:v>6.16</c:v>
                </c:pt>
                <c:pt idx="186">
                  <c:v>6.21</c:v>
                </c:pt>
                <c:pt idx="187">
                  <c:v>6.26</c:v>
                </c:pt>
                <c:pt idx="188">
                  <c:v>6.32</c:v>
                </c:pt>
                <c:pt idx="189">
                  <c:v>6.38</c:v>
                </c:pt>
                <c:pt idx="190">
                  <c:v>6.45</c:v>
                </c:pt>
                <c:pt idx="191">
                  <c:v>6.52</c:v>
                </c:pt>
                <c:pt idx="192">
                  <c:v>6.59</c:v>
                </c:pt>
                <c:pt idx="193">
                  <c:v>6.67</c:v>
                </c:pt>
                <c:pt idx="194">
                  <c:v>6.75</c:v>
                </c:pt>
                <c:pt idx="195">
                  <c:v>6.83</c:v>
                </c:pt>
                <c:pt idx="196">
                  <c:v>6.92</c:v>
                </c:pt>
                <c:pt idx="197">
                  <c:v>7.01</c:v>
                </c:pt>
                <c:pt idx="198">
                  <c:v>7.11</c:v>
                </c:pt>
                <c:pt idx="199">
                  <c:v>7.21</c:v>
                </c:pt>
                <c:pt idx="200">
                  <c:v>7.32</c:v>
                </c:pt>
                <c:pt idx="201">
                  <c:v>7.42</c:v>
                </c:pt>
                <c:pt idx="202">
                  <c:v>7.54</c:v>
                </c:pt>
                <c:pt idx="203">
                  <c:v>7.65</c:v>
                </c:pt>
                <c:pt idx="204">
                  <c:v>7.76</c:v>
                </c:pt>
                <c:pt idx="205">
                  <c:v>7.88</c:v>
                </c:pt>
                <c:pt idx="206">
                  <c:v>7.99</c:v>
                </c:pt>
                <c:pt idx="207">
                  <c:v>8.1</c:v>
                </c:pt>
                <c:pt idx="208">
                  <c:v>8.1999999999999993</c:v>
                </c:pt>
                <c:pt idx="209">
                  <c:v>8.2899999999999991</c:v>
                </c:pt>
                <c:pt idx="210">
                  <c:v>8.3699999999999992</c:v>
                </c:pt>
                <c:pt idx="211">
                  <c:v>8.44</c:v>
                </c:pt>
                <c:pt idx="212">
                  <c:v>8.5</c:v>
                </c:pt>
                <c:pt idx="213">
                  <c:v>8.5399999999999991</c:v>
                </c:pt>
                <c:pt idx="214">
                  <c:v>8.5500000000000007</c:v>
                </c:pt>
                <c:pt idx="215">
                  <c:v>8.56</c:v>
                </c:pt>
                <c:pt idx="216">
                  <c:v>8.5500000000000007</c:v>
                </c:pt>
                <c:pt idx="217">
                  <c:v>8.52</c:v>
                </c:pt>
                <c:pt idx="218">
                  <c:v>8.49</c:v>
                </c:pt>
                <c:pt idx="219">
                  <c:v>8.4499999999999993</c:v>
                </c:pt>
                <c:pt idx="220">
                  <c:v>8.4</c:v>
                </c:pt>
                <c:pt idx="221">
                  <c:v>8.34</c:v>
                </c:pt>
                <c:pt idx="222">
                  <c:v>8.2799999999999994</c:v>
                </c:pt>
                <c:pt idx="223">
                  <c:v>8.2200000000000006</c:v>
                </c:pt>
                <c:pt idx="224">
                  <c:v>8.16</c:v>
                </c:pt>
                <c:pt idx="225">
                  <c:v>8.1</c:v>
                </c:pt>
                <c:pt idx="226">
                  <c:v>8.0399999999999991</c:v>
                </c:pt>
                <c:pt idx="227">
                  <c:v>7.98</c:v>
                </c:pt>
                <c:pt idx="228">
                  <c:v>7.93</c:v>
                </c:pt>
                <c:pt idx="229">
                  <c:v>7.87</c:v>
                </c:pt>
                <c:pt idx="230">
                  <c:v>7.82</c:v>
                </c:pt>
                <c:pt idx="231">
                  <c:v>7.78</c:v>
                </c:pt>
                <c:pt idx="232">
                  <c:v>7.73</c:v>
                </c:pt>
                <c:pt idx="233">
                  <c:v>7.69</c:v>
                </c:pt>
                <c:pt idx="234">
                  <c:v>7.65</c:v>
                </c:pt>
                <c:pt idx="235">
                  <c:v>7.61</c:v>
                </c:pt>
                <c:pt idx="236">
                  <c:v>7.58</c:v>
                </c:pt>
                <c:pt idx="237">
                  <c:v>7.55</c:v>
                </c:pt>
                <c:pt idx="238">
                  <c:v>7.52</c:v>
                </c:pt>
                <c:pt idx="239">
                  <c:v>7.5</c:v>
                </c:pt>
                <c:pt idx="240">
                  <c:v>7.48</c:v>
                </c:pt>
                <c:pt idx="241">
                  <c:v>7.46</c:v>
                </c:pt>
                <c:pt idx="242">
                  <c:v>7.44</c:v>
                </c:pt>
                <c:pt idx="243">
                  <c:v>7.43</c:v>
                </c:pt>
                <c:pt idx="244">
                  <c:v>7.41</c:v>
                </c:pt>
                <c:pt idx="245">
                  <c:v>7.4</c:v>
                </c:pt>
                <c:pt idx="246">
                  <c:v>7.39</c:v>
                </c:pt>
                <c:pt idx="247">
                  <c:v>7.39</c:v>
                </c:pt>
                <c:pt idx="248">
                  <c:v>7.38</c:v>
                </c:pt>
                <c:pt idx="249">
                  <c:v>7.38</c:v>
                </c:pt>
                <c:pt idx="250">
                  <c:v>7.38</c:v>
                </c:pt>
                <c:pt idx="251">
                  <c:v>7.38</c:v>
                </c:pt>
                <c:pt idx="252">
                  <c:v>7.38</c:v>
                </c:pt>
                <c:pt idx="253">
                  <c:v>7.38</c:v>
                </c:pt>
                <c:pt idx="254">
                  <c:v>7.38</c:v>
                </c:pt>
                <c:pt idx="255">
                  <c:v>7.39</c:v>
                </c:pt>
                <c:pt idx="256">
                  <c:v>7.39</c:v>
                </c:pt>
                <c:pt idx="257">
                  <c:v>7.4</c:v>
                </c:pt>
                <c:pt idx="258">
                  <c:v>7.41</c:v>
                </c:pt>
                <c:pt idx="259">
                  <c:v>7.42</c:v>
                </c:pt>
                <c:pt idx="260">
                  <c:v>7.43</c:v>
                </c:pt>
                <c:pt idx="261">
                  <c:v>7.44</c:v>
                </c:pt>
                <c:pt idx="262">
                  <c:v>7.45</c:v>
                </c:pt>
                <c:pt idx="263">
                  <c:v>7.47</c:v>
                </c:pt>
                <c:pt idx="264">
                  <c:v>7.48</c:v>
                </c:pt>
                <c:pt idx="265">
                  <c:v>7.49</c:v>
                </c:pt>
                <c:pt idx="266">
                  <c:v>7.51</c:v>
                </c:pt>
                <c:pt idx="267">
                  <c:v>7.53</c:v>
                </c:pt>
                <c:pt idx="268">
                  <c:v>7.54</c:v>
                </c:pt>
                <c:pt idx="269">
                  <c:v>7.56</c:v>
                </c:pt>
                <c:pt idx="270">
                  <c:v>7.58</c:v>
                </c:pt>
                <c:pt idx="271">
                  <c:v>7.6</c:v>
                </c:pt>
                <c:pt idx="272">
                  <c:v>7.62</c:v>
                </c:pt>
                <c:pt idx="273">
                  <c:v>7.64</c:v>
                </c:pt>
                <c:pt idx="274">
                  <c:v>7.66</c:v>
                </c:pt>
                <c:pt idx="275">
                  <c:v>7.68</c:v>
                </c:pt>
                <c:pt idx="276">
                  <c:v>7.7</c:v>
                </c:pt>
                <c:pt idx="277">
                  <c:v>7.73</c:v>
                </c:pt>
                <c:pt idx="278">
                  <c:v>7.75</c:v>
                </c:pt>
                <c:pt idx="279">
                  <c:v>7.77</c:v>
                </c:pt>
                <c:pt idx="280">
                  <c:v>7.8</c:v>
                </c:pt>
                <c:pt idx="281">
                  <c:v>7.82</c:v>
                </c:pt>
                <c:pt idx="282">
                  <c:v>7.85</c:v>
                </c:pt>
                <c:pt idx="283">
                  <c:v>7.88</c:v>
                </c:pt>
                <c:pt idx="284">
                  <c:v>7.9</c:v>
                </c:pt>
                <c:pt idx="285">
                  <c:v>7.93</c:v>
                </c:pt>
                <c:pt idx="286">
                  <c:v>7.96</c:v>
                </c:pt>
                <c:pt idx="287">
                  <c:v>7.99</c:v>
                </c:pt>
                <c:pt idx="288">
                  <c:v>8.02</c:v>
                </c:pt>
                <c:pt idx="289">
                  <c:v>8.0500000000000007</c:v>
                </c:pt>
                <c:pt idx="290">
                  <c:v>8.08</c:v>
                </c:pt>
                <c:pt idx="291">
                  <c:v>8.11</c:v>
                </c:pt>
                <c:pt idx="292">
                  <c:v>8.14</c:v>
                </c:pt>
                <c:pt idx="293">
                  <c:v>8.17</c:v>
                </c:pt>
                <c:pt idx="294">
                  <c:v>8.1999999999999993</c:v>
                </c:pt>
                <c:pt idx="295">
                  <c:v>8.23</c:v>
                </c:pt>
                <c:pt idx="296">
                  <c:v>8.27</c:v>
                </c:pt>
                <c:pt idx="297">
                  <c:v>8.3000000000000007</c:v>
                </c:pt>
                <c:pt idx="298">
                  <c:v>8.33</c:v>
                </c:pt>
                <c:pt idx="299">
                  <c:v>8.3699999999999992</c:v>
                </c:pt>
                <c:pt idx="300">
                  <c:v>8.41</c:v>
                </c:pt>
                <c:pt idx="301">
                  <c:v>8.44</c:v>
                </c:pt>
                <c:pt idx="302">
                  <c:v>8.48</c:v>
                </c:pt>
                <c:pt idx="303">
                  <c:v>8.51</c:v>
                </c:pt>
                <c:pt idx="304">
                  <c:v>8.5500000000000007</c:v>
                </c:pt>
                <c:pt idx="305">
                  <c:v>8.59</c:v>
                </c:pt>
                <c:pt idx="306">
                  <c:v>8.6300000000000008</c:v>
                </c:pt>
                <c:pt idx="307">
                  <c:v>8.67</c:v>
                </c:pt>
                <c:pt idx="308">
                  <c:v>8.7100000000000009</c:v>
                </c:pt>
                <c:pt idx="309">
                  <c:v>8.75</c:v>
                </c:pt>
                <c:pt idx="310">
                  <c:v>8.7899999999999991</c:v>
                </c:pt>
                <c:pt idx="311">
                  <c:v>8.83</c:v>
                </c:pt>
                <c:pt idx="312">
                  <c:v>8.8699999999999992</c:v>
                </c:pt>
                <c:pt idx="313">
                  <c:v>8.91</c:v>
                </c:pt>
                <c:pt idx="314">
                  <c:v>8.9600000000000009</c:v>
                </c:pt>
                <c:pt idx="315">
                  <c:v>9</c:v>
                </c:pt>
                <c:pt idx="316">
                  <c:v>9.0500000000000007</c:v>
                </c:pt>
                <c:pt idx="317">
                  <c:v>9.09</c:v>
                </c:pt>
                <c:pt idx="318">
                  <c:v>9.14</c:v>
                </c:pt>
                <c:pt idx="319">
                  <c:v>9.18</c:v>
                </c:pt>
                <c:pt idx="320">
                  <c:v>9.23</c:v>
                </c:pt>
                <c:pt idx="321">
                  <c:v>9.2799999999999994</c:v>
                </c:pt>
                <c:pt idx="322">
                  <c:v>9.32</c:v>
                </c:pt>
                <c:pt idx="323">
                  <c:v>9.3699999999999992</c:v>
                </c:pt>
                <c:pt idx="324">
                  <c:v>9.42</c:v>
                </c:pt>
                <c:pt idx="325">
                  <c:v>9.4700000000000006</c:v>
                </c:pt>
                <c:pt idx="326">
                  <c:v>9.52</c:v>
                </c:pt>
                <c:pt idx="327">
                  <c:v>9.57</c:v>
                </c:pt>
                <c:pt idx="328">
                  <c:v>9.6300000000000008</c:v>
                </c:pt>
                <c:pt idx="329">
                  <c:v>9.68</c:v>
                </c:pt>
                <c:pt idx="330">
                  <c:v>9.73</c:v>
                </c:pt>
                <c:pt idx="331">
                  <c:v>9.7899999999999991</c:v>
                </c:pt>
                <c:pt idx="332">
                  <c:v>9.84</c:v>
                </c:pt>
                <c:pt idx="333">
                  <c:v>9.9</c:v>
                </c:pt>
                <c:pt idx="334">
                  <c:v>9.9499999999999993</c:v>
                </c:pt>
                <c:pt idx="335">
                  <c:v>10.01</c:v>
                </c:pt>
                <c:pt idx="336">
                  <c:v>10.07</c:v>
                </c:pt>
                <c:pt idx="337">
                  <c:v>10.130000000000001</c:v>
                </c:pt>
                <c:pt idx="338">
                  <c:v>10.19</c:v>
                </c:pt>
                <c:pt idx="339">
                  <c:v>10.25</c:v>
                </c:pt>
                <c:pt idx="340">
                  <c:v>10.31</c:v>
                </c:pt>
                <c:pt idx="341">
                  <c:v>10.37</c:v>
                </c:pt>
                <c:pt idx="342">
                  <c:v>10.43</c:v>
                </c:pt>
                <c:pt idx="343">
                  <c:v>10.49</c:v>
                </c:pt>
                <c:pt idx="344">
                  <c:v>10.56</c:v>
                </c:pt>
                <c:pt idx="345">
                  <c:v>10.62</c:v>
                </c:pt>
                <c:pt idx="346">
                  <c:v>10.69</c:v>
                </c:pt>
                <c:pt idx="347">
                  <c:v>10.76</c:v>
                </c:pt>
                <c:pt idx="348">
                  <c:v>10.83</c:v>
                </c:pt>
                <c:pt idx="349">
                  <c:v>10.89</c:v>
                </c:pt>
                <c:pt idx="350">
                  <c:v>10.96</c:v>
                </c:pt>
                <c:pt idx="351">
                  <c:v>11.03</c:v>
                </c:pt>
                <c:pt idx="352">
                  <c:v>11.11</c:v>
                </c:pt>
                <c:pt idx="353">
                  <c:v>11.18</c:v>
                </c:pt>
                <c:pt idx="354">
                  <c:v>11.25</c:v>
                </c:pt>
                <c:pt idx="355">
                  <c:v>11.33</c:v>
                </c:pt>
                <c:pt idx="356">
                  <c:v>11.4</c:v>
                </c:pt>
                <c:pt idx="357">
                  <c:v>11.48</c:v>
                </c:pt>
                <c:pt idx="358">
                  <c:v>11.56</c:v>
                </c:pt>
                <c:pt idx="359">
                  <c:v>11.64</c:v>
                </c:pt>
                <c:pt idx="360">
                  <c:v>11.72</c:v>
                </c:pt>
                <c:pt idx="361">
                  <c:v>11.8</c:v>
                </c:pt>
                <c:pt idx="362">
                  <c:v>11.88</c:v>
                </c:pt>
                <c:pt idx="363">
                  <c:v>11.97</c:v>
                </c:pt>
                <c:pt idx="364">
                  <c:v>12.05</c:v>
                </c:pt>
                <c:pt idx="365">
                  <c:v>12.14</c:v>
                </c:pt>
                <c:pt idx="366">
                  <c:v>12.22</c:v>
                </c:pt>
                <c:pt idx="367">
                  <c:v>12.31</c:v>
                </c:pt>
                <c:pt idx="368">
                  <c:v>12.4</c:v>
                </c:pt>
                <c:pt idx="369">
                  <c:v>12.49</c:v>
                </c:pt>
                <c:pt idx="370">
                  <c:v>12.59</c:v>
                </c:pt>
                <c:pt idx="371">
                  <c:v>12.68</c:v>
                </c:pt>
                <c:pt idx="372">
                  <c:v>12.78</c:v>
                </c:pt>
                <c:pt idx="373">
                  <c:v>12.87</c:v>
                </c:pt>
                <c:pt idx="374">
                  <c:v>12.97</c:v>
                </c:pt>
                <c:pt idx="375">
                  <c:v>13.07</c:v>
                </c:pt>
                <c:pt idx="376">
                  <c:v>13.17</c:v>
                </c:pt>
                <c:pt idx="377">
                  <c:v>13.27</c:v>
                </c:pt>
                <c:pt idx="378">
                  <c:v>13.38</c:v>
                </c:pt>
                <c:pt idx="379">
                  <c:v>13.48</c:v>
                </c:pt>
                <c:pt idx="380">
                  <c:v>13.59</c:v>
                </c:pt>
                <c:pt idx="381">
                  <c:v>13.7</c:v>
                </c:pt>
                <c:pt idx="382">
                  <c:v>13.81</c:v>
                </c:pt>
                <c:pt idx="383">
                  <c:v>13.92</c:v>
                </c:pt>
                <c:pt idx="384">
                  <c:v>14.04</c:v>
                </c:pt>
                <c:pt idx="385">
                  <c:v>14.16</c:v>
                </c:pt>
                <c:pt idx="386">
                  <c:v>14.27</c:v>
                </c:pt>
                <c:pt idx="387">
                  <c:v>14.39</c:v>
                </c:pt>
                <c:pt idx="388">
                  <c:v>14.51</c:v>
                </c:pt>
                <c:pt idx="389">
                  <c:v>14.64</c:v>
                </c:pt>
                <c:pt idx="390">
                  <c:v>14.76</c:v>
                </c:pt>
                <c:pt idx="391">
                  <c:v>14.89</c:v>
                </c:pt>
                <c:pt idx="392">
                  <c:v>15.02</c:v>
                </c:pt>
                <c:pt idx="393">
                  <c:v>15.15</c:v>
                </c:pt>
                <c:pt idx="394">
                  <c:v>15.29</c:v>
                </c:pt>
                <c:pt idx="395">
                  <c:v>15.42</c:v>
                </c:pt>
                <c:pt idx="396">
                  <c:v>15.56</c:v>
                </c:pt>
                <c:pt idx="397">
                  <c:v>15.7</c:v>
                </c:pt>
                <c:pt idx="398">
                  <c:v>15.85</c:v>
                </c:pt>
                <c:pt idx="399">
                  <c:v>15.99</c:v>
                </c:pt>
                <c:pt idx="400">
                  <c:v>16.14</c:v>
                </c:pt>
                <c:pt idx="401">
                  <c:v>16.29</c:v>
                </c:pt>
                <c:pt idx="402">
                  <c:v>16.45</c:v>
                </c:pt>
                <c:pt idx="403">
                  <c:v>16.600000000000001</c:v>
                </c:pt>
                <c:pt idx="404">
                  <c:v>16.760000000000002</c:v>
                </c:pt>
                <c:pt idx="405">
                  <c:v>16.920000000000002</c:v>
                </c:pt>
                <c:pt idx="406">
                  <c:v>17.09</c:v>
                </c:pt>
                <c:pt idx="407">
                  <c:v>17.260000000000002</c:v>
                </c:pt>
                <c:pt idx="408">
                  <c:v>17.43</c:v>
                </c:pt>
                <c:pt idx="409">
                  <c:v>17.600000000000001</c:v>
                </c:pt>
                <c:pt idx="410">
                  <c:v>17.78</c:v>
                </c:pt>
                <c:pt idx="411">
                  <c:v>17.95</c:v>
                </c:pt>
                <c:pt idx="412">
                  <c:v>18.14</c:v>
                </c:pt>
                <c:pt idx="413">
                  <c:v>18.32</c:v>
                </c:pt>
                <c:pt idx="414">
                  <c:v>18.510000000000002</c:v>
                </c:pt>
                <c:pt idx="415">
                  <c:v>18.71</c:v>
                </c:pt>
                <c:pt idx="416">
                  <c:v>18.899999999999999</c:v>
                </c:pt>
                <c:pt idx="417">
                  <c:v>19.100000000000001</c:v>
                </c:pt>
                <c:pt idx="418">
                  <c:v>19.309999999999999</c:v>
                </c:pt>
                <c:pt idx="419">
                  <c:v>19.52</c:v>
                </c:pt>
                <c:pt idx="420">
                  <c:v>19.73</c:v>
                </c:pt>
                <c:pt idx="421">
                  <c:v>19.95</c:v>
                </c:pt>
                <c:pt idx="422">
                  <c:v>20.170000000000002</c:v>
                </c:pt>
                <c:pt idx="423">
                  <c:v>20.39</c:v>
                </c:pt>
                <c:pt idx="424">
                  <c:v>20.62</c:v>
                </c:pt>
                <c:pt idx="425">
                  <c:v>20.86</c:v>
                </c:pt>
                <c:pt idx="426">
                  <c:v>21.09</c:v>
                </c:pt>
                <c:pt idx="427">
                  <c:v>21.34</c:v>
                </c:pt>
                <c:pt idx="428">
                  <c:v>21.59</c:v>
                </c:pt>
                <c:pt idx="429">
                  <c:v>21.84</c:v>
                </c:pt>
                <c:pt idx="430">
                  <c:v>22.1</c:v>
                </c:pt>
                <c:pt idx="431">
                  <c:v>22.36</c:v>
                </c:pt>
                <c:pt idx="432">
                  <c:v>22.63</c:v>
                </c:pt>
                <c:pt idx="433">
                  <c:v>22.91</c:v>
                </c:pt>
                <c:pt idx="434">
                  <c:v>23.19</c:v>
                </c:pt>
                <c:pt idx="435">
                  <c:v>23.47</c:v>
                </c:pt>
                <c:pt idx="436">
                  <c:v>23.77</c:v>
                </c:pt>
                <c:pt idx="437">
                  <c:v>24.06</c:v>
                </c:pt>
                <c:pt idx="438">
                  <c:v>24.37</c:v>
                </c:pt>
                <c:pt idx="439">
                  <c:v>24.68</c:v>
                </c:pt>
                <c:pt idx="440">
                  <c:v>25</c:v>
                </c:pt>
                <c:pt idx="441">
                  <c:v>25.33</c:v>
                </c:pt>
                <c:pt idx="442">
                  <c:v>25.66</c:v>
                </c:pt>
                <c:pt idx="443">
                  <c:v>26</c:v>
                </c:pt>
                <c:pt idx="444">
                  <c:v>26.35</c:v>
                </c:pt>
                <c:pt idx="445">
                  <c:v>26.71</c:v>
                </c:pt>
                <c:pt idx="446">
                  <c:v>27.07</c:v>
                </c:pt>
                <c:pt idx="447">
                  <c:v>27.45</c:v>
                </c:pt>
                <c:pt idx="448">
                  <c:v>27.83</c:v>
                </c:pt>
                <c:pt idx="449">
                  <c:v>28.22</c:v>
                </c:pt>
                <c:pt idx="450">
                  <c:v>28.62</c:v>
                </c:pt>
                <c:pt idx="451">
                  <c:v>29.03</c:v>
                </c:pt>
                <c:pt idx="452">
                  <c:v>29.45</c:v>
                </c:pt>
                <c:pt idx="453">
                  <c:v>29.88</c:v>
                </c:pt>
                <c:pt idx="454">
                  <c:v>30.33</c:v>
                </c:pt>
                <c:pt idx="455">
                  <c:v>30.78</c:v>
                </c:pt>
                <c:pt idx="456">
                  <c:v>31.24</c:v>
                </c:pt>
                <c:pt idx="457">
                  <c:v>31.72</c:v>
                </c:pt>
                <c:pt idx="458">
                  <c:v>32.21</c:v>
                </c:pt>
                <c:pt idx="459">
                  <c:v>32.71</c:v>
                </c:pt>
                <c:pt idx="460">
                  <c:v>33.22</c:v>
                </c:pt>
                <c:pt idx="461">
                  <c:v>33.75</c:v>
                </c:pt>
                <c:pt idx="462">
                  <c:v>34.29</c:v>
                </c:pt>
                <c:pt idx="463">
                  <c:v>34.85</c:v>
                </c:pt>
                <c:pt idx="464">
                  <c:v>35.42</c:v>
                </c:pt>
                <c:pt idx="465">
                  <c:v>36.01</c:v>
                </c:pt>
                <c:pt idx="466">
                  <c:v>36.61</c:v>
                </c:pt>
                <c:pt idx="467">
                  <c:v>37.229999999999997</c:v>
                </c:pt>
                <c:pt idx="468">
                  <c:v>37.869999999999997</c:v>
                </c:pt>
                <c:pt idx="469">
                  <c:v>38.520000000000003</c:v>
                </c:pt>
                <c:pt idx="470">
                  <c:v>39.200000000000003</c:v>
                </c:pt>
                <c:pt idx="471">
                  <c:v>39.9</c:v>
                </c:pt>
                <c:pt idx="472">
                  <c:v>40.61</c:v>
                </c:pt>
                <c:pt idx="473">
                  <c:v>41.35</c:v>
                </c:pt>
                <c:pt idx="474">
                  <c:v>42.11</c:v>
                </c:pt>
                <c:pt idx="475">
                  <c:v>42.89</c:v>
                </c:pt>
                <c:pt idx="476">
                  <c:v>43.7</c:v>
                </c:pt>
                <c:pt idx="477">
                  <c:v>44.54</c:v>
                </c:pt>
                <c:pt idx="478">
                  <c:v>45.4</c:v>
                </c:pt>
                <c:pt idx="479">
                  <c:v>46.29</c:v>
                </c:pt>
                <c:pt idx="480">
                  <c:v>47.21</c:v>
                </c:pt>
                <c:pt idx="481">
                  <c:v>48.16</c:v>
                </c:pt>
                <c:pt idx="482">
                  <c:v>49.14</c:v>
                </c:pt>
                <c:pt idx="483">
                  <c:v>50.16</c:v>
                </c:pt>
                <c:pt idx="484">
                  <c:v>51.22</c:v>
                </c:pt>
                <c:pt idx="485">
                  <c:v>52.31</c:v>
                </c:pt>
                <c:pt idx="486">
                  <c:v>53.44</c:v>
                </c:pt>
                <c:pt idx="487">
                  <c:v>54.62</c:v>
                </c:pt>
                <c:pt idx="488">
                  <c:v>55.85</c:v>
                </c:pt>
                <c:pt idx="489">
                  <c:v>57.12</c:v>
                </c:pt>
                <c:pt idx="490">
                  <c:v>58.45</c:v>
                </c:pt>
                <c:pt idx="491">
                  <c:v>59.84</c:v>
                </c:pt>
                <c:pt idx="492">
                  <c:v>61.29</c:v>
                </c:pt>
                <c:pt idx="493">
                  <c:v>62.81</c:v>
                </c:pt>
                <c:pt idx="494">
                  <c:v>64.400000000000006</c:v>
                </c:pt>
                <c:pt idx="495">
                  <c:v>66.069999999999993</c:v>
                </c:pt>
                <c:pt idx="496">
                  <c:v>67.81</c:v>
                </c:pt>
                <c:pt idx="497">
                  <c:v>69.64</c:v>
                </c:pt>
                <c:pt idx="498">
                  <c:v>71.569999999999993</c:v>
                </c:pt>
                <c:pt idx="499">
                  <c:v>73.62</c:v>
                </c:pt>
                <c:pt idx="500">
                  <c:v>75.8</c:v>
                </c:pt>
                <c:pt idx="501">
                  <c:v>78.02</c:v>
                </c:pt>
                <c:pt idx="502">
                  <c:v>80.41</c:v>
                </c:pt>
                <c:pt idx="503">
                  <c:v>82.96</c:v>
                </c:pt>
                <c:pt idx="504">
                  <c:v>85.7</c:v>
                </c:pt>
                <c:pt idx="505">
                  <c:v>88.75</c:v>
                </c:pt>
                <c:pt idx="506">
                  <c:v>91.62</c:v>
                </c:pt>
                <c:pt idx="507">
                  <c:v>94.8</c:v>
                </c:pt>
                <c:pt idx="508">
                  <c:v>98.27</c:v>
                </c:pt>
                <c:pt idx="509">
                  <c:v>102.06</c:v>
                </c:pt>
                <c:pt idx="510">
                  <c:v>106.35</c:v>
                </c:pt>
                <c:pt idx="511">
                  <c:v>110.25</c:v>
                </c:pt>
                <c:pt idx="512">
                  <c:v>114.49</c:v>
                </c:pt>
                <c:pt idx="513">
                  <c:v>119.2</c:v>
                </c:pt>
                <c:pt idx="514">
                  <c:v>124.44</c:v>
                </c:pt>
                <c:pt idx="515">
                  <c:v>130.41</c:v>
                </c:pt>
                <c:pt idx="516">
                  <c:v>135.81</c:v>
                </c:pt>
                <c:pt idx="517">
                  <c:v>141.05000000000001</c:v>
                </c:pt>
                <c:pt idx="518">
                  <c:v>147.03</c:v>
                </c:pt>
                <c:pt idx="519">
                  <c:v>153.76</c:v>
                </c:pt>
                <c:pt idx="520">
                  <c:v>161.41</c:v>
                </c:pt>
                <c:pt idx="521">
                  <c:v>168.97</c:v>
                </c:pt>
                <c:pt idx="522">
                  <c:v>174.15</c:v>
                </c:pt>
                <c:pt idx="523">
                  <c:v>180.64</c:v>
                </c:pt>
                <c:pt idx="524">
                  <c:v>187.95</c:v>
                </c:pt>
                <c:pt idx="525">
                  <c:v>196.1</c:v>
                </c:pt>
                <c:pt idx="526">
                  <c:v>206.66</c:v>
                </c:pt>
                <c:pt idx="527">
                  <c:v>208.97</c:v>
                </c:pt>
                <c:pt idx="528">
                  <c:v>214.2</c:v>
                </c:pt>
                <c:pt idx="529">
                  <c:v>220.13</c:v>
                </c:pt>
                <c:pt idx="530">
                  <c:v>226.44</c:v>
                </c:pt>
                <c:pt idx="531">
                  <c:v>233.44</c:v>
                </c:pt>
                <c:pt idx="532">
                  <c:v>236.25</c:v>
                </c:pt>
                <c:pt idx="533">
                  <c:v>238.82</c:v>
                </c:pt>
                <c:pt idx="534">
                  <c:v>241.89</c:v>
                </c:pt>
                <c:pt idx="535">
                  <c:v>244.99</c:v>
                </c:pt>
                <c:pt idx="536">
                  <c:v>247.89</c:v>
                </c:pt>
                <c:pt idx="537">
                  <c:v>249.93</c:v>
                </c:pt>
                <c:pt idx="538">
                  <c:v>250.68</c:v>
                </c:pt>
                <c:pt idx="539">
                  <c:v>251.73</c:v>
                </c:pt>
                <c:pt idx="540">
                  <c:v>252.75</c:v>
                </c:pt>
                <c:pt idx="541">
                  <c:v>253.62</c:v>
                </c:pt>
                <c:pt idx="542">
                  <c:v>254.32</c:v>
                </c:pt>
                <c:pt idx="543">
                  <c:v>254.76</c:v>
                </c:pt>
                <c:pt idx="544">
                  <c:v>255.16</c:v>
                </c:pt>
                <c:pt idx="545">
                  <c:v>255.54</c:v>
                </c:pt>
                <c:pt idx="546">
                  <c:v>255.87</c:v>
                </c:pt>
                <c:pt idx="547">
                  <c:v>256.16000000000003</c:v>
                </c:pt>
                <c:pt idx="548">
                  <c:v>256.42</c:v>
                </c:pt>
                <c:pt idx="549">
                  <c:v>256.64</c:v>
                </c:pt>
                <c:pt idx="550">
                  <c:v>256.85000000000002</c:v>
                </c:pt>
                <c:pt idx="551">
                  <c:v>257.02999999999997</c:v>
                </c:pt>
                <c:pt idx="552">
                  <c:v>257.19</c:v>
                </c:pt>
                <c:pt idx="553">
                  <c:v>257.33999999999997</c:v>
                </c:pt>
                <c:pt idx="554">
                  <c:v>257.47000000000003</c:v>
                </c:pt>
                <c:pt idx="555">
                  <c:v>257.58999999999997</c:v>
                </c:pt>
                <c:pt idx="556">
                  <c:v>257.7</c:v>
                </c:pt>
                <c:pt idx="557">
                  <c:v>257.8</c:v>
                </c:pt>
                <c:pt idx="558">
                  <c:v>257.89</c:v>
                </c:pt>
                <c:pt idx="559">
                  <c:v>257.97000000000003</c:v>
                </c:pt>
                <c:pt idx="560">
                  <c:v>258.05</c:v>
                </c:pt>
                <c:pt idx="561">
                  <c:v>258.12</c:v>
                </c:pt>
                <c:pt idx="562">
                  <c:v>258.18</c:v>
                </c:pt>
                <c:pt idx="563">
                  <c:v>258.24</c:v>
                </c:pt>
                <c:pt idx="564">
                  <c:v>258.3</c:v>
                </c:pt>
                <c:pt idx="565">
                  <c:v>258.35000000000002</c:v>
                </c:pt>
                <c:pt idx="566">
                  <c:v>258.39</c:v>
                </c:pt>
                <c:pt idx="567">
                  <c:v>258.44</c:v>
                </c:pt>
                <c:pt idx="568">
                  <c:v>258.48</c:v>
                </c:pt>
                <c:pt idx="569">
                  <c:v>258.52</c:v>
                </c:pt>
                <c:pt idx="570">
                  <c:v>258.56</c:v>
                </c:pt>
                <c:pt idx="571">
                  <c:v>258.58999999999997</c:v>
                </c:pt>
                <c:pt idx="572">
                  <c:v>258.62</c:v>
                </c:pt>
                <c:pt idx="573">
                  <c:v>258.64999999999998</c:v>
                </c:pt>
                <c:pt idx="574">
                  <c:v>258.68</c:v>
                </c:pt>
                <c:pt idx="575">
                  <c:v>258.7</c:v>
                </c:pt>
                <c:pt idx="576">
                  <c:v>258.72000000000003</c:v>
                </c:pt>
                <c:pt idx="577">
                  <c:v>258.73</c:v>
                </c:pt>
                <c:pt idx="578">
                  <c:v>258.75</c:v>
                </c:pt>
                <c:pt idx="579">
                  <c:v>258.76</c:v>
                </c:pt>
                <c:pt idx="580">
                  <c:v>258.77</c:v>
                </c:pt>
                <c:pt idx="581">
                  <c:v>258.79000000000002</c:v>
                </c:pt>
                <c:pt idx="582">
                  <c:v>258.8</c:v>
                </c:pt>
                <c:pt idx="583">
                  <c:v>258.81</c:v>
                </c:pt>
                <c:pt idx="584">
                  <c:v>258.82</c:v>
                </c:pt>
                <c:pt idx="585">
                  <c:v>258.83999999999997</c:v>
                </c:pt>
                <c:pt idx="586">
                  <c:v>258.85000000000002</c:v>
                </c:pt>
                <c:pt idx="587">
                  <c:v>258.86</c:v>
                </c:pt>
                <c:pt idx="588">
                  <c:v>258.87</c:v>
                </c:pt>
                <c:pt idx="589">
                  <c:v>258.89</c:v>
                </c:pt>
                <c:pt idx="590">
                  <c:v>258.89999999999998</c:v>
                </c:pt>
                <c:pt idx="591">
                  <c:v>258.91000000000003</c:v>
                </c:pt>
                <c:pt idx="592">
                  <c:v>258.91000000000003</c:v>
                </c:pt>
                <c:pt idx="593">
                  <c:v>258.92</c:v>
                </c:pt>
                <c:pt idx="594">
                  <c:v>258.92</c:v>
                </c:pt>
                <c:pt idx="595">
                  <c:v>258.92</c:v>
                </c:pt>
                <c:pt idx="596">
                  <c:v>258.92</c:v>
                </c:pt>
                <c:pt idx="597">
                  <c:v>258.91000000000003</c:v>
                </c:pt>
                <c:pt idx="598">
                  <c:v>258.91000000000003</c:v>
                </c:pt>
                <c:pt idx="599">
                  <c:v>258.89999999999998</c:v>
                </c:pt>
                <c:pt idx="600">
                  <c:v>258.89</c:v>
                </c:pt>
                <c:pt idx="601">
                  <c:v>258.88</c:v>
                </c:pt>
                <c:pt idx="602">
                  <c:v>258.87</c:v>
                </c:pt>
                <c:pt idx="603">
                  <c:v>258.86</c:v>
                </c:pt>
                <c:pt idx="604">
                  <c:v>258.83999999999997</c:v>
                </c:pt>
                <c:pt idx="605">
                  <c:v>258.83</c:v>
                </c:pt>
                <c:pt idx="606">
                  <c:v>258.82</c:v>
                </c:pt>
                <c:pt idx="607">
                  <c:v>258.8</c:v>
                </c:pt>
                <c:pt idx="608">
                  <c:v>258.77999999999997</c:v>
                </c:pt>
                <c:pt idx="609">
                  <c:v>258.76</c:v>
                </c:pt>
                <c:pt idx="610">
                  <c:v>258.74</c:v>
                </c:pt>
                <c:pt idx="611">
                  <c:v>258.70999999999998</c:v>
                </c:pt>
                <c:pt idx="612">
                  <c:v>258.68</c:v>
                </c:pt>
                <c:pt idx="613">
                  <c:v>258.64</c:v>
                </c:pt>
                <c:pt idx="614">
                  <c:v>258.60000000000002</c:v>
                </c:pt>
                <c:pt idx="615">
                  <c:v>258.54000000000002</c:v>
                </c:pt>
                <c:pt idx="616">
                  <c:v>258.48</c:v>
                </c:pt>
                <c:pt idx="617">
                  <c:v>258.41000000000003</c:v>
                </c:pt>
                <c:pt idx="618">
                  <c:v>258.33</c:v>
                </c:pt>
                <c:pt idx="619">
                  <c:v>258.24</c:v>
                </c:pt>
                <c:pt idx="620">
                  <c:v>258.14999999999998</c:v>
                </c:pt>
                <c:pt idx="621">
                  <c:v>258.02999999999997</c:v>
                </c:pt>
                <c:pt idx="622">
                  <c:v>257.91000000000003</c:v>
                </c:pt>
                <c:pt idx="623">
                  <c:v>257.77999999999997</c:v>
                </c:pt>
                <c:pt idx="624">
                  <c:v>257.63</c:v>
                </c:pt>
                <c:pt idx="625">
                  <c:v>257.47000000000003</c:v>
                </c:pt>
                <c:pt idx="626">
                  <c:v>257.3</c:v>
                </c:pt>
                <c:pt idx="627">
                  <c:v>257.10000000000002</c:v>
                </c:pt>
                <c:pt idx="628">
                  <c:v>256.89</c:v>
                </c:pt>
                <c:pt idx="629">
                  <c:v>256.64999999999998</c:v>
                </c:pt>
                <c:pt idx="630">
                  <c:v>256.39999999999998</c:v>
                </c:pt>
                <c:pt idx="631">
                  <c:v>256.12</c:v>
                </c:pt>
                <c:pt idx="632">
                  <c:v>255.79</c:v>
                </c:pt>
                <c:pt idx="633">
                  <c:v>255.4</c:v>
                </c:pt>
                <c:pt idx="634">
                  <c:v>254.94</c:v>
                </c:pt>
                <c:pt idx="635">
                  <c:v>254.42</c:v>
                </c:pt>
                <c:pt idx="636">
                  <c:v>253.88</c:v>
                </c:pt>
                <c:pt idx="637">
                  <c:v>253.33</c:v>
                </c:pt>
                <c:pt idx="638">
                  <c:v>252.16</c:v>
                </c:pt>
                <c:pt idx="639">
                  <c:v>250.77</c:v>
                </c:pt>
                <c:pt idx="640">
                  <c:v>249.21</c:v>
                </c:pt>
                <c:pt idx="641">
                  <c:v>247.65</c:v>
                </c:pt>
                <c:pt idx="642">
                  <c:v>246.64</c:v>
                </c:pt>
                <c:pt idx="643">
                  <c:v>243.45</c:v>
                </c:pt>
                <c:pt idx="644">
                  <c:v>239.54</c:v>
                </c:pt>
                <c:pt idx="645">
                  <c:v>235.55</c:v>
                </c:pt>
                <c:pt idx="646">
                  <c:v>231.68</c:v>
                </c:pt>
                <c:pt idx="647">
                  <c:v>228.38</c:v>
                </c:pt>
                <c:pt idx="648">
                  <c:v>224.47</c:v>
                </c:pt>
                <c:pt idx="649">
                  <c:v>217.26</c:v>
                </c:pt>
                <c:pt idx="650">
                  <c:v>210.81</c:v>
                </c:pt>
                <c:pt idx="651">
                  <c:v>204.82</c:v>
                </c:pt>
                <c:pt idx="652">
                  <c:v>199.44</c:v>
                </c:pt>
                <c:pt idx="653">
                  <c:v>196.27</c:v>
                </c:pt>
                <c:pt idx="654">
                  <c:v>187.06</c:v>
                </c:pt>
                <c:pt idx="655">
                  <c:v>179.89</c:v>
                </c:pt>
                <c:pt idx="656">
                  <c:v>173.41</c:v>
                </c:pt>
                <c:pt idx="657">
                  <c:v>167.56</c:v>
                </c:pt>
                <c:pt idx="658">
                  <c:v>162.56</c:v>
                </c:pt>
                <c:pt idx="659">
                  <c:v>156.4</c:v>
                </c:pt>
                <c:pt idx="660">
                  <c:v>150.13</c:v>
                </c:pt>
                <c:pt idx="661">
                  <c:v>144.51</c:v>
                </c:pt>
                <c:pt idx="662">
                  <c:v>139.43</c:v>
                </c:pt>
                <c:pt idx="663">
                  <c:v>134.85</c:v>
                </c:pt>
                <c:pt idx="664">
                  <c:v>130.46</c:v>
                </c:pt>
                <c:pt idx="665">
                  <c:v>125.63</c:v>
                </c:pt>
                <c:pt idx="666">
                  <c:v>121.32</c:v>
                </c:pt>
                <c:pt idx="667">
                  <c:v>117.37</c:v>
                </c:pt>
                <c:pt idx="668">
                  <c:v>113.74</c:v>
                </c:pt>
                <c:pt idx="669">
                  <c:v>110.52</c:v>
                </c:pt>
                <c:pt idx="670">
                  <c:v>106.93</c:v>
                </c:pt>
                <c:pt idx="671">
                  <c:v>103.73</c:v>
                </c:pt>
                <c:pt idx="672">
                  <c:v>100.75</c:v>
                </c:pt>
                <c:pt idx="673">
                  <c:v>97.97</c:v>
                </c:pt>
                <c:pt idx="674">
                  <c:v>95.37</c:v>
                </c:pt>
                <c:pt idx="675">
                  <c:v>92.84</c:v>
                </c:pt>
                <c:pt idx="676">
                  <c:v>90.43</c:v>
                </c:pt>
                <c:pt idx="677">
                  <c:v>88.15</c:v>
                </c:pt>
                <c:pt idx="678">
                  <c:v>86</c:v>
                </c:pt>
                <c:pt idx="679">
                  <c:v>83.97</c:v>
                </c:pt>
                <c:pt idx="680">
                  <c:v>82.02</c:v>
                </c:pt>
                <c:pt idx="681">
                  <c:v>80.14</c:v>
                </c:pt>
                <c:pt idx="682">
                  <c:v>78.349999999999994</c:v>
                </c:pt>
                <c:pt idx="683">
                  <c:v>76.64</c:v>
                </c:pt>
                <c:pt idx="684">
                  <c:v>75.010000000000005</c:v>
                </c:pt>
                <c:pt idx="685">
                  <c:v>73.45</c:v>
                </c:pt>
                <c:pt idx="686">
                  <c:v>71.959999999999994</c:v>
                </c:pt>
                <c:pt idx="687">
                  <c:v>70.52</c:v>
                </c:pt>
                <c:pt idx="688">
                  <c:v>69.14</c:v>
                </c:pt>
                <c:pt idx="689">
                  <c:v>67.81</c:v>
                </c:pt>
                <c:pt idx="690">
                  <c:v>66.53</c:v>
                </c:pt>
                <c:pt idx="691">
                  <c:v>65.290000000000006</c:v>
                </c:pt>
                <c:pt idx="692">
                  <c:v>64.099999999999994</c:v>
                </c:pt>
                <c:pt idx="693">
                  <c:v>62.94</c:v>
                </c:pt>
                <c:pt idx="694">
                  <c:v>61.83</c:v>
                </c:pt>
                <c:pt idx="695">
                  <c:v>60.75</c:v>
                </c:pt>
                <c:pt idx="696">
                  <c:v>59.7</c:v>
                </c:pt>
                <c:pt idx="697">
                  <c:v>58.69</c:v>
                </c:pt>
                <c:pt idx="698">
                  <c:v>57.71</c:v>
                </c:pt>
                <c:pt idx="699">
                  <c:v>56.76</c:v>
                </c:pt>
                <c:pt idx="700">
                  <c:v>55.84</c:v>
                </c:pt>
                <c:pt idx="701">
                  <c:v>54.94</c:v>
                </c:pt>
                <c:pt idx="702">
                  <c:v>54.07</c:v>
                </c:pt>
                <c:pt idx="703">
                  <c:v>53.23</c:v>
                </c:pt>
                <c:pt idx="704">
                  <c:v>52.41</c:v>
                </c:pt>
                <c:pt idx="705">
                  <c:v>51.61</c:v>
                </c:pt>
                <c:pt idx="706">
                  <c:v>50.83</c:v>
                </c:pt>
                <c:pt idx="707">
                  <c:v>50.08</c:v>
                </c:pt>
                <c:pt idx="708">
                  <c:v>49.35</c:v>
                </c:pt>
                <c:pt idx="709">
                  <c:v>48.63</c:v>
                </c:pt>
                <c:pt idx="710">
                  <c:v>47.94</c:v>
                </c:pt>
                <c:pt idx="711">
                  <c:v>47.26</c:v>
                </c:pt>
                <c:pt idx="712">
                  <c:v>46.6</c:v>
                </c:pt>
                <c:pt idx="713">
                  <c:v>45.96</c:v>
                </c:pt>
                <c:pt idx="714">
                  <c:v>45.34</c:v>
                </c:pt>
                <c:pt idx="715">
                  <c:v>44.73</c:v>
                </c:pt>
                <c:pt idx="716">
                  <c:v>44.13</c:v>
                </c:pt>
                <c:pt idx="717">
                  <c:v>43.55</c:v>
                </c:pt>
                <c:pt idx="718">
                  <c:v>42.99</c:v>
                </c:pt>
                <c:pt idx="719">
                  <c:v>42.44</c:v>
                </c:pt>
                <c:pt idx="720">
                  <c:v>41.9</c:v>
                </c:pt>
                <c:pt idx="721">
                  <c:v>41.37</c:v>
                </c:pt>
                <c:pt idx="722">
                  <c:v>40.86</c:v>
                </c:pt>
                <c:pt idx="723">
                  <c:v>40.36</c:v>
                </c:pt>
                <c:pt idx="724">
                  <c:v>39.869999999999997</c:v>
                </c:pt>
                <c:pt idx="725">
                  <c:v>39.4</c:v>
                </c:pt>
                <c:pt idx="726">
                  <c:v>38.93</c:v>
                </c:pt>
                <c:pt idx="727">
                  <c:v>38.47</c:v>
                </c:pt>
                <c:pt idx="728">
                  <c:v>38.03</c:v>
                </c:pt>
                <c:pt idx="729">
                  <c:v>37.590000000000003</c:v>
                </c:pt>
                <c:pt idx="730">
                  <c:v>37.17</c:v>
                </c:pt>
                <c:pt idx="731">
                  <c:v>36.75</c:v>
                </c:pt>
                <c:pt idx="732">
                  <c:v>36.35</c:v>
                </c:pt>
                <c:pt idx="733">
                  <c:v>35.950000000000003</c:v>
                </c:pt>
                <c:pt idx="734">
                  <c:v>35.56</c:v>
                </c:pt>
                <c:pt idx="735">
                  <c:v>35.18</c:v>
                </c:pt>
                <c:pt idx="736">
                  <c:v>34.799999999999997</c:v>
                </c:pt>
                <c:pt idx="737">
                  <c:v>34.44</c:v>
                </c:pt>
                <c:pt idx="738">
                  <c:v>34.08</c:v>
                </c:pt>
                <c:pt idx="739">
                  <c:v>33.729999999999997</c:v>
                </c:pt>
                <c:pt idx="740">
                  <c:v>33.39</c:v>
                </c:pt>
                <c:pt idx="741">
                  <c:v>33.049999999999997</c:v>
                </c:pt>
                <c:pt idx="742">
                  <c:v>32.72</c:v>
                </c:pt>
                <c:pt idx="743">
                  <c:v>32.4</c:v>
                </c:pt>
                <c:pt idx="744">
                  <c:v>32.090000000000003</c:v>
                </c:pt>
                <c:pt idx="745">
                  <c:v>31.78</c:v>
                </c:pt>
                <c:pt idx="746">
                  <c:v>31.47</c:v>
                </c:pt>
                <c:pt idx="747">
                  <c:v>31.18</c:v>
                </c:pt>
                <c:pt idx="748">
                  <c:v>30.89</c:v>
                </c:pt>
                <c:pt idx="749">
                  <c:v>30.6</c:v>
                </c:pt>
                <c:pt idx="750">
                  <c:v>30.32</c:v>
                </c:pt>
                <c:pt idx="751">
                  <c:v>30.05</c:v>
                </c:pt>
                <c:pt idx="752">
                  <c:v>29.78</c:v>
                </c:pt>
                <c:pt idx="753">
                  <c:v>29.51</c:v>
                </c:pt>
                <c:pt idx="754">
                  <c:v>29.25</c:v>
                </c:pt>
                <c:pt idx="755">
                  <c:v>29</c:v>
                </c:pt>
                <c:pt idx="756">
                  <c:v>28.75</c:v>
                </c:pt>
                <c:pt idx="757">
                  <c:v>28.51</c:v>
                </c:pt>
                <c:pt idx="758">
                  <c:v>28.27</c:v>
                </c:pt>
                <c:pt idx="759">
                  <c:v>28.03</c:v>
                </c:pt>
                <c:pt idx="760">
                  <c:v>27.8</c:v>
                </c:pt>
                <c:pt idx="761">
                  <c:v>27.57</c:v>
                </c:pt>
                <c:pt idx="762">
                  <c:v>27.35</c:v>
                </c:pt>
                <c:pt idx="763">
                  <c:v>27.13</c:v>
                </c:pt>
                <c:pt idx="764">
                  <c:v>26.91</c:v>
                </c:pt>
                <c:pt idx="765">
                  <c:v>26.7</c:v>
                </c:pt>
                <c:pt idx="766">
                  <c:v>26.49</c:v>
                </c:pt>
                <c:pt idx="767">
                  <c:v>26.29</c:v>
                </c:pt>
                <c:pt idx="768">
                  <c:v>26.09</c:v>
                </c:pt>
                <c:pt idx="769">
                  <c:v>25.89</c:v>
                </c:pt>
                <c:pt idx="770">
                  <c:v>25.7</c:v>
                </c:pt>
                <c:pt idx="771">
                  <c:v>25.51</c:v>
                </c:pt>
                <c:pt idx="772">
                  <c:v>25.32</c:v>
                </c:pt>
                <c:pt idx="773">
                  <c:v>25.14</c:v>
                </c:pt>
                <c:pt idx="774">
                  <c:v>24.96</c:v>
                </c:pt>
                <c:pt idx="775">
                  <c:v>24.78</c:v>
                </c:pt>
                <c:pt idx="776">
                  <c:v>24.61</c:v>
                </c:pt>
                <c:pt idx="777">
                  <c:v>24.44</c:v>
                </c:pt>
                <c:pt idx="778">
                  <c:v>24.27</c:v>
                </c:pt>
                <c:pt idx="779">
                  <c:v>24.1</c:v>
                </c:pt>
                <c:pt idx="780">
                  <c:v>23.94</c:v>
                </c:pt>
                <c:pt idx="781">
                  <c:v>23.78</c:v>
                </c:pt>
                <c:pt idx="782">
                  <c:v>23.62</c:v>
                </c:pt>
                <c:pt idx="783">
                  <c:v>23.47</c:v>
                </c:pt>
                <c:pt idx="784">
                  <c:v>23.31</c:v>
                </c:pt>
                <c:pt idx="785">
                  <c:v>23.16</c:v>
                </c:pt>
                <c:pt idx="786">
                  <c:v>23.02</c:v>
                </c:pt>
                <c:pt idx="787">
                  <c:v>22.87</c:v>
                </c:pt>
                <c:pt idx="788">
                  <c:v>22.73</c:v>
                </c:pt>
                <c:pt idx="789">
                  <c:v>22.59</c:v>
                </c:pt>
                <c:pt idx="790">
                  <c:v>22.45</c:v>
                </c:pt>
                <c:pt idx="791">
                  <c:v>22.31</c:v>
                </c:pt>
                <c:pt idx="792">
                  <c:v>22.18</c:v>
                </c:pt>
                <c:pt idx="793">
                  <c:v>22.05</c:v>
                </c:pt>
                <c:pt idx="794">
                  <c:v>21.92</c:v>
                </c:pt>
                <c:pt idx="795">
                  <c:v>21.79</c:v>
                </c:pt>
                <c:pt idx="796">
                  <c:v>21.67</c:v>
                </c:pt>
                <c:pt idx="797">
                  <c:v>21.54</c:v>
                </c:pt>
                <c:pt idx="798">
                  <c:v>21.42</c:v>
                </c:pt>
                <c:pt idx="799">
                  <c:v>21.3</c:v>
                </c:pt>
                <c:pt idx="800">
                  <c:v>21.18</c:v>
                </c:pt>
                <c:pt idx="801">
                  <c:v>21.07</c:v>
                </c:pt>
                <c:pt idx="802">
                  <c:v>20.95</c:v>
                </c:pt>
                <c:pt idx="803">
                  <c:v>20.84</c:v>
                </c:pt>
                <c:pt idx="804">
                  <c:v>20.73</c:v>
                </c:pt>
                <c:pt idx="805">
                  <c:v>20.62</c:v>
                </c:pt>
                <c:pt idx="806">
                  <c:v>20.51</c:v>
                </c:pt>
                <c:pt idx="807">
                  <c:v>20.41</c:v>
                </c:pt>
                <c:pt idx="808">
                  <c:v>20.3</c:v>
                </c:pt>
                <c:pt idx="809">
                  <c:v>20.2</c:v>
                </c:pt>
                <c:pt idx="810">
                  <c:v>20.100000000000001</c:v>
                </c:pt>
                <c:pt idx="811">
                  <c:v>20</c:v>
                </c:pt>
                <c:pt idx="812">
                  <c:v>19.899999999999999</c:v>
                </c:pt>
                <c:pt idx="813">
                  <c:v>19.8</c:v>
                </c:pt>
                <c:pt idx="814">
                  <c:v>19.71</c:v>
                </c:pt>
                <c:pt idx="815">
                  <c:v>19.61</c:v>
                </c:pt>
                <c:pt idx="816">
                  <c:v>19.52</c:v>
                </c:pt>
                <c:pt idx="817">
                  <c:v>19.43</c:v>
                </c:pt>
                <c:pt idx="818">
                  <c:v>19.34</c:v>
                </c:pt>
                <c:pt idx="819">
                  <c:v>19.25</c:v>
                </c:pt>
                <c:pt idx="820">
                  <c:v>19.16</c:v>
                </c:pt>
                <c:pt idx="821">
                  <c:v>19.079999999999998</c:v>
                </c:pt>
                <c:pt idx="822">
                  <c:v>18.989999999999998</c:v>
                </c:pt>
                <c:pt idx="823">
                  <c:v>18.91</c:v>
                </c:pt>
                <c:pt idx="824">
                  <c:v>18.829999999999998</c:v>
                </c:pt>
                <c:pt idx="825">
                  <c:v>18.75</c:v>
                </c:pt>
                <c:pt idx="826">
                  <c:v>18.670000000000002</c:v>
                </c:pt>
                <c:pt idx="827">
                  <c:v>18.59</c:v>
                </c:pt>
                <c:pt idx="828">
                  <c:v>18.510000000000002</c:v>
                </c:pt>
                <c:pt idx="829">
                  <c:v>18.440000000000001</c:v>
                </c:pt>
                <c:pt idx="830">
                  <c:v>18.36</c:v>
                </c:pt>
                <c:pt idx="831">
                  <c:v>18.29</c:v>
                </c:pt>
                <c:pt idx="832">
                  <c:v>18.21</c:v>
                </c:pt>
                <c:pt idx="833">
                  <c:v>18.14</c:v>
                </c:pt>
                <c:pt idx="834">
                  <c:v>18.07</c:v>
                </c:pt>
                <c:pt idx="835">
                  <c:v>18</c:v>
                </c:pt>
                <c:pt idx="836">
                  <c:v>17.93</c:v>
                </c:pt>
                <c:pt idx="837">
                  <c:v>17.86</c:v>
                </c:pt>
                <c:pt idx="838">
                  <c:v>17.8</c:v>
                </c:pt>
                <c:pt idx="839">
                  <c:v>17.73</c:v>
                </c:pt>
                <c:pt idx="840">
                  <c:v>17.670000000000002</c:v>
                </c:pt>
                <c:pt idx="841">
                  <c:v>17.600000000000001</c:v>
                </c:pt>
                <c:pt idx="842">
                  <c:v>17.54</c:v>
                </c:pt>
                <c:pt idx="843">
                  <c:v>17.48</c:v>
                </c:pt>
                <c:pt idx="844">
                  <c:v>17.420000000000002</c:v>
                </c:pt>
                <c:pt idx="845">
                  <c:v>17.36</c:v>
                </c:pt>
                <c:pt idx="846">
                  <c:v>17.3</c:v>
                </c:pt>
                <c:pt idx="847">
                  <c:v>17.239999999999998</c:v>
                </c:pt>
                <c:pt idx="848">
                  <c:v>17.18</c:v>
                </c:pt>
                <c:pt idx="849">
                  <c:v>17.12</c:v>
                </c:pt>
                <c:pt idx="850">
                  <c:v>17.07</c:v>
                </c:pt>
                <c:pt idx="851">
                  <c:v>17.010000000000002</c:v>
                </c:pt>
                <c:pt idx="852">
                  <c:v>16.96</c:v>
                </c:pt>
                <c:pt idx="853">
                  <c:v>16.899999999999999</c:v>
                </c:pt>
                <c:pt idx="854">
                  <c:v>16.850000000000001</c:v>
                </c:pt>
                <c:pt idx="855">
                  <c:v>16.8</c:v>
                </c:pt>
                <c:pt idx="856">
                  <c:v>16.75</c:v>
                </c:pt>
                <c:pt idx="857">
                  <c:v>16.7</c:v>
                </c:pt>
                <c:pt idx="858">
                  <c:v>16.649999999999999</c:v>
                </c:pt>
                <c:pt idx="859">
                  <c:v>16.600000000000001</c:v>
                </c:pt>
                <c:pt idx="860">
                  <c:v>16.55</c:v>
                </c:pt>
                <c:pt idx="861">
                  <c:v>16.5</c:v>
                </c:pt>
                <c:pt idx="862">
                  <c:v>16.46</c:v>
                </c:pt>
                <c:pt idx="863">
                  <c:v>16.41</c:v>
                </c:pt>
                <c:pt idx="864">
                  <c:v>16.37</c:v>
                </c:pt>
                <c:pt idx="865">
                  <c:v>16.32</c:v>
                </c:pt>
                <c:pt idx="866">
                  <c:v>16.28</c:v>
                </c:pt>
                <c:pt idx="867">
                  <c:v>16.23</c:v>
                </c:pt>
                <c:pt idx="868">
                  <c:v>16.190000000000001</c:v>
                </c:pt>
                <c:pt idx="869">
                  <c:v>16.149999999999999</c:v>
                </c:pt>
                <c:pt idx="870">
                  <c:v>16.11</c:v>
                </c:pt>
                <c:pt idx="871">
                  <c:v>16.07</c:v>
                </c:pt>
                <c:pt idx="872">
                  <c:v>16.03</c:v>
                </c:pt>
                <c:pt idx="873">
                  <c:v>15.99</c:v>
                </c:pt>
                <c:pt idx="874">
                  <c:v>15.95</c:v>
                </c:pt>
                <c:pt idx="875">
                  <c:v>15.91</c:v>
                </c:pt>
                <c:pt idx="876">
                  <c:v>15.87</c:v>
                </c:pt>
                <c:pt idx="877">
                  <c:v>15.84</c:v>
                </c:pt>
                <c:pt idx="878">
                  <c:v>15.8</c:v>
                </c:pt>
                <c:pt idx="879">
                  <c:v>15.76</c:v>
                </c:pt>
                <c:pt idx="880">
                  <c:v>15.73</c:v>
                </c:pt>
                <c:pt idx="881">
                  <c:v>15.69</c:v>
                </c:pt>
                <c:pt idx="882">
                  <c:v>15.66</c:v>
                </c:pt>
                <c:pt idx="883">
                  <c:v>15.63</c:v>
                </c:pt>
                <c:pt idx="884">
                  <c:v>15.59</c:v>
                </c:pt>
                <c:pt idx="885">
                  <c:v>15.56</c:v>
                </c:pt>
                <c:pt idx="886">
                  <c:v>15.53</c:v>
                </c:pt>
                <c:pt idx="887">
                  <c:v>15.5</c:v>
                </c:pt>
                <c:pt idx="888">
                  <c:v>15.47</c:v>
                </c:pt>
                <c:pt idx="889">
                  <c:v>15.44</c:v>
                </c:pt>
                <c:pt idx="890">
                  <c:v>15.41</c:v>
                </c:pt>
                <c:pt idx="891">
                  <c:v>15.38</c:v>
                </c:pt>
                <c:pt idx="892">
                  <c:v>15.35</c:v>
                </c:pt>
                <c:pt idx="893">
                  <c:v>15.32</c:v>
                </c:pt>
                <c:pt idx="894">
                  <c:v>15.29</c:v>
                </c:pt>
                <c:pt idx="895">
                  <c:v>15.27</c:v>
                </c:pt>
                <c:pt idx="896">
                  <c:v>15.24</c:v>
                </c:pt>
                <c:pt idx="897">
                  <c:v>15.21</c:v>
                </c:pt>
                <c:pt idx="898">
                  <c:v>15.19</c:v>
                </c:pt>
                <c:pt idx="899">
                  <c:v>15.16</c:v>
                </c:pt>
                <c:pt idx="900">
                  <c:v>15.14</c:v>
                </c:pt>
                <c:pt idx="901">
                  <c:v>15.12</c:v>
                </c:pt>
                <c:pt idx="902">
                  <c:v>15.09</c:v>
                </c:pt>
                <c:pt idx="903">
                  <c:v>15.07</c:v>
                </c:pt>
                <c:pt idx="904">
                  <c:v>15.05</c:v>
                </c:pt>
                <c:pt idx="905">
                  <c:v>15.02</c:v>
                </c:pt>
                <c:pt idx="906">
                  <c:v>15</c:v>
                </c:pt>
                <c:pt idx="907">
                  <c:v>14.98</c:v>
                </c:pt>
                <c:pt idx="908">
                  <c:v>14.96</c:v>
                </c:pt>
                <c:pt idx="909">
                  <c:v>14.94</c:v>
                </c:pt>
                <c:pt idx="910">
                  <c:v>14.92</c:v>
                </c:pt>
                <c:pt idx="911">
                  <c:v>14.9</c:v>
                </c:pt>
                <c:pt idx="912">
                  <c:v>14.88</c:v>
                </c:pt>
                <c:pt idx="913">
                  <c:v>14.87</c:v>
                </c:pt>
                <c:pt idx="914">
                  <c:v>14.85</c:v>
                </c:pt>
                <c:pt idx="915">
                  <c:v>14.83</c:v>
                </c:pt>
                <c:pt idx="916">
                  <c:v>14.81</c:v>
                </c:pt>
                <c:pt idx="917">
                  <c:v>14.8</c:v>
                </c:pt>
                <c:pt idx="918">
                  <c:v>14.78</c:v>
                </c:pt>
                <c:pt idx="919">
                  <c:v>14.77</c:v>
                </c:pt>
                <c:pt idx="920">
                  <c:v>14.75</c:v>
                </c:pt>
                <c:pt idx="921">
                  <c:v>14.74</c:v>
                </c:pt>
                <c:pt idx="922">
                  <c:v>14.72</c:v>
                </c:pt>
                <c:pt idx="923">
                  <c:v>14.71</c:v>
                </c:pt>
                <c:pt idx="924">
                  <c:v>14.7</c:v>
                </c:pt>
                <c:pt idx="925">
                  <c:v>14.68</c:v>
                </c:pt>
                <c:pt idx="926">
                  <c:v>14.67</c:v>
                </c:pt>
                <c:pt idx="927">
                  <c:v>14.66</c:v>
                </c:pt>
                <c:pt idx="928">
                  <c:v>14.65</c:v>
                </c:pt>
                <c:pt idx="929">
                  <c:v>14.64</c:v>
                </c:pt>
                <c:pt idx="930">
                  <c:v>14.63</c:v>
                </c:pt>
                <c:pt idx="931">
                  <c:v>14.62</c:v>
                </c:pt>
                <c:pt idx="932">
                  <c:v>14.61</c:v>
                </c:pt>
                <c:pt idx="933">
                  <c:v>14.6</c:v>
                </c:pt>
                <c:pt idx="934">
                  <c:v>14.59</c:v>
                </c:pt>
                <c:pt idx="935">
                  <c:v>14.58</c:v>
                </c:pt>
                <c:pt idx="936">
                  <c:v>14.57</c:v>
                </c:pt>
                <c:pt idx="937">
                  <c:v>14.56</c:v>
                </c:pt>
                <c:pt idx="938">
                  <c:v>14.56</c:v>
                </c:pt>
                <c:pt idx="939">
                  <c:v>14.55</c:v>
                </c:pt>
                <c:pt idx="940">
                  <c:v>14.54</c:v>
                </c:pt>
                <c:pt idx="941">
                  <c:v>14.54</c:v>
                </c:pt>
                <c:pt idx="942">
                  <c:v>14.53</c:v>
                </c:pt>
                <c:pt idx="943">
                  <c:v>14.53</c:v>
                </c:pt>
                <c:pt idx="944">
                  <c:v>14.52</c:v>
                </c:pt>
                <c:pt idx="945">
                  <c:v>14.52</c:v>
                </c:pt>
                <c:pt idx="946">
                  <c:v>14.52</c:v>
                </c:pt>
                <c:pt idx="947">
                  <c:v>14.51</c:v>
                </c:pt>
                <c:pt idx="948">
                  <c:v>14.51</c:v>
                </c:pt>
                <c:pt idx="949">
                  <c:v>14.51</c:v>
                </c:pt>
                <c:pt idx="950">
                  <c:v>14.51</c:v>
                </c:pt>
                <c:pt idx="951">
                  <c:v>14.51</c:v>
                </c:pt>
                <c:pt idx="952">
                  <c:v>14.51</c:v>
                </c:pt>
                <c:pt idx="953">
                  <c:v>14.51</c:v>
                </c:pt>
                <c:pt idx="954">
                  <c:v>14.51</c:v>
                </c:pt>
                <c:pt idx="955">
                  <c:v>14.51</c:v>
                </c:pt>
                <c:pt idx="956">
                  <c:v>14.51</c:v>
                </c:pt>
                <c:pt idx="957">
                  <c:v>14.51</c:v>
                </c:pt>
                <c:pt idx="958">
                  <c:v>14.51</c:v>
                </c:pt>
                <c:pt idx="959">
                  <c:v>14.51</c:v>
                </c:pt>
                <c:pt idx="960">
                  <c:v>14.52</c:v>
                </c:pt>
                <c:pt idx="961">
                  <c:v>14.52</c:v>
                </c:pt>
                <c:pt idx="962">
                  <c:v>14.52</c:v>
                </c:pt>
                <c:pt idx="963">
                  <c:v>14.53</c:v>
                </c:pt>
                <c:pt idx="964">
                  <c:v>14.53</c:v>
                </c:pt>
                <c:pt idx="965">
                  <c:v>14.54</c:v>
                </c:pt>
                <c:pt idx="966">
                  <c:v>14.54</c:v>
                </c:pt>
                <c:pt idx="967">
                  <c:v>14.55</c:v>
                </c:pt>
                <c:pt idx="968">
                  <c:v>14.56</c:v>
                </c:pt>
                <c:pt idx="969">
                  <c:v>14.57</c:v>
                </c:pt>
                <c:pt idx="970">
                  <c:v>14.57</c:v>
                </c:pt>
                <c:pt idx="971">
                  <c:v>14.58</c:v>
                </c:pt>
                <c:pt idx="972">
                  <c:v>14.59</c:v>
                </c:pt>
                <c:pt idx="973">
                  <c:v>14.6</c:v>
                </c:pt>
                <c:pt idx="974">
                  <c:v>14.61</c:v>
                </c:pt>
                <c:pt idx="975">
                  <c:v>14.62</c:v>
                </c:pt>
                <c:pt idx="976">
                  <c:v>14.63</c:v>
                </c:pt>
                <c:pt idx="977">
                  <c:v>14.64</c:v>
                </c:pt>
                <c:pt idx="978">
                  <c:v>14.66</c:v>
                </c:pt>
                <c:pt idx="979">
                  <c:v>14.67</c:v>
                </c:pt>
                <c:pt idx="980">
                  <c:v>14.68</c:v>
                </c:pt>
                <c:pt idx="981">
                  <c:v>14.7</c:v>
                </c:pt>
                <c:pt idx="982">
                  <c:v>14.71</c:v>
                </c:pt>
                <c:pt idx="983">
                  <c:v>14.73</c:v>
                </c:pt>
                <c:pt idx="984">
                  <c:v>14.74</c:v>
                </c:pt>
                <c:pt idx="985">
                  <c:v>14.76</c:v>
                </c:pt>
                <c:pt idx="986">
                  <c:v>14.78</c:v>
                </c:pt>
                <c:pt idx="987">
                  <c:v>14.79</c:v>
                </c:pt>
                <c:pt idx="988">
                  <c:v>14.81</c:v>
                </c:pt>
                <c:pt idx="989">
                  <c:v>14.83</c:v>
                </c:pt>
                <c:pt idx="990">
                  <c:v>14.85</c:v>
                </c:pt>
                <c:pt idx="991">
                  <c:v>14.87</c:v>
                </c:pt>
                <c:pt idx="992">
                  <c:v>14.89</c:v>
                </c:pt>
                <c:pt idx="993">
                  <c:v>14.91</c:v>
                </c:pt>
                <c:pt idx="994">
                  <c:v>14.93</c:v>
                </c:pt>
                <c:pt idx="995">
                  <c:v>14.96</c:v>
                </c:pt>
                <c:pt idx="996">
                  <c:v>14.98</c:v>
                </c:pt>
                <c:pt idx="997">
                  <c:v>15.01</c:v>
                </c:pt>
                <c:pt idx="998">
                  <c:v>15.03</c:v>
                </c:pt>
                <c:pt idx="999">
                  <c:v>15.06</c:v>
                </c:pt>
                <c:pt idx="1000">
                  <c:v>15.08</c:v>
                </c:pt>
                <c:pt idx="1001">
                  <c:v>15.11</c:v>
                </c:pt>
                <c:pt idx="1002">
                  <c:v>15.14</c:v>
                </c:pt>
                <c:pt idx="1003">
                  <c:v>15.17</c:v>
                </c:pt>
                <c:pt idx="1004">
                  <c:v>15.2</c:v>
                </c:pt>
                <c:pt idx="1005">
                  <c:v>15.23</c:v>
                </c:pt>
                <c:pt idx="1006">
                  <c:v>15.26</c:v>
                </c:pt>
                <c:pt idx="1007">
                  <c:v>15.29</c:v>
                </c:pt>
                <c:pt idx="1008">
                  <c:v>15.32</c:v>
                </c:pt>
                <c:pt idx="1009">
                  <c:v>15.36</c:v>
                </c:pt>
                <c:pt idx="1010">
                  <c:v>15.39</c:v>
                </c:pt>
                <c:pt idx="1011">
                  <c:v>15.43</c:v>
                </c:pt>
                <c:pt idx="1012">
                  <c:v>15.46</c:v>
                </c:pt>
                <c:pt idx="1013">
                  <c:v>15.5</c:v>
                </c:pt>
                <c:pt idx="1014">
                  <c:v>15.54</c:v>
                </c:pt>
                <c:pt idx="1015">
                  <c:v>15.58</c:v>
                </c:pt>
                <c:pt idx="1016">
                  <c:v>15.62</c:v>
                </c:pt>
                <c:pt idx="1017">
                  <c:v>15.66</c:v>
                </c:pt>
                <c:pt idx="1018">
                  <c:v>15.7</c:v>
                </c:pt>
                <c:pt idx="1019">
                  <c:v>15.75</c:v>
                </c:pt>
                <c:pt idx="1020">
                  <c:v>15.79</c:v>
                </c:pt>
                <c:pt idx="1021">
                  <c:v>15.84</c:v>
                </c:pt>
                <c:pt idx="1022">
                  <c:v>15.89</c:v>
                </c:pt>
                <c:pt idx="1023">
                  <c:v>15.93</c:v>
                </c:pt>
                <c:pt idx="1024">
                  <c:v>15.98</c:v>
                </c:pt>
                <c:pt idx="1025">
                  <c:v>16.03</c:v>
                </c:pt>
                <c:pt idx="1026">
                  <c:v>16.09</c:v>
                </c:pt>
                <c:pt idx="1027">
                  <c:v>16.14</c:v>
                </c:pt>
                <c:pt idx="1028">
                  <c:v>16.190000000000001</c:v>
                </c:pt>
                <c:pt idx="1029">
                  <c:v>16.25</c:v>
                </c:pt>
                <c:pt idx="1030">
                  <c:v>16.309999999999999</c:v>
                </c:pt>
                <c:pt idx="1031">
                  <c:v>16.37</c:v>
                </c:pt>
                <c:pt idx="1032">
                  <c:v>16.43</c:v>
                </c:pt>
                <c:pt idx="1033">
                  <c:v>16.489999999999998</c:v>
                </c:pt>
                <c:pt idx="1034">
                  <c:v>16.55</c:v>
                </c:pt>
                <c:pt idx="1035">
                  <c:v>16.61</c:v>
                </c:pt>
                <c:pt idx="1036">
                  <c:v>16.68</c:v>
                </c:pt>
                <c:pt idx="1037">
                  <c:v>16.75</c:v>
                </c:pt>
                <c:pt idx="1038">
                  <c:v>16.82</c:v>
                </c:pt>
                <c:pt idx="1039">
                  <c:v>16.89</c:v>
                </c:pt>
                <c:pt idx="1040">
                  <c:v>16.96</c:v>
                </c:pt>
                <c:pt idx="1041">
                  <c:v>17.04</c:v>
                </c:pt>
                <c:pt idx="1042">
                  <c:v>17.11</c:v>
                </c:pt>
                <c:pt idx="1043">
                  <c:v>17.190000000000001</c:v>
                </c:pt>
                <c:pt idx="1044">
                  <c:v>17.27</c:v>
                </c:pt>
                <c:pt idx="1045">
                  <c:v>17.350000000000001</c:v>
                </c:pt>
                <c:pt idx="1046">
                  <c:v>17.440000000000001</c:v>
                </c:pt>
                <c:pt idx="1047">
                  <c:v>17.52</c:v>
                </c:pt>
                <c:pt idx="1048">
                  <c:v>17.61</c:v>
                </c:pt>
                <c:pt idx="1049">
                  <c:v>17.7</c:v>
                </c:pt>
                <c:pt idx="1050">
                  <c:v>17.8</c:v>
                </c:pt>
                <c:pt idx="1051">
                  <c:v>17.89</c:v>
                </c:pt>
                <c:pt idx="1052">
                  <c:v>17.989999999999998</c:v>
                </c:pt>
                <c:pt idx="1053">
                  <c:v>18.09</c:v>
                </c:pt>
                <c:pt idx="1054">
                  <c:v>18.190000000000001</c:v>
                </c:pt>
                <c:pt idx="1055">
                  <c:v>18.3</c:v>
                </c:pt>
                <c:pt idx="1056">
                  <c:v>18.41</c:v>
                </c:pt>
                <c:pt idx="1057">
                  <c:v>18.52</c:v>
                </c:pt>
                <c:pt idx="1058">
                  <c:v>18.63</c:v>
                </c:pt>
                <c:pt idx="1059">
                  <c:v>18.75</c:v>
                </c:pt>
                <c:pt idx="1060">
                  <c:v>18.87</c:v>
                </c:pt>
                <c:pt idx="1061">
                  <c:v>18.989999999999998</c:v>
                </c:pt>
                <c:pt idx="1062">
                  <c:v>19.12</c:v>
                </c:pt>
                <c:pt idx="1063">
                  <c:v>19.25</c:v>
                </c:pt>
                <c:pt idx="1064">
                  <c:v>19.39</c:v>
                </c:pt>
                <c:pt idx="1065">
                  <c:v>19.52</c:v>
                </c:pt>
                <c:pt idx="1066">
                  <c:v>19.66</c:v>
                </c:pt>
                <c:pt idx="1067">
                  <c:v>19.809999999999999</c:v>
                </c:pt>
                <c:pt idx="1068">
                  <c:v>19.96</c:v>
                </c:pt>
                <c:pt idx="1069">
                  <c:v>20.11</c:v>
                </c:pt>
                <c:pt idx="1070">
                  <c:v>20.27</c:v>
                </c:pt>
                <c:pt idx="1071">
                  <c:v>20.43</c:v>
                </c:pt>
                <c:pt idx="1072">
                  <c:v>20.6</c:v>
                </c:pt>
                <c:pt idx="1073">
                  <c:v>20.77</c:v>
                </c:pt>
                <c:pt idx="1074">
                  <c:v>20.95</c:v>
                </c:pt>
                <c:pt idx="1075">
                  <c:v>21.13</c:v>
                </c:pt>
                <c:pt idx="1076">
                  <c:v>21.31</c:v>
                </c:pt>
                <c:pt idx="1077">
                  <c:v>21.51</c:v>
                </c:pt>
                <c:pt idx="1078">
                  <c:v>21.71</c:v>
                </c:pt>
                <c:pt idx="1079">
                  <c:v>21.91</c:v>
                </c:pt>
                <c:pt idx="1080">
                  <c:v>22.12</c:v>
                </c:pt>
                <c:pt idx="1081">
                  <c:v>22.34</c:v>
                </c:pt>
                <c:pt idx="1082">
                  <c:v>22.56</c:v>
                </c:pt>
                <c:pt idx="1083">
                  <c:v>22.79</c:v>
                </c:pt>
                <c:pt idx="1084">
                  <c:v>23.03</c:v>
                </c:pt>
                <c:pt idx="1085">
                  <c:v>23.27</c:v>
                </c:pt>
                <c:pt idx="1086">
                  <c:v>23.53</c:v>
                </c:pt>
                <c:pt idx="1087">
                  <c:v>23.79</c:v>
                </c:pt>
                <c:pt idx="1088">
                  <c:v>24.06</c:v>
                </c:pt>
                <c:pt idx="1089">
                  <c:v>24.34</c:v>
                </c:pt>
                <c:pt idx="1090">
                  <c:v>24.62</c:v>
                </c:pt>
                <c:pt idx="1091">
                  <c:v>24.92</c:v>
                </c:pt>
                <c:pt idx="1092">
                  <c:v>25.23</c:v>
                </c:pt>
                <c:pt idx="1093">
                  <c:v>25.55</c:v>
                </c:pt>
                <c:pt idx="1094">
                  <c:v>25.87</c:v>
                </c:pt>
                <c:pt idx="1095">
                  <c:v>26.21</c:v>
                </c:pt>
                <c:pt idx="1096">
                  <c:v>26.57</c:v>
                </c:pt>
                <c:pt idx="1097">
                  <c:v>26.93</c:v>
                </c:pt>
                <c:pt idx="1098">
                  <c:v>27.31</c:v>
                </c:pt>
                <c:pt idx="1099">
                  <c:v>27.7</c:v>
                </c:pt>
                <c:pt idx="1100">
                  <c:v>28.1</c:v>
                </c:pt>
                <c:pt idx="1101">
                  <c:v>28.53</c:v>
                </c:pt>
                <c:pt idx="1102">
                  <c:v>28.96</c:v>
                </c:pt>
                <c:pt idx="1103">
                  <c:v>29.41</c:v>
                </c:pt>
                <c:pt idx="1104">
                  <c:v>29.88</c:v>
                </c:pt>
                <c:pt idx="1105">
                  <c:v>30.37</c:v>
                </c:pt>
                <c:pt idx="1106">
                  <c:v>30.88</c:v>
                </c:pt>
                <c:pt idx="1107">
                  <c:v>31.41</c:v>
                </c:pt>
                <c:pt idx="1108">
                  <c:v>31.96</c:v>
                </c:pt>
                <c:pt idx="1109">
                  <c:v>32.53</c:v>
                </c:pt>
                <c:pt idx="1110">
                  <c:v>33.119999999999997</c:v>
                </c:pt>
                <c:pt idx="1111">
                  <c:v>33.74</c:v>
                </c:pt>
                <c:pt idx="1112">
                  <c:v>34.380000000000003</c:v>
                </c:pt>
                <c:pt idx="1113">
                  <c:v>35.06</c:v>
                </c:pt>
                <c:pt idx="1114">
                  <c:v>35.76</c:v>
                </c:pt>
                <c:pt idx="1115">
                  <c:v>36.49</c:v>
                </c:pt>
                <c:pt idx="1116">
                  <c:v>37.25</c:v>
                </c:pt>
                <c:pt idx="1117">
                  <c:v>38.049999999999997</c:v>
                </c:pt>
                <c:pt idx="1118">
                  <c:v>38.880000000000003</c:v>
                </c:pt>
                <c:pt idx="1119">
                  <c:v>39.75</c:v>
                </c:pt>
                <c:pt idx="1120">
                  <c:v>40.67</c:v>
                </c:pt>
                <c:pt idx="1121">
                  <c:v>41.62</c:v>
                </c:pt>
                <c:pt idx="1122">
                  <c:v>42.62</c:v>
                </c:pt>
                <c:pt idx="1123">
                  <c:v>43.67</c:v>
                </c:pt>
                <c:pt idx="1124">
                  <c:v>44.77</c:v>
                </c:pt>
                <c:pt idx="1125">
                  <c:v>45.93</c:v>
                </c:pt>
                <c:pt idx="1126">
                  <c:v>47.14</c:v>
                </c:pt>
                <c:pt idx="1127">
                  <c:v>48.42</c:v>
                </c:pt>
                <c:pt idx="1128">
                  <c:v>49.76</c:v>
                </c:pt>
                <c:pt idx="1129">
                  <c:v>51.17</c:v>
                </c:pt>
                <c:pt idx="1130">
                  <c:v>52.65</c:v>
                </c:pt>
                <c:pt idx="1131">
                  <c:v>54.22</c:v>
                </c:pt>
                <c:pt idx="1132">
                  <c:v>55.87</c:v>
                </c:pt>
                <c:pt idx="1133">
                  <c:v>57.61</c:v>
                </c:pt>
                <c:pt idx="1134">
                  <c:v>59.45</c:v>
                </c:pt>
                <c:pt idx="1135">
                  <c:v>61.39</c:v>
                </c:pt>
                <c:pt idx="1136">
                  <c:v>63.44</c:v>
                </c:pt>
                <c:pt idx="1137">
                  <c:v>65.62</c:v>
                </c:pt>
                <c:pt idx="1138">
                  <c:v>67.92</c:v>
                </c:pt>
                <c:pt idx="1139">
                  <c:v>70.349999999999994</c:v>
                </c:pt>
                <c:pt idx="1140">
                  <c:v>72.930000000000007</c:v>
                </c:pt>
                <c:pt idx="1141">
                  <c:v>75.67</c:v>
                </c:pt>
                <c:pt idx="1142">
                  <c:v>78.58</c:v>
                </c:pt>
                <c:pt idx="1143">
                  <c:v>81.67</c:v>
                </c:pt>
                <c:pt idx="1144">
                  <c:v>84.94</c:v>
                </c:pt>
                <c:pt idx="1145">
                  <c:v>88.42</c:v>
                </c:pt>
                <c:pt idx="1146">
                  <c:v>92.13</c:v>
                </c:pt>
                <c:pt idx="1147">
                  <c:v>96.06</c:v>
                </c:pt>
                <c:pt idx="1148">
                  <c:v>100.24</c:v>
                </c:pt>
                <c:pt idx="1149">
                  <c:v>104.68</c:v>
                </c:pt>
                <c:pt idx="1150">
                  <c:v>109.41</c:v>
                </c:pt>
                <c:pt idx="1151">
                  <c:v>114.42</c:v>
                </c:pt>
                <c:pt idx="1152">
                  <c:v>119.74</c:v>
                </c:pt>
                <c:pt idx="1153">
                  <c:v>125.37</c:v>
                </c:pt>
                <c:pt idx="1154">
                  <c:v>131.33000000000001</c:v>
                </c:pt>
                <c:pt idx="1155">
                  <c:v>137.63</c:v>
                </c:pt>
                <c:pt idx="1156">
                  <c:v>144.25</c:v>
                </c:pt>
                <c:pt idx="1157">
                  <c:v>151.19999999999999</c:v>
                </c:pt>
                <c:pt idx="1158">
                  <c:v>158.46</c:v>
                </c:pt>
                <c:pt idx="1159">
                  <c:v>165.99</c:v>
                </c:pt>
                <c:pt idx="1160">
                  <c:v>173.77</c:v>
                </c:pt>
                <c:pt idx="1161">
                  <c:v>181.71</c:v>
                </c:pt>
                <c:pt idx="1162">
                  <c:v>189.76</c:v>
                </c:pt>
                <c:pt idx="1163">
                  <c:v>197.8</c:v>
                </c:pt>
                <c:pt idx="1164">
                  <c:v>205.7</c:v>
                </c:pt>
                <c:pt idx="1165">
                  <c:v>213.32</c:v>
                </c:pt>
                <c:pt idx="1166">
                  <c:v>220.49</c:v>
                </c:pt>
                <c:pt idx="1167">
                  <c:v>227.05</c:v>
                </c:pt>
                <c:pt idx="1168">
                  <c:v>232.84</c:v>
                </c:pt>
                <c:pt idx="1169">
                  <c:v>237.74</c:v>
                </c:pt>
                <c:pt idx="1170">
                  <c:v>241.68</c:v>
                </c:pt>
                <c:pt idx="1171">
                  <c:v>244.66</c:v>
                </c:pt>
                <c:pt idx="1172">
                  <c:v>246.79</c:v>
                </c:pt>
                <c:pt idx="1173">
                  <c:v>248.22</c:v>
                </c:pt>
                <c:pt idx="1174">
                  <c:v>249.13</c:v>
                </c:pt>
                <c:pt idx="1175">
                  <c:v>249.7</c:v>
                </c:pt>
                <c:pt idx="1176">
                  <c:v>250.04</c:v>
                </c:pt>
                <c:pt idx="1177">
                  <c:v>250.2</c:v>
                </c:pt>
                <c:pt idx="1178">
                  <c:v>250.21</c:v>
                </c:pt>
                <c:pt idx="1179">
                  <c:v>250.05</c:v>
                </c:pt>
                <c:pt idx="1180">
                  <c:v>249.71</c:v>
                </c:pt>
                <c:pt idx="1181">
                  <c:v>249.15</c:v>
                </c:pt>
                <c:pt idx="1182">
                  <c:v>248.25</c:v>
                </c:pt>
                <c:pt idx="1183">
                  <c:v>246.84</c:v>
                </c:pt>
                <c:pt idx="1184">
                  <c:v>244.73</c:v>
                </c:pt>
                <c:pt idx="1185">
                  <c:v>241.77</c:v>
                </c:pt>
                <c:pt idx="1186">
                  <c:v>237.87</c:v>
                </c:pt>
                <c:pt idx="1187">
                  <c:v>233.02</c:v>
                </c:pt>
                <c:pt idx="1188">
                  <c:v>227.28</c:v>
                </c:pt>
                <c:pt idx="1189">
                  <c:v>220.77</c:v>
                </c:pt>
                <c:pt idx="1190">
                  <c:v>213.65</c:v>
                </c:pt>
              </c:numCache>
            </c:numRef>
          </c:yVal>
          <c:smooth val="1"/>
          <c:extLst>
            <c:ext xmlns:c16="http://schemas.microsoft.com/office/drawing/2014/chart" uri="{C3380CC4-5D6E-409C-BE32-E72D297353CC}">
              <c16:uniqueId val="{00000000-7C85-45CF-A381-2F467200C6B2}"/>
            </c:ext>
          </c:extLst>
        </c:ser>
        <c:ser>
          <c:idx val="4"/>
          <c:order val="1"/>
          <c:tx>
            <c:strRef>
              <c:f>Tsky!$I$5</c:f>
              <c:strCache>
                <c:ptCount val="1"/>
                <c:pt idx="0">
                  <c:v>6</c:v>
                </c:pt>
              </c:strCache>
            </c:strRef>
          </c:tx>
          <c:marker>
            <c:symbol val="none"/>
          </c:marker>
          <c:xVal>
            <c:numRef>
              <c:f>Tsky!$A$6:$A$1196</c:f>
              <c:numCache>
                <c:formatCode>0.0</c:formatCode>
                <c:ptCount val="1191"/>
                <c:pt idx="0">
                  <c:v>1</c:v>
                </c:pt>
                <c:pt idx="1">
                  <c:v>1.1000000000000001</c:v>
                </c:pt>
                <c:pt idx="2">
                  <c:v>1.2</c:v>
                </c:pt>
                <c:pt idx="3">
                  <c:v>1.3</c:v>
                </c:pt>
                <c:pt idx="4">
                  <c:v>1.4</c:v>
                </c:pt>
                <c:pt idx="5">
                  <c:v>1.5</c:v>
                </c:pt>
                <c:pt idx="6">
                  <c:v>1.6</c:v>
                </c:pt>
                <c:pt idx="7">
                  <c:v>1.7</c:v>
                </c:pt>
                <c:pt idx="8">
                  <c:v>1.8</c:v>
                </c:pt>
                <c:pt idx="9">
                  <c:v>1.9</c:v>
                </c:pt>
                <c:pt idx="10">
                  <c:v>2</c:v>
                </c:pt>
                <c:pt idx="11">
                  <c:v>2.1</c:v>
                </c:pt>
                <c:pt idx="12">
                  <c:v>2.2000000000000002</c:v>
                </c:pt>
                <c:pt idx="13">
                  <c:v>2.2999999999999998</c:v>
                </c:pt>
                <c:pt idx="14">
                  <c:v>2.4</c:v>
                </c:pt>
                <c:pt idx="15">
                  <c:v>2.5</c:v>
                </c:pt>
                <c:pt idx="16">
                  <c:v>2.6</c:v>
                </c:pt>
                <c:pt idx="17">
                  <c:v>2.7</c:v>
                </c:pt>
                <c:pt idx="18">
                  <c:v>2.8</c:v>
                </c:pt>
                <c:pt idx="19">
                  <c:v>2.9</c:v>
                </c:pt>
                <c:pt idx="20">
                  <c:v>3</c:v>
                </c:pt>
                <c:pt idx="21">
                  <c:v>3.1</c:v>
                </c:pt>
                <c:pt idx="22">
                  <c:v>3.2</c:v>
                </c:pt>
                <c:pt idx="23">
                  <c:v>3.3</c:v>
                </c:pt>
                <c:pt idx="24">
                  <c:v>3.4</c:v>
                </c:pt>
                <c:pt idx="25">
                  <c:v>3.5</c:v>
                </c:pt>
                <c:pt idx="26">
                  <c:v>3.6</c:v>
                </c:pt>
                <c:pt idx="27">
                  <c:v>3.7</c:v>
                </c:pt>
                <c:pt idx="28">
                  <c:v>3.8</c:v>
                </c:pt>
                <c:pt idx="29">
                  <c:v>3.9</c:v>
                </c:pt>
                <c:pt idx="30">
                  <c:v>4</c:v>
                </c:pt>
                <c:pt idx="31">
                  <c:v>4.0999999999999996</c:v>
                </c:pt>
                <c:pt idx="32">
                  <c:v>4.2</c:v>
                </c:pt>
                <c:pt idx="33">
                  <c:v>4.3</c:v>
                </c:pt>
                <c:pt idx="34">
                  <c:v>4.4000000000000004</c:v>
                </c:pt>
                <c:pt idx="35">
                  <c:v>4.5</c:v>
                </c:pt>
                <c:pt idx="36">
                  <c:v>4.5999999999999996</c:v>
                </c:pt>
                <c:pt idx="37">
                  <c:v>4.7</c:v>
                </c:pt>
                <c:pt idx="38">
                  <c:v>4.8</c:v>
                </c:pt>
                <c:pt idx="39">
                  <c:v>4.9000000000000004</c:v>
                </c:pt>
                <c:pt idx="40">
                  <c:v>5</c:v>
                </c:pt>
                <c:pt idx="41">
                  <c:v>5.0999999999999996</c:v>
                </c:pt>
                <c:pt idx="42">
                  <c:v>5.2</c:v>
                </c:pt>
                <c:pt idx="43">
                  <c:v>5.3</c:v>
                </c:pt>
                <c:pt idx="44">
                  <c:v>5.4</c:v>
                </c:pt>
                <c:pt idx="45">
                  <c:v>5.5</c:v>
                </c:pt>
                <c:pt idx="46">
                  <c:v>5.6</c:v>
                </c:pt>
                <c:pt idx="47">
                  <c:v>5.7</c:v>
                </c:pt>
                <c:pt idx="48">
                  <c:v>5.8</c:v>
                </c:pt>
                <c:pt idx="49">
                  <c:v>5.9</c:v>
                </c:pt>
                <c:pt idx="50">
                  <c:v>6</c:v>
                </c:pt>
                <c:pt idx="51">
                  <c:v>6.1</c:v>
                </c:pt>
                <c:pt idx="52">
                  <c:v>6.2</c:v>
                </c:pt>
                <c:pt idx="53">
                  <c:v>6.3</c:v>
                </c:pt>
                <c:pt idx="54">
                  <c:v>6.4</c:v>
                </c:pt>
                <c:pt idx="55">
                  <c:v>6.5</c:v>
                </c:pt>
                <c:pt idx="56">
                  <c:v>6.6</c:v>
                </c:pt>
                <c:pt idx="57">
                  <c:v>6.7</c:v>
                </c:pt>
                <c:pt idx="58">
                  <c:v>6.8</c:v>
                </c:pt>
                <c:pt idx="59">
                  <c:v>6.9</c:v>
                </c:pt>
                <c:pt idx="60">
                  <c:v>7</c:v>
                </c:pt>
                <c:pt idx="61">
                  <c:v>7.1</c:v>
                </c:pt>
                <c:pt idx="62">
                  <c:v>7.2</c:v>
                </c:pt>
                <c:pt idx="63">
                  <c:v>7.3</c:v>
                </c:pt>
                <c:pt idx="64">
                  <c:v>7.4</c:v>
                </c:pt>
                <c:pt idx="65">
                  <c:v>7.5</c:v>
                </c:pt>
                <c:pt idx="66">
                  <c:v>7.6</c:v>
                </c:pt>
                <c:pt idx="67">
                  <c:v>7.7</c:v>
                </c:pt>
                <c:pt idx="68">
                  <c:v>7.8</c:v>
                </c:pt>
                <c:pt idx="69">
                  <c:v>7.9</c:v>
                </c:pt>
                <c:pt idx="70">
                  <c:v>8</c:v>
                </c:pt>
                <c:pt idx="71">
                  <c:v>8.1</c:v>
                </c:pt>
                <c:pt idx="72">
                  <c:v>8.1999999999999993</c:v>
                </c:pt>
                <c:pt idx="73">
                  <c:v>8.3000000000000007</c:v>
                </c:pt>
                <c:pt idx="74">
                  <c:v>8.4</c:v>
                </c:pt>
                <c:pt idx="75">
                  <c:v>8.5</c:v>
                </c:pt>
                <c:pt idx="76">
                  <c:v>8.6</c:v>
                </c:pt>
                <c:pt idx="77">
                  <c:v>8.6999999999999993</c:v>
                </c:pt>
                <c:pt idx="78">
                  <c:v>8.8000000000000007</c:v>
                </c:pt>
                <c:pt idx="79">
                  <c:v>8.9</c:v>
                </c:pt>
                <c:pt idx="80">
                  <c:v>9</c:v>
                </c:pt>
                <c:pt idx="81">
                  <c:v>9.1</c:v>
                </c:pt>
                <c:pt idx="82">
                  <c:v>9.1999999999999993</c:v>
                </c:pt>
                <c:pt idx="83">
                  <c:v>9.3000000000000007</c:v>
                </c:pt>
                <c:pt idx="84">
                  <c:v>9.4</c:v>
                </c:pt>
                <c:pt idx="85">
                  <c:v>9.5</c:v>
                </c:pt>
                <c:pt idx="86">
                  <c:v>9.6</c:v>
                </c:pt>
                <c:pt idx="87">
                  <c:v>9.6999999999999993</c:v>
                </c:pt>
                <c:pt idx="88">
                  <c:v>9.8000000000000007</c:v>
                </c:pt>
                <c:pt idx="89">
                  <c:v>9.9</c:v>
                </c:pt>
                <c:pt idx="90">
                  <c:v>10</c:v>
                </c:pt>
                <c:pt idx="91">
                  <c:v>10.1</c:v>
                </c:pt>
                <c:pt idx="92">
                  <c:v>10.199999999999999</c:v>
                </c:pt>
                <c:pt idx="93">
                  <c:v>10.3</c:v>
                </c:pt>
                <c:pt idx="94">
                  <c:v>10.4</c:v>
                </c:pt>
                <c:pt idx="95">
                  <c:v>10.5</c:v>
                </c:pt>
                <c:pt idx="96">
                  <c:v>10.6</c:v>
                </c:pt>
                <c:pt idx="97">
                  <c:v>10.7</c:v>
                </c:pt>
                <c:pt idx="98">
                  <c:v>10.8</c:v>
                </c:pt>
                <c:pt idx="99">
                  <c:v>10.9</c:v>
                </c:pt>
                <c:pt idx="100">
                  <c:v>11</c:v>
                </c:pt>
                <c:pt idx="101">
                  <c:v>11.1</c:v>
                </c:pt>
                <c:pt idx="102">
                  <c:v>11.2</c:v>
                </c:pt>
                <c:pt idx="103">
                  <c:v>11.3</c:v>
                </c:pt>
                <c:pt idx="104">
                  <c:v>11.4</c:v>
                </c:pt>
                <c:pt idx="105">
                  <c:v>11.5</c:v>
                </c:pt>
                <c:pt idx="106">
                  <c:v>11.6</c:v>
                </c:pt>
                <c:pt idx="107">
                  <c:v>11.7</c:v>
                </c:pt>
                <c:pt idx="108">
                  <c:v>11.8</c:v>
                </c:pt>
                <c:pt idx="109">
                  <c:v>11.9</c:v>
                </c:pt>
                <c:pt idx="110">
                  <c:v>12</c:v>
                </c:pt>
                <c:pt idx="111">
                  <c:v>12.1</c:v>
                </c:pt>
                <c:pt idx="112">
                  <c:v>12.2</c:v>
                </c:pt>
                <c:pt idx="113">
                  <c:v>12.3</c:v>
                </c:pt>
                <c:pt idx="114">
                  <c:v>12.4</c:v>
                </c:pt>
                <c:pt idx="115">
                  <c:v>12.5</c:v>
                </c:pt>
                <c:pt idx="116">
                  <c:v>12.6</c:v>
                </c:pt>
                <c:pt idx="117">
                  <c:v>12.7</c:v>
                </c:pt>
                <c:pt idx="118">
                  <c:v>12.8</c:v>
                </c:pt>
                <c:pt idx="119">
                  <c:v>12.9</c:v>
                </c:pt>
                <c:pt idx="120">
                  <c:v>13</c:v>
                </c:pt>
                <c:pt idx="121">
                  <c:v>13.1</c:v>
                </c:pt>
                <c:pt idx="122">
                  <c:v>13.2</c:v>
                </c:pt>
                <c:pt idx="123">
                  <c:v>13.3</c:v>
                </c:pt>
                <c:pt idx="124">
                  <c:v>13.4</c:v>
                </c:pt>
                <c:pt idx="125">
                  <c:v>13.5</c:v>
                </c:pt>
                <c:pt idx="126">
                  <c:v>13.6</c:v>
                </c:pt>
                <c:pt idx="127">
                  <c:v>13.7</c:v>
                </c:pt>
                <c:pt idx="128">
                  <c:v>13.8</c:v>
                </c:pt>
                <c:pt idx="129">
                  <c:v>13.9</c:v>
                </c:pt>
                <c:pt idx="130">
                  <c:v>14</c:v>
                </c:pt>
                <c:pt idx="131">
                  <c:v>14.1</c:v>
                </c:pt>
                <c:pt idx="132">
                  <c:v>14.2</c:v>
                </c:pt>
                <c:pt idx="133">
                  <c:v>14.3</c:v>
                </c:pt>
                <c:pt idx="134">
                  <c:v>14.4</c:v>
                </c:pt>
                <c:pt idx="135">
                  <c:v>14.5</c:v>
                </c:pt>
                <c:pt idx="136">
                  <c:v>14.6</c:v>
                </c:pt>
                <c:pt idx="137">
                  <c:v>14.7</c:v>
                </c:pt>
                <c:pt idx="138">
                  <c:v>14.8</c:v>
                </c:pt>
                <c:pt idx="139">
                  <c:v>14.9</c:v>
                </c:pt>
                <c:pt idx="140">
                  <c:v>15</c:v>
                </c:pt>
                <c:pt idx="141">
                  <c:v>15.1</c:v>
                </c:pt>
                <c:pt idx="142">
                  <c:v>15.2</c:v>
                </c:pt>
                <c:pt idx="143">
                  <c:v>15.3</c:v>
                </c:pt>
                <c:pt idx="144">
                  <c:v>15.4</c:v>
                </c:pt>
                <c:pt idx="145">
                  <c:v>15.5</c:v>
                </c:pt>
                <c:pt idx="146">
                  <c:v>15.6</c:v>
                </c:pt>
                <c:pt idx="147">
                  <c:v>15.7</c:v>
                </c:pt>
                <c:pt idx="148">
                  <c:v>15.8</c:v>
                </c:pt>
                <c:pt idx="149">
                  <c:v>15.9</c:v>
                </c:pt>
                <c:pt idx="150">
                  <c:v>16</c:v>
                </c:pt>
                <c:pt idx="151">
                  <c:v>16.100000000000001</c:v>
                </c:pt>
                <c:pt idx="152">
                  <c:v>16.2</c:v>
                </c:pt>
                <c:pt idx="153">
                  <c:v>16.3</c:v>
                </c:pt>
                <c:pt idx="154">
                  <c:v>16.399999999999999</c:v>
                </c:pt>
                <c:pt idx="155">
                  <c:v>16.5</c:v>
                </c:pt>
                <c:pt idx="156">
                  <c:v>16.600000000000001</c:v>
                </c:pt>
                <c:pt idx="157">
                  <c:v>16.7</c:v>
                </c:pt>
                <c:pt idx="158">
                  <c:v>16.8</c:v>
                </c:pt>
                <c:pt idx="159">
                  <c:v>16.899999999999999</c:v>
                </c:pt>
                <c:pt idx="160">
                  <c:v>17</c:v>
                </c:pt>
                <c:pt idx="161">
                  <c:v>17.100000000000001</c:v>
                </c:pt>
                <c:pt idx="162">
                  <c:v>17.2</c:v>
                </c:pt>
                <c:pt idx="163">
                  <c:v>17.3</c:v>
                </c:pt>
                <c:pt idx="164">
                  <c:v>17.399999999999999</c:v>
                </c:pt>
                <c:pt idx="165">
                  <c:v>17.5</c:v>
                </c:pt>
                <c:pt idx="166">
                  <c:v>17.600000000000001</c:v>
                </c:pt>
                <c:pt idx="167">
                  <c:v>17.7</c:v>
                </c:pt>
                <c:pt idx="168">
                  <c:v>17.8</c:v>
                </c:pt>
                <c:pt idx="169">
                  <c:v>17.899999999999999</c:v>
                </c:pt>
                <c:pt idx="170">
                  <c:v>18</c:v>
                </c:pt>
                <c:pt idx="171">
                  <c:v>18.100000000000001</c:v>
                </c:pt>
                <c:pt idx="172">
                  <c:v>18.2</c:v>
                </c:pt>
                <c:pt idx="173">
                  <c:v>18.3</c:v>
                </c:pt>
                <c:pt idx="174">
                  <c:v>18.399999999999999</c:v>
                </c:pt>
                <c:pt idx="175">
                  <c:v>18.5</c:v>
                </c:pt>
                <c:pt idx="176">
                  <c:v>18.600000000000001</c:v>
                </c:pt>
                <c:pt idx="177">
                  <c:v>18.7</c:v>
                </c:pt>
                <c:pt idx="178">
                  <c:v>18.8</c:v>
                </c:pt>
                <c:pt idx="179">
                  <c:v>18.899999999999999</c:v>
                </c:pt>
                <c:pt idx="180">
                  <c:v>19</c:v>
                </c:pt>
                <c:pt idx="181">
                  <c:v>19.100000000000001</c:v>
                </c:pt>
                <c:pt idx="182">
                  <c:v>19.2</c:v>
                </c:pt>
                <c:pt idx="183">
                  <c:v>19.3</c:v>
                </c:pt>
                <c:pt idx="184">
                  <c:v>19.399999999999999</c:v>
                </c:pt>
                <c:pt idx="185">
                  <c:v>19.5</c:v>
                </c:pt>
                <c:pt idx="186">
                  <c:v>19.600000000000001</c:v>
                </c:pt>
                <c:pt idx="187">
                  <c:v>19.7</c:v>
                </c:pt>
                <c:pt idx="188">
                  <c:v>19.8</c:v>
                </c:pt>
                <c:pt idx="189">
                  <c:v>19.899999999999999</c:v>
                </c:pt>
                <c:pt idx="190">
                  <c:v>20</c:v>
                </c:pt>
                <c:pt idx="191">
                  <c:v>20.100000000000001</c:v>
                </c:pt>
                <c:pt idx="192">
                  <c:v>20.2</c:v>
                </c:pt>
                <c:pt idx="193">
                  <c:v>20.3</c:v>
                </c:pt>
                <c:pt idx="194">
                  <c:v>20.399999999999999</c:v>
                </c:pt>
                <c:pt idx="195">
                  <c:v>20.5</c:v>
                </c:pt>
                <c:pt idx="196">
                  <c:v>20.6</c:v>
                </c:pt>
                <c:pt idx="197">
                  <c:v>20.7</c:v>
                </c:pt>
                <c:pt idx="198">
                  <c:v>20.8</c:v>
                </c:pt>
                <c:pt idx="199">
                  <c:v>20.9</c:v>
                </c:pt>
                <c:pt idx="200">
                  <c:v>21</c:v>
                </c:pt>
                <c:pt idx="201">
                  <c:v>21.1</c:v>
                </c:pt>
                <c:pt idx="202">
                  <c:v>21.2</c:v>
                </c:pt>
                <c:pt idx="203">
                  <c:v>21.3</c:v>
                </c:pt>
                <c:pt idx="204">
                  <c:v>21.4</c:v>
                </c:pt>
                <c:pt idx="205">
                  <c:v>21.5</c:v>
                </c:pt>
                <c:pt idx="206">
                  <c:v>21.6</c:v>
                </c:pt>
                <c:pt idx="207">
                  <c:v>21.7</c:v>
                </c:pt>
                <c:pt idx="208">
                  <c:v>21.8</c:v>
                </c:pt>
                <c:pt idx="209">
                  <c:v>21.9</c:v>
                </c:pt>
                <c:pt idx="210">
                  <c:v>22</c:v>
                </c:pt>
                <c:pt idx="211">
                  <c:v>22.1</c:v>
                </c:pt>
                <c:pt idx="212">
                  <c:v>22.2</c:v>
                </c:pt>
                <c:pt idx="213">
                  <c:v>22.3</c:v>
                </c:pt>
                <c:pt idx="214">
                  <c:v>22.4</c:v>
                </c:pt>
                <c:pt idx="215">
                  <c:v>22.5</c:v>
                </c:pt>
                <c:pt idx="216">
                  <c:v>22.6</c:v>
                </c:pt>
                <c:pt idx="217">
                  <c:v>22.7</c:v>
                </c:pt>
                <c:pt idx="218">
                  <c:v>22.8</c:v>
                </c:pt>
                <c:pt idx="219">
                  <c:v>22.9</c:v>
                </c:pt>
                <c:pt idx="220">
                  <c:v>23</c:v>
                </c:pt>
                <c:pt idx="221">
                  <c:v>23.1</c:v>
                </c:pt>
                <c:pt idx="222">
                  <c:v>23.2</c:v>
                </c:pt>
                <c:pt idx="223">
                  <c:v>23.3</c:v>
                </c:pt>
                <c:pt idx="224">
                  <c:v>23.4</c:v>
                </c:pt>
                <c:pt idx="225">
                  <c:v>23.5</c:v>
                </c:pt>
                <c:pt idx="226">
                  <c:v>23.6</c:v>
                </c:pt>
                <c:pt idx="227">
                  <c:v>23.7</c:v>
                </c:pt>
                <c:pt idx="228">
                  <c:v>23.8</c:v>
                </c:pt>
                <c:pt idx="229">
                  <c:v>23.9</c:v>
                </c:pt>
                <c:pt idx="230">
                  <c:v>24</c:v>
                </c:pt>
                <c:pt idx="231">
                  <c:v>24.1</c:v>
                </c:pt>
                <c:pt idx="232">
                  <c:v>24.2</c:v>
                </c:pt>
                <c:pt idx="233">
                  <c:v>24.3</c:v>
                </c:pt>
                <c:pt idx="234">
                  <c:v>24.4</c:v>
                </c:pt>
                <c:pt idx="235">
                  <c:v>24.5</c:v>
                </c:pt>
                <c:pt idx="236">
                  <c:v>24.6</c:v>
                </c:pt>
                <c:pt idx="237">
                  <c:v>24.7</c:v>
                </c:pt>
                <c:pt idx="238">
                  <c:v>24.8</c:v>
                </c:pt>
                <c:pt idx="239">
                  <c:v>24.9</c:v>
                </c:pt>
                <c:pt idx="240">
                  <c:v>25</c:v>
                </c:pt>
                <c:pt idx="241">
                  <c:v>25.1</c:v>
                </c:pt>
                <c:pt idx="242">
                  <c:v>25.2</c:v>
                </c:pt>
                <c:pt idx="243">
                  <c:v>25.3</c:v>
                </c:pt>
                <c:pt idx="244">
                  <c:v>25.4</c:v>
                </c:pt>
                <c:pt idx="245">
                  <c:v>25.5</c:v>
                </c:pt>
                <c:pt idx="246">
                  <c:v>25.6</c:v>
                </c:pt>
                <c:pt idx="247">
                  <c:v>25.7</c:v>
                </c:pt>
                <c:pt idx="248">
                  <c:v>25.8</c:v>
                </c:pt>
                <c:pt idx="249">
                  <c:v>25.9</c:v>
                </c:pt>
                <c:pt idx="250">
                  <c:v>26</c:v>
                </c:pt>
                <c:pt idx="251">
                  <c:v>26.1</c:v>
                </c:pt>
                <c:pt idx="252">
                  <c:v>26.2</c:v>
                </c:pt>
                <c:pt idx="253">
                  <c:v>26.3</c:v>
                </c:pt>
                <c:pt idx="254">
                  <c:v>26.4</c:v>
                </c:pt>
                <c:pt idx="255">
                  <c:v>26.5</c:v>
                </c:pt>
                <c:pt idx="256">
                  <c:v>26.6</c:v>
                </c:pt>
                <c:pt idx="257">
                  <c:v>26.7</c:v>
                </c:pt>
                <c:pt idx="258">
                  <c:v>26.8</c:v>
                </c:pt>
                <c:pt idx="259">
                  <c:v>26.9</c:v>
                </c:pt>
                <c:pt idx="260">
                  <c:v>27</c:v>
                </c:pt>
                <c:pt idx="261">
                  <c:v>27.1</c:v>
                </c:pt>
                <c:pt idx="262">
                  <c:v>27.2</c:v>
                </c:pt>
                <c:pt idx="263">
                  <c:v>27.3</c:v>
                </c:pt>
                <c:pt idx="264">
                  <c:v>27.4</c:v>
                </c:pt>
                <c:pt idx="265">
                  <c:v>27.5</c:v>
                </c:pt>
                <c:pt idx="266">
                  <c:v>27.6</c:v>
                </c:pt>
                <c:pt idx="267">
                  <c:v>27.7</c:v>
                </c:pt>
                <c:pt idx="268">
                  <c:v>27.8</c:v>
                </c:pt>
                <c:pt idx="269">
                  <c:v>27.9</c:v>
                </c:pt>
                <c:pt idx="270">
                  <c:v>28</c:v>
                </c:pt>
                <c:pt idx="271">
                  <c:v>28.1</c:v>
                </c:pt>
                <c:pt idx="272">
                  <c:v>28.2</c:v>
                </c:pt>
                <c:pt idx="273">
                  <c:v>28.3</c:v>
                </c:pt>
                <c:pt idx="274">
                  <c:v>28.4</c:v>
                </c:pt>
                <c:pt idx="275">
                  <c:v>28.5</c:v>
                </c:pt>
                <c:pt idx="276">
                  <c:v>28.6</c:v>
                </c:pt>
                <c:pt idx="277">
                  <c:v>28.7</c:v>
                </c:pt>
                <c:pt idx="278">
                  <c:v>28.8</c:v>
                </c:pt>
                <c:pt idx="279">
                  <c:v>28.9</c:v>
                </c:pt>
                <c:pt idx="280">
                  <c:v>29</c:v>
                </c:pt>
                <c:pt idx="281">
                  <c:v>29.1</c:v>
                </c:pt>
                <c:pt idx="282">
                  <c:v>29.2</c:v>
                </c:pt>
                <c:pt idx="283">
                  <c:v>29.3</c:v>
                </c:pt>
                <c:pt idx="284">
                  <c:v>29.4</c:v>
                </c:pt>
                <c:pt idx="285">
                  <c:v>29.5</c:v>
                </c:pt>
                <c:pt idx="286">
                  <c:v>29.6</c:v>
                </c:pt>
                <c:pt idx="287">
                  <c:v>29.7</c:v>
                </c:pt>
                <c:pt idx="288">
                  <c:v>29.8</c:v>
                </c:pt>
                <c:pt idx="289">
                  <c:v>29.9</c:v>
                </c:pt>
                <c:pt idx="290">
                  <c:v>30</c:v>
                </c:pt>
                <c:pt idx="291">
                  <c:v>30.1</c:v>
                </c:pt>
                <c:pt idx="292">
                  <c:v>30.2</c:v>
                </c:pt>
                <c:pt idx="293">
                  <c:v>30.3</c:v>
                </c:pt>
                <c:pt idx="294">
                  <c:v>30.4</c:v>
                </c:pt>
                <c:pt idx="295">
                  <c:v>30.5</c:v>
                </c:pt>
                <c:pt idx="296">
                  <c:v>30.6</c:v>
                </c:pt>
                <c:pt idx="297">
                  <c:v>30.7</c:v>
                </c:pt>
                <c:pt idx="298">
                  <c:v>30.8</c:v>
                </c:pt>
                <c:pt idx="299">
                  <c:v>30.9</c:v>
                </c:pt>
                <c:pt idx="300">
                  <c:v>31</c:v>
                </c:pt>
                <c:pt idx="301">
                  <c:v>31.1</c:v>
                </c:pt>
                <c:pt idx="302">
                  <c:v>31.2</c:v>
                </c:pt>
                <c:pt idx="303">
                  <c:v>31.3</c:v>
                </c:pt>
                <c:pt idx="304">
                  <c:v>31.4</c:v>
                </c:pt>
                <c:pt idx="305">
                  <c:v>31.5</c:v>
                </c:pt>
                <c:pt idx="306">
                  <c:v>31.6</c:v>
                </c:pt>
                <c:pt idx="307">
                  <c:v>31.7</c:v>
                </c:pt>
                <c:pt idx="308">
                  <c:v>31.8</c:v>
                </c:pt>
                <c:pt idx="309">
                  <c:v>31.9</c:v>
                </c:pt>
                <c:pt idx="310">
                  <c:v>32</c:v>
                </c:pt>
                <c:pt idx="311">
                  <c:v>32.1</c:v>
                </c:pt>
                <c:pt idx="312">
                  <c:v>32.200000000000003</c:v>
                </c:pt>
                <c:pt idx="313">
                  <c:v>32.299999999999997</c:v>
                </c:pt>
                <c:pt idx="314">
                  <c:v>32.4</c:v>
                </c:pt>
                <c:pt idx="315">
                  <c:v>32.5</c:v>
                </c:pt>
                <c:pt idx="316">
                  <c:v>32.6</c:v>
                </c:pt>
                <c:pt idx="317">
                  <c:v>32.700000000000003</c:v>
                </c:pt>
                <c:pt idx="318">
                  <c:v>32.799999999999997</c:v>
                </c:pt>
                <c:pt idx="319">
                  <c:v>32.9</c:v>
                </c:pt>
                <c:pt idx="320">
                  <c:v>33</c:v>
                </c:pt>
                <c:pt idx="321">
                  <c:v>33.1</c:v>
                </c:pt>
                <c:pt idx="322">
                  <c:v>33.200000000000003</c:v>
                </c:pt>
                <c:pt idx="323">
                  <c:v>33.299999999999997</c:v>
                </c:pt>
                <c:pt idx="324">
                  <c:v>33.4</c:v>
                </c:pt>
                <c:pt idx="325">
                  <c:v>33.5</c:v>
                </c:pt>
                <c:pt idx="326">
                  <c:v>33.6</c:v>
                </c:pt>
                <c:pt idx="327">
                  <c:v>33.700000000000003</c:v>
                </c:pt>
                <c:pt idx="328">
                  <c:v>33.799999999999997</c:v>
                </c:pt>
                <c:pt idx="329">
                  <c:v>33.9</c:v>
                </c:pt>
                <c:pt idx="330">
                  <c:v>34</c:v>
                </c:pt>
                <c:pt idx="331">
                  <c:v>34.1</c:v>
                </c:pt>
                <c:pt idx="332">
                  <c:v>34.200000000000003</c:v>
                </c:pt>
                <c:pt idx="333">
                  <c:v>34.299999999999997</c:v>
                </c:pt>
                <c:pt idx="334">
                  <c:v>34.4</c:v>
                </c:pt>
                <c:pt idx="335">
                  <c:v>34.5</c:v>
                </c:pt>
                <c:pt idx="336">
                  <c:v>34.6</c:v>
                </c:pt>
                <c:pt idx="337">
                  <c:v>34.700000000000003</c:v>
                </c:pt>
                <c:pt idx="338">
                  <c:v>34.799999999999997</c:v>
                </c:pt>
                <c:pt idx="339">
                  <c:v>34.9</c:v>
                </c:pt>
                <c:pt idx="340">
                  <c:v>35</c:v>
                </c:pt>
                <c:pt idx="341">
                  <c:v>35.1</c:v>
                </c:pt>
                <c:pt idx="342">
                  <c:v>35.200000000000003</c:v>
                </c:pt>
                <c:pt idx="343">
                  <c:v>35.299999999999997</c:v>
                </c:pt>
                <c:pt idx="344">
                  <c:v>35.4</c:v>
                </c:pt>
                <c:pt idx="345">
                  <c:v>35.5</c:v>
                </c:pt>
                <c:pt idx="346">
                  <c:v>35.6</c:v>
                </c:pt>
                <c:pt idx="347">
                  <c:v>35.700000000000003</c:v>
                </c:pt>
                <c:pt idx="348">
                  <c:v>35.799999999999997</c:v>
                </c:pt>
                <c:pt idx="349">
                  <c:v>35.9</c:v>
                </c:pt>
                <c:pt idx="350">
                  <c:v>36</c:v>
                </c:pt>
                <c:pt idx="351">
                  <c:v>36.1</c:v>
                </c:pt>
                <c:pt idx="352">
                  <c:v>36.200000000000003</c:v>
                </c:pt>
                <c:pt idx="353">
                  <c:v>36.299999999999997</c:v>
                </c:pt>
                <c:pt idx="354">
                  <c:v>36.4</c:v>
                </c:pt>
                <c:pt idx="355">
                  <c:v>36.5</c:v>
                </c:pt>
                <c:pt idx="356">
                  <c:v>36.6</c:v>
                </c:pt>
                <c:pt idx="357">
                  <c:v>36.700000000000003</c:v>
                </c:pt>
                <c:pt idx="358">
                  <c:v>36.799999999999997</c:v>
                </c:pt>
                <c:pt idx="359">
                  <c:v>36.9</c:v>
                </c:pt>
                <c:pt idx="360">
                  <c:v>37</c:v>
                </c:pt>
                <c:pt idx="361">
                  <c:v>37.1</c:v>
                </c:pt>
                <c:pt idx="362">
                  <c:v>37.200000000000003</c:v>
                </c:pt>
                <c:pt idx="363">
                  <c:v>37.299999999999997</c:v>
                </c:pt>
                <c:pt idx="364">
                  <c:v>37.4</c:v>
                </c:pt>
                <c:pt idx="365">
                  <c:v>37.5</c:v>
                </c:pt>
                <c:pt idx="366">
                  <c:v>37.6</c:v>
                </c:pt>
                <c:pt idx="367">
                  <c:v>37.700000000000003</c:v>
                </c:pt>
                <c:pt idx="368">
                  <c:v>37.799999999999997</c:v>
                </c:pt>
                <c:pt idx="369">
                  <c:v>37.9</c:v>
                </c:pt>
                <c:pt idx="370">
                  <c:v>38</c:v>
                </c:pt>
                <c:pt idx="371">
                  <c:v>38.1</c:v>
                </c:pt>
                <c:pt idx="372">
                  <c:v>38.200000000000003</c:v>
                </c:pt>
                <c:pt idx="373">
                  <c:v>38.299999999999997</c:v>
                </c:pt>
                <c:pt idx="374">
                  <c:v>38.4</c:v>
                </c:pt>
                <c:pt idx="375">
                  <c:v>38.5</c:v>
                </c:pt>
                <c:pt idx="376">
                  <c:v>38.6</c:v>
                </c:pt>
                <c:pt idx="377">
                  <c:v>38.700000000000003</c:v>
                </c:pt>
                <c:pt idx="378">
                  <c:v>38.799999999999997</c:v>
                </c:pt>
                <c:pt idx="379">
                  <c:v>38.9</c:v>
                </c:pt>
                <c:pt idx="380">
                  <c:v>39</c:v>
                </c:pt>
                <c:pt idx="381">
                  <c:v>39.1</c:v>
                </c:pt>
                <c:pt idx="382">
                  <c:v>39.200000000000003</c:v>
                </c:pt>
                <c:pt idx="383">
                  <c:v>39.299999999999997</c:v>
                </c:pt>
                <c:pt idx="384">
                  <c:v>39.4</c:v>
                </c:pt>
                <c:pt idx="385">
                  <c:v>39.5</c:v>
                </c:pt>
                <c:pt idx="386">
                  <c:v>39.6</c:v>
                </c:pt>
                <c:pt idx="387">
                  <c:v>39.700000000000003</c:v>
                </c:pt>
                <c:pt idx="388">
                  <c:v>39.799999999999997</c:v>
                </c:pt>
                <c:pt idx="389">
                  <c:v>39.9</c:v>
                </c:pt>
                <c:pt idx="390">
                  <c:v>40</c:v>
                </c:pt>
                <c:pt idx="391">
                  <c:v>40.1</c:v>
                </c:pt>
                <c:pt idx="392">
                  <c:v>40.200000000000003</c:v>
                </c:pt>
                <c:pt idx="393">
                  <c:v>40.299999999999997</c:v>
                </c:pt>
                <c:pt idx="394">
                  <c:v>40.4</c:v>
                </c:pt>
                <c:pt idx="395">
                  <c:v>40.5</c:v>
                </c:pt>
                <c:pt idx="396">
                  <c:v>40.6</c:v>
                </c:pt>
                <c:pt idx="397">
                  <c:v>40.700000000000003</c:v>
                </c:pt>
                <c:pt idx="398">
                  <c:v>40.799999999999997</c:v>
                </c:pt>
                <c:pt idx="399">
                  <c:v>40.9</c:v>
                </c:pt>
                <c:pt idx="400">
                  <c:v>41</c:v>
                </c:pt>
                <c:pt idx="401">
                  <c:v>41.1</c:v>
                </c:pt>
                <c:pt idx="402">
                  <c:v>41.2</c:v>
                </c:pt>
                <c:pt idx="403">
                  <c:v>41.3</c:v>
                </c:pt>
                <c:pt idx="404">
                  <c:v>41.4</c:v>
                </c:pt>
                <c:pt idx="405">
                  <c:v>41.5</c:v>
                </c:pt>
                <c:pt idx="406">
                  <c:v>41.6</c:v>
                </c:pt>
                <c:pt idx="407">
                  <c:v>41.7</c:v>
                </c:pt>
                <c:pt idx="408">
                  <c:v>41.8</c:v>
                </c:pt>
                <c:pt idx="409">
                  <c:v>41.9</c:v>
                </c:pt>
                <c:pt idx="410">
                  <c:v>42</c:v>
                </c:pt>
                <c:pt idx="411">
                  <c:v>42.1</c:v>
                </c:pt>
                <c:pt idx="412">
                  <c:v>42.2</c:v>
                </c:pt>
                <c:pt idx="413">
                  <c:v>42.3</c:v>
                </c:pt>
                <c:pt idx="414">
                  <c:v>42.4</c:v>
                </c:pt>
                <c:pt idx="415">
                  <c:v>42.5</c:v>
                </c:pt>
                <c:pt idx="416">
                  <c:v>42.6</c:v>
                </c:pt>
                <c:pt idx="417">
                  <c:v>42.7</c:v>
                </c:pt>
                <c:pt idx="418">
                  <c:v>42.8</c:v>
                </c:pt>
                <c:pt idx="419">
                  <c:v>42.9</c:v>
                </c:pt>
                <c:pt idx="420">
                  <c:v>43</c:v>
                </c:pt>
                <c:pt idx="421">
                  <c:v>43.1</c:v>
                </c:pt>
                <c:pt idx="422">
                  <c:v>43.2</c:v>
                </c:pt>
                <c:pt idx="423">
                  <c:v>43.3</c:v>
                </c:pt>
                <c:pt idx="424">
                  <c:v>43.4</c:v>
                </c:pt>
                <c:pt idx="425">
                  <c:v>43.5</c:v>
                </c:pt>
                <c:pt idx="426">
                  <c:v>43.6</c:v>
                </c:pt>
                <c:pt idx="427">
                  <c:v>43.7</c:v>
                </c:pt>
                <c:pt idx="428">
                  <c:v>43.8</c:v>
                </c:pt>
                <c:pt idx="429">
                  <c:v>43.9</c:v>
                </c:pt>
                <c:pt idx="430">
                  <c:v>44</c:v>
                </c:pt>
                <c:pt idx="431">
                  <c:v>44.1</c:v>
                </c:pt>
                <c:pt idx="432">
                  <c:v>44.2</c:v>
                </c:pt>
                <c:pt idx="433">
                  <c:v>44.3</c:v>
                </c:pt>
                <c:pt idx="434">
                  <c:v>44.4</c:v>
                </c:pt>
                <c:pt idx="435">
                  <c:v>44.5</c:v>
                </c:pt>
                <c:pt idx="436">
                  <c:v>44.6</c:v>
                </c:pt>
                <c:pt idx="437">
                  <c:v>44.7</c:v>
                </c:pt>
                <c:pt idx="438">
                  <c:v>44.8</c:v>
                </c:pt>
                <c:pt idx="439">
                  <c:v>44.9</c:v>
                </c:pt>
                <c:pt idx="440">
                  <c:v>45</c:v>
                </c:pt>
                <c:pt idx="441">
                  <c:v>45.1</c:v>
                </c:pt>
                <c:pt idx="442">
                  <c:v>45.2</c:v>
                </c:pt>
                <c:pt idx="443">
                  <c:v>45.3</c:v>
                </c:pt>
                <c:pt idx="444">
                  <c:v>45.4</c:v>
                </c:pt>
                <c:pt idx="445">
                  <c:v>45.5</c:v>
                </c:pt>
                <c:pt idx="446">
                  <c:v>45.6</c:v>
                </c:pt>
                <c:pt idx="447">
                  <c:v>45.7</c:v>
                </c:pt>
                <c:pt idx="448">
                  <c:v>45.8</c:v>
                </c:pt>
                <c:pt idx="449">
                  <c:v>45.9</c:v>
                </c:pt>
                <c:pt idx="450">
                  <c:v>46</c:v>
                </c:pt>
                <c:pt idx="451">
                  <c:v>46.1</c:v>
                </c:pt>
                <c:pt idx="452">
                  <c:v>46.2</c:v>
                </c:pt>
                <c:pt idx="453">
                  <c:v>46.3</c:v>
                </c:pt>
                <c:pt idx="454">
                  <c:v>46.4</c:v>
                </c:pt>
                <c:pt idx="455">
                  <c:v>46.5</c:v>
                </c:pt>
                <c:pt idx="456">
                  <c:v>46.6</c:v>
                </c:pt>
                <c:pt idx="457">
                  <c:v>46.7</c:v>
                </c:pt>
                <c:pt idx="458">
                  <c:v>46.8</c:v>
                </c:pt>
                <c:pt idx="459">
                  <c:v>46.9</c:v>
                </c:pt>
                <c:pt idx="460">
                  <c:v>47</c:v>
                </c:pt>
                <c:pt idx="461">
                  <c:v>47.1</c:v>
                </c:pt>
                <c:pt idx="462">
                  <c:v>47.2</c:v>
                </c:pt>
                <c:pt idx="463">
                  <c:v>47.3</c:v>
                </c:pt>
                <c:pt idx="464">
                  <c:v>47.4</c:v>
                </c:pt>
                <c:pt idx="465">
                  <c:v>47.5</c:v>
                </c:pt>
                <c:pt idx="466">
                  <c:v>47.6</c:v>
                </c:pt>
                <c:pt idx="467">
                  <c:v>47.7</c:v>
                </c:pt>
                <c:pt idx="468">
                  <c:v>47.8</c:v>
                </c:pt>
                <c:pt idx="469">
                  <c:v>47.9</c:v>
                </c:pt>
                <c:pt idx="470">
                  <c:v>48</c:v>
                </c:pt>
                <c:pt idx="471">
                  <c:v>48.1</c:v>
                </c:pt>
                <c:pt idx="472">
                  <c:v>48.2</c:v>
                </c:pt>
                <c:pt idx="473">
                  <c:v>48.3</c:v>
                </c:pt>
                <c:pt idx="474">
                  <c:v>48.4</c:v>
                </c:pt>
                <c:pt idx="475">
                  <c:v>48.5</c:v>
                </c:pt>
                <c:pt idx="476">
                  <c:v>48.6</c:v>
                </c:pt>
                <c:pt idx="477">
                  <c:v>48.7</c:v>
                </c:pt>
                <c:pt idx="478">
                  <c:v>48.8</c:v>
                </c:pt>
                <c:pt idx="479">
                  <c:v>48.9</c:v>
                </c:pt>
                <c:pt idx="480">
                  <c:v>49</c:v>
                </c:pt>
                <c:pt idx="481">
                  <c:v>49.1</c:v>
                </c:pt>
                <c:pt idx="482">
                  <c:v>49.2</c:v>
                </c:pt>
                <c:pt idx="483">
                  <c:v>49.3</c:v>
                </c:pt>
                <c:pt idx="484">
                  <c:v>49.4</c:v>
                </c:pt>
                <c:pt idx="485">
                  <c:v>49.5</c:v>
                </c:pt>
                <c:pt idx="486">
                  <c:v>49.6</c:v>
                </c:pt>
                <c:pt idx="487">
                  <c:v>49.7</c:v>
                </c:pt>
                <c:pt idx="488">
                  <c:v>49.8</c:v>
                </c:pt>
                <c:pt idx="489">
                  <c:v>49.9</c:v>
                </c:pt>
                <c:pt idx="490">
                  <c:v>50</c:v>
                </c:pt>
                <c:pt idx="491">
                  <c:v>50.1</c:v>
                </c:pt>
                <c:pt idx="492">
                  <c:v>50.2</c:v>
                </c:pt>
                <c:pt idx="493">
                  <c:v>50.3</c:v>
                </c:pt>
                <c:pt idx="494">
                  <c:v>50.4</c:v>
                </c:pt>
                <c:pt idx="495">
                  <c:v>50.5</c:v>
                </c:pt>
                <c:pt idx="496">
                  <c:v>50.6</c:v>
                </c:pt>
                <c:pt idx="497">
                  <c:v>50.7</c:v>
                </c:pt>
                <c:pt idx="498">
                  <c:v>50.8</c:v>
                </c:pt>
                <c:pt idx="499">
                  <c:v>50.9</c:v>
                </c:pt>
                <c:pt idx="500">
                  <c:v>51</c:v>
                </c:pt>
                <c:pt idx="501">
                  <c:v>51.1</c:v>
                </c:pt>
                <c:pt idx="502">
                  <c:v>51.2</c:v>
                </c:pt>
                <c:pt idx="503">
                  <c:v>51.3</c:v>
                </c:pt>
                <c:pt idx="504">
                  <c:v>51.4</c:v>
                </c:pt>
                <c:pt idx="505">
                  <c:v>51.5</c:v>
                </c:pt>
                <c:pt idx="506">
                  <c:v>51.6</c:v>
                </c:pt>
                <c:pt idx="507">
                  <c:v>51.7</c:v>
                </c:pt>
                <c:pt idx="508">
                  <c:v>51.8</c:v>
                </c:pt>
                <c:pt idx="509">
                  <c:v>51.9</c:v>
                </c:pt>
                <c:pt idx="510">
                  <c:v>52</c:v>
                </c:pt>
                <c:pt idx="511">
                  <c:v>52.1</c:v>
                </c:pt>
                <c:pt idx="512">
                  <c:v>52.2</c:v>
                </c:pt>
                <c:pt idx="513">
                  <c:v>52.3</c:v>
                </c:pt>
                <c:pt idx="514">
                  <c:v>52.4</c:v>
                </c:pt>
                <c:pt idx="515">
                  <c:v>52.5</c:v>
                </c:pt>
                <c:pt idx="516">
                  <c:v>52.6</c:v>
                </c:pt>
                <c:pt idx="517">
                  <c:v>52.7</c:v>
                </c:pt>
                <c:pt idx="518">
                  <c:v>52.8</c:v>
                </c:pt>
                <c:pt idx="519">
                  <c:v>52.9</c:v>
                </c:pt>
                <c:pt idx="520">
                  <c:v>53</c:v>
                </c:pt>
                <c:pt idx="521">
                  <c:v>53.1</c:v>
                </c:pt>
                <c:pt idx="522">
                  <c:v>53.2</c:v>
                </c:pt>
                <c:pt idx="523">
                  <c:v>53.3</c:v>
                </c:pt>
                <c:pt idx="524">
                  <c:v>53.4</c:v>
                </c:pt>
                <c:pt idx="525">
                  <c:v>53.5</c:v>
                </c:pt>
                <c:pt idx="526">
                  <c:v>53.6</c:v>
                </c:pt>
                <c:pt idx="527">
                  <c:v>53.7</c:v>
                </c:pt>
                <c:pt idx="528">
                  <c:v>53.8</c:v>
                </c:pt>
                <c:pt idx="529">
                  <c:v>53.9</c:v>
                </c:pt>
                <c:pt idx="530">
                  <c:v>54</c:v>
                </c:pt>
                <c:pt idx="531">
                  <c:v>54.1</c:v>
                </c:pt>
                <c:pt idx="532">
                  <c:v>54.2</c:v>
                </c:pt>
                <c:pt idx="533">
                  <c:v>54.3</c:v>
                </c:pt>
                <c:pt idx="534">
                  <c:v>54.4</c:v>
                </c:pt>
                <c:pt idx="535">
                  <c:v>54.5</c:v>
                </c:pt>
                <c:pt idx="536">
                  <c:v>54.6</c:v>
                </c:pt>
                <c:pt idx="537">
                  <c:v>54.7</c:v>
                </c:pt>
                <c:pt idx="538">
                  <c:v>54.8</c:v>
                </c:pt>
                <c:pt idx="539">
                  <c:v>54.9</c:v>
                </c:pt>
                <c:pt idx="540">
                  <c:v>55</c:v>
                </c:pt>
                <c:pt idx="541">
                  <c:v>55.1</c:v>
                </c:pt>
                <c:pt idx="542">
                  <c:v>55.2</c:v>
                </c:pt>
                <c:pt idx="543">
                  <c:v>55.3</c:v>
                </c:pt>
                <c:pt idx="544">
                  <c:v>55.4</c:v>
                </c:pt>
                <c:pt idx="545">
                  <c:v>55.5</c:v>
                </c:pt>
                <c:pt idx="546">
                  <c:v>55.6</c:v>
                </c:pt>
                <c:pt idx="547">
                  <c:v>55.7</c:v>
                </c:pt>
                <c:pt idx="548">
                  <c:v>55.8</c:v>
                </c:pt>
                <c:pt idx="549">
                  <c:v>55.9</c:v>
                </c:pt>
                <c:pt idx="550">
                  <c:v>56</c:v>
                </c:pt>
                <c:pt idx="551">
                  <c:v>56.1</c:v>
                </c:pt>
                <c:pt idx="552">
                  <c:v>56.2</c:v>
                </c:pt>
                <c:pt idx="553">
                  <c:v>56.3</c:v>
                </c:pt>
                <c:pt idx="554">
                  <c:v>56.4</c:v>
                </c:pt>
                <c:pt idx="555">
                  <c:v>56.5</c:v>
                </c:pt>
                <c:pt idx="556">
                  <c:v>56.6</c:v>
                </c:pt>
                <c:pt idx="557">
                  <c:v>56.7</c:v>
                </c:pt>
                <c:pt idx="558">
                  <c:v>56.8</c:v>
                </c:pt>
                <c:pt idx="559">
                  <c:v>56.9</c:v>
                </c:pt>
                <c:pt idx="560">
                  <c:v>57</c:v>
                </c:pt>
                <c:pt idx="561">
                  <c:v>57.1</c:v>
                </c:pt>
                <c:pt idx="562">
                  <c:v>57.2</c:v>
                </c:pt>
                <c:pt idx="563">
                  <c:v>57.3</c:v>
                </c:pt>
                <c:pt idx="564">
                  <c:v>57.4</c:v>
                </c:pt>
                <c:pt idx="565">
                  <c:v>57.5</c:v>
                </c:pt>
                <c:pt idx="566">
                  <c:v>57.6</c:v>
                </c:pt>
                <c:pt idx="567">
                  <c:v>57.7</c:v>
                </c:pt>
                <c:pt idx="568">
                  <c:v>57.8</c:v>
                </c:pt>
                <c:pt idx="569">
                  <c:v>57.9</c:v>
                </c:pt>
                <c:pt idx="570">
                  <c:v>58</c:v>
                </c:pt>
                <c:pt idx="571">
                  <c:v>58.1</c:v>
                </c:pt>
                <c:pt idx="572">
                  <c:v>58.2</c:v>
                </c:pt>
                <c:pt idx="573">
                  <c:v>58.3</c:v>
                </c:pt>
                <c:pt idx="574">
                  <c:v>58.4</c:v>
                </c:pt>
                <c:pt idx="575">
                  <c:v>58.5</c:v>
                </c:pt>
                <c:pt idx="576">
                  <c:v>58.6</c:v>
                </c:pt>
                <c:pt idx="577">
                  <c:v>58.7</c:v>
                </c:pt>
                <c:pt idx="578">
                  <c:v>58.8</c:v>
                </c:pt>
                <c:pt idx="579">
                  <c:v>58.9</c:v>
                </c:pt>
                <c:pt idx="580">
                  <c:v>59</c:v>
                </c:pt>
                <c:pt idx="581">
                  <c:v>59.1</c:v>
                </c:pt>
                <c:pt idx="582">
                  <c:v>59.2</c:v>
                </c:pt>
                <c:pt idx="583">
                  <c:v>59.3</c:v>
                </c:pt>
                <c:pt idx="584">
                  <c:v>59.4</c:v>
                </c:pt>
                <c:pt idx="585">
                  <c:v>59.5</c:v>
                </c:pt>
                <c:pt idx="586">
                  <c:v>59.6</c:v>
                </c:pt>
                <c:pt idx="587">
                  <c:v>59.7</c:v>
                </c:pt>
                <c:pt idx="588">
                  <c:v>59.8</c:v>
                </c:pt>
                <c:pt idx="589">
                  <c:v>59.9</c:v>
                </c:pt>
                <c:pt idx="590">
                  <c:v>60</c:v>
                </c:pt>
                <c:pt idx="591">
                  <c:v>60.1</c:v>
                </c:pt>
                <c:pt idx="592">
                  <c:v>60.2</c:v>
                </c:pt>
                <c:pt idx="593">
                  <c:v>60.3</c:v>
                </c:pt>
                <c:pt idx="594">
                  <c:v>60.4</c:v>
                </c:pt>
                <c:pt idx="595">
                  <c:v>60.5</c:v>
                </c:pt>
                <c:pt idx="596">
                  <c:v>60.6</c:v>
                </c:pt>
                <c:pt idx="597">
                  <c:v>60.7</c:v>
                </c:pt>
                <c:pt idx="598">
                  <c:v>60.8</c:v>
                </c:pt>
                <c:pt idx="599">
                  <c:v>60.9</c:v>
                </c:pt>
                <c:pt idx="600">
                  <c:v>61</c:v>
                </c:pt>
                <c:pt idx="601">
                  <c:v>61.1</c:v>
                </c:pt>
                <c:pt idx="602">
                  <c:v>61.2</c:v>
                </c:pt>
                <c:pt idx="603">
                  <c:v>61.3</c:v>
                </c:pt>
                <c:pt idx="604">
                  <c:v>61.4</c:v>
                </c:pt>
                <c:pt idx="605">
                  <c:v>61.5</c:v>
                </c:pt>
                <c:pt idx="606">
                  <c:v>61.6</c:v>
                </c:pt>
                <c:pt idx="607">
                  <c:v>61.7</c:v>
                </c:pt>
                <c:pt idx="608">
                  <c:v>61.8</c:v>
                </c:pt>
                <c:pt idx="609">
                  <c:v>61.9</c:v>
                </c:pt>
                <c:pt idx="610">
                  <c:v>62</c:v>
                </c:pt>
                <c:pt idx="611">
                  <c:v>62.1</c:v>
                </c:pt>
                <c:pt idx="612">
                  <c:v>62.2</c:v>
                </c:pt>
                <c:pt idx="613">
                  <c:v>62.3</c:v>
                </c:pt>
                <c:pt idx="614">
                  <c:v>62.4</c:v>
                </c:pt>
                <c:pt idx="615">
                  <c:v>62.5</c:v>
                </c:pt>
                <c:pt idx="616">
                  <c:v>62.6</c:v>
                </c:pt>
                <c:pt idx="617">
                  <c:v>62.7</c:v>
                </c:pt>
                <c:pt idx="618">
                  <c:v>62.8</c:v>
                </c:pt>
                <c:pt idx="619">
                  <c:v>62.9</c:v>
                </c:pt>
                <c:pt idx="620">
                  <c:v>63</c:v>
                </c:pt>
                <c:pt idx="621">
                  <c:v>63.1</c:v>
                </c:pt>
                <c:pt idx="622">
                  <c:v>63.2</c:v>
                </c:pt>
                <c:pt idx="623">
                  <c:v>63.3</c:v>
                </c:pt>
                <c:pt idx="624">
                  <c:v>63.4</c:v>
                </c:pt>
                <c:pt idx="625">
                  <c:v>63.5</c:v>
                </c:pt>
                <c:pt idx="626">
                  <c:v>63.6</c:v>
                </c:pt>
                <c:pt idx="627">
                  <c:v>63.7</c:v>
                </c:pt>
                <c:pt idx="628">
                  <c:v>63.8</c:v>
                </c:pt>
                <c:pt idx="629">
                  <c:v>63.9</c:v>
                </c:pt>
                <c:pt idx="630">
                  <c:v>64</c:v>
                </c:pt>
                <c:pt idx="631">
                  <c:v>64.099999999999994</c:v>
                </c:pt>
                <c:pt idx="632">
                  <c:v>64.2</c:v>
                </c:pt>
                <c:pt idx="633">
                  <c:v>64.3</c:v>
                </c:pt>
                <c:pt idx="634">
                  <c:v>64.400000000000006</c:v>
                </c:pt>
                <c:pt idx="635">
                  <c:v>64.5</c:v>
                </c:pt>
                <c:pt idx="636">
                  <c:v>64.599999999999994</c:v>
                </c:pt>
                <c:pt idx="637">
                  <c:v>64.7</c:v>
                </c:pt>
                <c:pt idx="638">
                  <c:v>64.8</c:v>
                </c:pt>
                <c:pt idx="639">
                  <c:v>64.900000000000006</c:v>
                </c:pt>
                <c:pt idx="640">
                  <c:v>65</c:v>
                </c:pt>
                <c:pt idx="641">
                  <c:v>65.099999999999994</c:v>
                </c:pt>
                <c:pt idx="642">
                  <c:v>65.2</c:v>
                </c:pt>
                <c:pt idx="643">
                  <c:v>65.3</c:v>
                </c:pt>
                <c:pt idx="644">
                  <c:v>65.400000000000006</c:v>
                </c:pt>
                <c:pt idx="645">
                  <c:v>65.5</c:v>
                </c:pt>
                <c:pt idx="646">
                  <c:v>65.599999999999994</c:v>
                </c:pt>
                <c:pt idx="647">
                  <c:v>65.7</c:v>
                </c:pt>
                <c:pt idx="648">
                  <c:v>65.8</c:v>
                </c:pt>
                <c:pt idx="649">
                  <c:v>65.900000000000006</c:v>
                </c:pt>
                <c:pt idx="650">
                  <c:v>66</c:v>
                </c:pt>
                <c:pt idx="651">
                  <c:v>66.099999999999994</c:v>
                </c:pt>
                <c:pt idx="652">
                  <c:v>66.2</c:v>
                </c:pt>
                <c:pt idx="653">
                  <c:v>66.3</c:v>
                </c:pt>
                <c:pt idx="654">
                  <c:v>66.400000000000006</c:v>
                </c:pt>
                <c:pt idx="655">
                  <c:v>66.5</c:v>
                </c:pt>
                <c:pt idx="656">
                  <c:v>66.599999999999994</c:v>
                </c:pt>
                <c:pt idx="657">
                  <c:v>66.7</c:v>
                </c:pt>
                <c:pt idx="658">
                  <c:v>66.8</c:v>
                </c:pt>
                <c:pt idx="659">
                  <c:v>66.900000000000006</c:v>
                </c:pt>
                <c:pt idx="660">
                  <c:v>67</c:v>
                </c:pt>
                <c:pt idx="661">
                  <c:v>67.099999999999994</c:v>
                </c:pt>
                <c:pt idx="662">
                  <c:v>67.2</c:v>
                </c:pt>
                <c:pt idx="663">
                  <c:v>67.3</c:v>
                </c:pt>
                <c:pt idx="664">
                  <c:v>67.400000000000006</c:v>
                </c:pt>
                <c:pt idx="665">
                  <c:v>67.5</c:v>
                </c:pt>
                <c:pt idx="666">
                  <c:v>67.599999999999994</c:v>
                </c:pt>
                <c:pt idx="667">
                  <c:v>67.7</c:v>
                </c:pt>
                <c:pt idx="668">
                  <c:v>67.8</c:v>
                </c:pt>
                <c:pt idx="669">
                  <c:v>67.900000000000006</c:v>
                </c:pt>
                <c:pt idx="670">
                  <c:v>68</c:v>
                </c:pt>
                <c:pt idx="671">
                  <c:v>68.099999999999994</c:v>
                </c:pt>
                <c:pt idx="672">
                  <c:v>68.2</c:v>
                </c:pt>
                <c:pt idx="673">
                  <c:v>68.3</c:v>
                </c:pt>
                <c:pt idx="674">
                  <c:v>68.400000000000006</c:v>
                </c:pt>
                <c:pt idx="675">
                  <c:v>68.5</c:v>
                </c:pt>
                <c:pt idx="676">
                  <c:v>68.599999999999994</c:v>
                </c:pt>
                <c:pt idx="677">
                  <c:v>68.7</c:v>
                </c:pt>
                <c:pt idx="678">
                  <c:v>68.8</c:v>
                </c:pt>
                <c:pt idx="679">
                  <c:v>68.900000000000006</c:v>
                </c:pt>
                <c:pt idx="680">
                  <c:v>69</c:v>
                </c:pt>
                <c:pt idx="681">
                  <c:v>69.099999999999994</c:v>
                </c:pt>
                <c:pt idx="682">
                  <c:v>69.2</c:v>
                </c:pt>
                <c:pt idx="683">
                  <c:v>69.3</c:v>
                </c:pt>
                <c:pt idx="684">
                  <c:v>69.400000000000006</c:v>
                </c:pt>
                <c:pt idx="685">
                  <c:v>69.5</c:v>
                </c:pt>
                <c:pt idx="686">
                  <c:v>69.599999999999994</c:v>
                </c:pt>
                <c:pt idx="687">
                  <c:v>69.7</c:v>
                </c:pt>
                <c:pt idx="688">
                  <c:v>69.8</c:v>
                </c:pt>
                <c:pt idx="689">
                  <c:v>69.900000000000006</c:v>
                </c:pt>
                <c:pt idx="690">
                  <c:v>70</c:v>
                </c:pt>
                <c:pt idx="691">
                  <c:v>70.099999999999994</c:v>
                </c:pt>
                <c:pt idx="692">
                  <c:v>70.2</c:v>
                </c:pt>
                <c:pt idx="693">
                  <c:v>70.3</c:v>
                </c:pt>
                <c:pt idx="694">
                  <c:v>70.400000000000006</c:v>
                </c:pt>
                <c:pt idx="695">
                  <c:v>70.5</c:v>
                </c:pt>
                <c:pt idx="696">
                  <c:v>70.599999999999994</c:v>
                </c:pt>
                <c:pt idx="697">
                  <c:v>70.7</c:v>
                </c:pt>
                <c:pt idx="698">
                  <c:v>70.8</c:v>
                </c:pt>
                <c:pt idx="699">
                  <c:v>70.900000000000006</c:v>
                </c:pt>
                <c:pt idx="700">
                  <c:v>71</c:v>
                </c:pt>
                <c:pt idx="701">
                  <c:v>71.099999999999994</c:v>
                </c:pt>
                <c:pt idx="702">
                  <c:v>71.2</c:v>
                </c:pt>
                <c:pt idx="703">
                  <c:v>71.3</c:v>
                </c:pt>
                <c:pt idx="704">
                  <c:v>71.400000000000006</c:v>
                </c:pt>
                <c:pt idx="705">
                  <c:v>71.5</c:v>
                </c:pt>
                <c:pt idx="706">
                  <c:v>71.599999999999994</c:v>
                </c:pt>
                <c:pt idx="707">
                  <c:v>71.7</c:v>
                </c:pt>
                <c:pt idx="708">
                  <c:v>71.8</c:v>
                </c:pt>
                <c:pt idx="709">
                  <c:v>71.900000000000006</c:v>
                </c:pt>
                <c:pt idx="710">
                  <c:v>72</c:v>
                </c:pt>
                <c:pt idx="711">
                  <c:v>72.099999999999994</c:v>
                </c:pt>
                <c:pt idx="712">
                  <c:v>72.2</c:v>
                </c:pt>
                <c:pt idx="713">
                  <c:v>72.3</c:v>
                </c:pt>
                <c:pt idx="714">
                  <c:v>72.400000000000006</c:v>
                </c:pt>
                <c:pt idx="715">
                  <c:v>72.5</c:v>
                </c:pt>
                <c:pt idx="716">
                  <c:v>72.599999999999994</c:v>
                </c:pt>
                <c:pt idx="717">
                  <c:v>72.7</c:v>
                </c:pt>
                <c:pt idx="718">
                  <c:v>72.8</c:v>
                </c:pt>
                <c:pt idx="719">
                  <c:v>72.900000000000006</c:v>
                </c:pt>
                <c:pt idx="720">
                  <c:v>73</c:v>
                </c:pt>
                <c:pt idx="721">
                  <c:v>73.099999999999994</c:v>
                </c:pt>
                <c:pt idx="722">
                  <c:v>73.2</c:v>
                </c:pt>
                <c:pt idx="723">
                  <c:v>73.3</c:v>
                </c:pt>
                <c:pt idx="724">
                  <c:v>73.400000000000006</c:v>
                </c:pt>
                <c:pt idx="725">
                  <c:v>73.5</c:v>
                </c:pt>
                <c:pt idx="726">
                  <c:v>73.599999999999994</c:v>
                </c:pt>
                <c:pt idx="727">
                  <c:v>73.7</c:v>
                </c:pt>
                <c:pt idx="728">
                  <c:v>73.8</c:v>
                </c:pt>
                <c:pt idx="729">
                  <c:v>73.900000000000006</c:v>
                </c:pt>
                <c:pt idx="730">
                  <c:v>74</c:v>
                </c:pt>
                <c:pt idx="731">
                  <c:v>74.099999999999994</c:v>
                </c:pt>
                <c:pt idx="732">
                  <c:v>74.2</c:v>
                </c:pt>
                <c:pt idx="733">
                  <c:v>74.3</c:v>
                </c:pt>
                <c:pt idx="734">
                  <c:v>74.400000000000006</c:v>
                </c:pt>
                <c:pt idx="735">
                  <c:v>74.5</c:v>
                </c:pt>
                <c:pt idx="736">
                  <c:v>74.599999999999994</c:v>
                </c:pt>
                <c:pt idx="737">
                  <c:v>74.7</c:v>
                </c:pt>
                <c:pt idx="738">
                  <c:v>74.8</c:v>
                </c:pt>
                <c:pt idx="739">
                  <c:v>74.900000000000006</c:v>
                </c:pt>
                <c:pt idx="740">
                  <c:v>75</c:v>
                </c:pt>
                <c:pt idx="741">
                  <c:v>75.099999999999994</c:v>
                </c:pt>
                <c:pt idx="742">
                  <c:v>75.2</c:v>
                </c:pt>
                <c:pt idx="743">
                  <c:v>75.3</c:v>
                </c:pt>
                <c:pt idx="744">
                  <c:v>75.400000000000006</c:v>
                </c:pt>
                <c:pt idx="745">
                  <c:v>75.5</c:v>
                </c:pt>
                <c:pt idx="746">
                  <c:v>75.599999999999994</c:v>
                </c:pt>
                <c:pt idx="747">
                  <c:v>75.7</c:v>
                </c:pt>
                <c:pt idx="748">
                  <c:v>75.8</c:v>
                </c:pt>
                <c:pt idx="749">
                  <c:v>75.900000000000006</c:v>
                </c:pt>
                <c:pt idx="750">
                  <c:v>76</c:v>
                </c:pt>
                <c:pt idx="751">
                  <c:v>76.099999999999994</c:v>
                </c:pt>
                <c:pt idx="752">
                  <c:v>76.2</c:v>
                </c:pt>
                <c:pt idx="753">
                  <c:v>76.3</c:v>
                </c:pt>
                <c:pt idx="754">
                  <c:v>76.400000000000006</c:v>
                </c:pt>
                <c:pt idx="755">
                  <c:v>76.5</c:v>
                </c:pt>
                <c:pt idx="756">
                  <c:v>76.599999999999994</c:v>
                </c:pt>
                <c:pt idx="757">
                  <c:v>76.7</c:v>
                </c:pt>
                <c:pt idx="758">
                  <c:v>76.8</c:v>
                </c:pt>
                <c:pt idx="759">
                  <c:v>76.900000000000006</c:v>
                </c:pt>
                <c:pt idx="760">
                  <c:v>77</c:v>
                </c:pt>
                <c:pt idx="761">
                  <c:v>77.099999999999994</c:v>
                </c:pt>
                <c:pt idx="762">
                  <c:v>77.2</c:v>
                </c:pt>
                <c:pt idx="763">
                  <c:v>77.3</c:v>
                </c:pt>
                <c:pt idx="764">
                  <c:v>77.400000000000006</c:v>
                </c:pt>
                <c:pt idx="765">
                  <c:v>77.5</c:v>
                </c:pt>
                <c:pt idx="766">
                  <c:v>77.599999999999994</c:v>
                </c:pt>
                <c:pt idx="767">
                  <c:v>77.7</c:v>
                </c:pt>
                <c:pt idx="768">
                  <c:v>77.8</c:v>
                </c:pt>
                <c:pt idx="769">
                  <c:v>77.900000000000006</c:v>
                </c:pt>
                <c:pt idx="770">
                  <c:v>78</c:v>
                </c:pt>
                <c:pt idx="771">
                  <c:v>78.099999999999994</c:v>
                </c:pt>
                <c:pt idx="772">
                  <c:v>78.2</c:v>
                </c:pt>
                <c:pt idx="773">
                  <c:v>78.3</c:v>
                </c:pt>
                <c:pt idx="774">
                  <c:v>78.400000000000006</c:v>
                </c:pt>
                <c:pt idx="775">
                  <c:v>78.5</c:v>
                </c:pt>
                <c:pt idx="776">
                  <c:v>78.599999999999994</c:v>
                </c:pt>
                <c:pt idx="777">
                  <c:v>78.7</c:v>
                </c:pt>
                <c:pt idx="778">
                  <c:v>78.8</c:v>
                </c:pt>
                <c:pt idx="779">
                  <c:v>78.900000000000006</c:v>
                </c:pt>
                <c:pt idx="780">
                  <c:v>79</c:v>
                </c:pt>
                <c:pt idx="781">
                  <c:v>79.099999999999994</c:v>
                </c:pt>
                <c:pt idx="782">
                  <c:v>79.2</c:v>
                </c:pt>
                <c:pt idx="783">
                  <c:v>79.3</c:v>
                </c:pt>
                <c:pt idx="784">
                  <c:v>79.400000000000006</c:v>
                </c:pt>
                <c:pt idx="785">
                  <c:v>79.5</c:v>
                </c:pt>
                <c:pt idx="786">
                  <c:v>79.599999999999994</c:v>
                </c:pt>
                <c:pt idx="787">
                  <c:v>79.7</c:v>
                </c:pt>
                <c:pt idx="788">
                  <c:v>79.8</c:v>
                </c:pt>
                <c:pt idx="789">
                  <c:v>79.900000000000006</c:v>
                </c:pt>
                <c:pt idx="790">
                  <c:v>80</c:v>
                </c:pt>
                <c:pt idx="791">
                  <c:v>80.099999999999994</c:v>
                </c:pt>
                <c:pt idx="792">
                  <c:v>80.2</c:v>
                </c:pt>
                <c:pt idx="793">
                  <c:v>80.3</c:v>
                </c:pt>
                <c:pt idx="794">
                  <c:v>80.400000000000006</c:v>
                </c:pt>
                <c:pt idx="795">
                  <c:v>80.5</c:v>
                </c:pt>
                <c:pt idx="796">
                  <c:v>80.599999999999994</c:v>
                </c:pt>
                <c:pt idx="797">
                  <c:v>80.7</c:v>
                </c:pt>
                <c:pt idx="798">
                  <c:v>80.8</c:v>
                </c:pt>
                <c:pt idx="799">
                  <c:v>80.900000000000006</c:v>
                </c:pt>
                <c:pt idx="800">
                  <c:v>81</c:v>
                </c:pt>
                <c:pt idx="801">
                  <c:v>81.099999999999994</c:v>
                </c:pt>
                <c:pt idx="802">
                  <c:v>81.2</c:v>
                </c:pt>
                <c:pt idx="803">
                  <c:v>81.3</c:v>
                </c:pt>
                <c:pt idx="804">
                  <c:v>81.400000000000006</c:v>
                </c:pt>
                <c:pt idx="805">
                  <c:v>81.5</c:v>
                </c:pt>
                <c:pt idx="806">
                  <c:v>81.599999999999994</c:v>
                </c:pt>
                <c:pt idx="807">
                  <c:v>81.7</c:v>
                </c:pt>
                <c:pt idx="808">
                  <c:v>81.8</c:v>
                </c:pt>
                <c:pt idx="809">
                  <c:v>81.900000000000006</c:v>
                </c:pt>
                <c:pt idx="810">
                  <c:v>82</c:v>
                </c:pt>
                <c:pt idx="811">
                  <c:v>82.1</c:v>
                </c:pt>
                <c:pt idx="812">
                  <c:v>82.2</c:v>
                </c:pt>
                <c:pt idx="813">
                  <c:v>82.3</c:v>
                </c:pt>
                <c:pt idx="814">
                  <c:v>82.4</c:v>
                </c:pt>
                <c:pt idx="815">
                  <c:v>82.5</c:v>
                </c:pt>
                <c:pt idx="816">
                  <c:v>82.6</c:v>
                </c:pt>
                <c:pt idx="817">
                  <c:v>82.7</c:v>
                </c:pt>
                <c:pt idx="818">
                  <c:v>82.8</c:v>
                </c:pt>
                <c:pt idx="819">
                  <c:v>82.9</c:v>
                </c:pt>
                <c:pt idx="820">
                  <c:v>83</c:v>
                </c:pt>
                <c:pt idx="821">
                  <c:v>83.1</c:v>
                </c:pt>
                <c:pt idx="822">
                  <c:v>83.2</c:v>
                </c:pt>
                <c:pt idx="823">
                  <c:v>83.3</c:v>
                </c:pt>
                <c:pt idx="824">
                  <c:v>83.4</c:v>
                </c:pt>
                <c:pt idx="825">
                  <c:v>83.5</c:v>
                </c:pt>
                <c:pt idx="826">
                  <c:v>83.6</c:v>
                </c:pt>
                <c:pt idx="827">
                  <c:v>83.7</c:v>
                </c:pt>
                <c:pt idx="828">
                  <c:v>83.8</c:v>
                </c:pt>
                <c:pt idx="829">
                  <c:v>83.9</c:v>
                </c:pt>
                <c:pt idx="830">
                  <c:v>84</c:v>
                </c:pt>
                <c:pt idx="831">
                  <c:v>84.1</c:v>
                </c:pt>
                <c:pt idx="832">
                  <c:v>84.2</c:v>
                </c:pt>
                <c:pt idx="833">
                  <c:v>84.3</c:v>
                </c:pt>
                <c:pt idx="834">
                  <c:v>84.4</c:v>
                </c:pt>
                <c:pt idx="835">
                  <c:v>84.5</c:v>
                </c:pt>
                <c:pt idx="836">
                  <c:v>84.6</c:v>
                </c:pt>
                <c:pt idx="837">
                  <c:v>84.7</c:v>
                </c:pt>
                <c:pt idx="838">
                  <c:v>84.8</c:v>
                </c:pt>
                <c:pt idx="839">
                  <c:v>84.9</c:v>
                </c:pt>
                <c:pt idx="840">
                  <c:v>85</c:v>
                </c:pt>
                <c:pt idx="841">
                  <c:v>85.1</c:v>
                </c:pt>
                <c:pt idx="842">
                  <c:v>85.2</c:v>
                </c:pt>
                <c:pt idx="843">
                  <c:v>85.3</c:v>
                </c:pt>
                <c:pt idx="844">
                  <c:v>85.4</c:v>
                </c:pt>
                <c:pt idx="845">
                  <c:v>85.5</c:v>
                </c:pt>
                <c:pt idx="846">
                  <c:v>85.6</c:v>
                </c:pt>
                <c:pt idx="847">
                  <c:v>85.7</c:v>
                </c:pt>
                <c:pt idx="848">
                  <c:v>85.8</c:v>
                </c:pt>
                <c:pt idx="849">
                  <c:v>85.9</c:v>
                </c:pt>
                <c:pt idx="850">
                  <c:v>86</c:v>
                </c:pt>
                <c:pt idx="851">
                  <c:v>86.1</c:v>
                </c:pt>
                <c:pt idx="852">
                  <c:v>86.2</c:v>
                </c:pt>
                <c:pt idx="853">
                  <c:v>86.3</c:v>
                </c:pt>
                <c:pt idx="854">
                  <c:v>86.4</c:v>
                </c:pt>
                <c:pt idx="855">
                  <c:v>86.5</c:v>
                </c:pt>
                <c:pt idx="856">
                  <c:v>86.6</c:v>
                </c:pt>
                <c:pt idx="857">
                  <c:v>86.7</c:v>
                </c:pt>
                <c:pt idx="858">
                  <c:v>86.8</c:v>
                </c:pt>
                <c:pt idx="859">
                  <c:v>86.9</c:v>
                </c:pt>
                <c:pt idx="860">
                  <c:v>87</c:v>
                </c:pt>
                <c:pt idx="861">
                  <c:v>87.1</c:v>
                </c:pt>
                <c:pt idx="862">
                  <c:v>87.2</c:v>
                </c:pt>
                <c:pt idx="863">
                  <c:v>87.3</c:v>
                </c:pt>
                <c:pt idx="864">
                  <c:v>87.4</c:v>
                </c:pt>
                <c:pt idx="865">
                  <c:v>87.5</c:v>
                </c:pt>
                <c:pt idx="866">
                  <c:v>87.6</c:v>
                </c:pt>
                <c:pt idx="867">
                  <c:v>87.7</c:v>
                </c:pt>
                <c:pt idx="868">
                  <c:v>87.8</c:v>
                </c:pt>
                <c:pt idx="869">
                  <c:v>87.9</c:v>
                </c:pt>
                <c:pt idx="870">
                  <c:v>88</c:v>
                </c:pt>
                <c:pt idx="871">
                  <c:v>88.1</c:v>
                </c:pt>
                <c:pt idx="872">
                  <c:v>88.2</c:v>
                </c:pt>
                <c:pt idx="873">
                  <c:v>88.3</c:v>
                </c:pt>
                <c:pt idx="874">
                  <c:v>88.4</c:v>
                </c:pt>
                <c:pt idx="875">
                  <c:v>88.5</c:v>
                </c:pt>
                <c:pt idx="876">
                  <c:v>88.6</c:v>
                </c:pt>
                <c:pt idx="877">
                  <c:v>88.7</c:v>
                </c:pt>
                <c:pt idx="878">
                  <c:v>88.8</c:v>
                </c:pt>
                <c:pt idx="879">
                  <c:v>88.9</c:v>
                </c:pt>
                <c:pt idx="880">
                  <c:v>89</c:v>
                </c:pt>
                <c:pt idx="881">
                  <c:v>89.1</c:v>
                </c:pt>
                <c:pt idx="882">
                  <c:v>89.2</c:v>
                </c:pt>
                <c:pt idx="883">
                  <c:v>89.3</c:v>
                </c:pt>
                <c:pt idx="884">
                  <c:v>89.4</c:v>
                </c:pt>
                <c:pt idx="885">
                  <c:v>89.5</c:v>
                </c:pt>
                <c:pt idx="886">
                  <c:v>89.6</c:v>
                </c:pt>
                <c:pt idx="887">
                  <c:v>89.7</c:v>
                </c:pt>
                <c:pt idx="888">
                  <c:v>89.8</c:v>
                </c:pt>
                <c:pt idx="889">
                  <c:v>89.9</c:v>
                </c:pt>
                <c:pt idx="890">
                  <c:v>90</c:v>
                </c:pt>
                <c:pt idx="891">
                  <c:v>90.1</c:v>
                </c:pt>
                <c:pt idx="892">
                  <c:v>90.2</c:v>
                </c:pt>
                <c:pt idx="893">
                  <c:v>90.3</c:v>
                </c:pt>
                <c:pt idx="894">
                  <c:v>90.4</c:v>
                </c:pt>
                <c:pt idx="895">
                  <c:v>90.5</c:v>
                </c:pt>
                <c:pt idx="896">
                  <c:v>90.6</c:v>
                </c:pt>
                <c:pt idx="897">
                  <c:v>90.7</c:v>
                </c:pt>
                <c:pt idx="898">
                  <c:v>90.8</c:v>
                </c:pt>
                <c:pt idx="899">
                  <c:v>90.9</c:v>
                </c:pt>
                <c:pt idx="900">
                  <c:v>91</c:v>
                </c:pt>
                <c:pt idx="901">
                  <c:v>91.1</c:v>
                </c:pt>
                <c:pt idx="902">
                  <c:v>91.2</c:v>
                </c:pt>
                <c:pt idx="903">
                  <c:v>91.3</c:v>
                </c:pt>
                <c:pt idx="904">
                  <c:v>91.4</c:v>
                </c:pt>
                <c:pt idx="905">
                  <c:v>91.5</c:v>
                </c:pt>
                <c:pt idx="906">
                  <c:v>91.6</c:v>
                </c:pt>
                <c:pt idx="907">
                  <c:v>91.7</c:v>
                </c:pt>
                <c:pt idx="908">
                  <c:v>91.8</c:v>
                </c:pt>
                <c:pt idx="909">
                  <c:v>91.9</c:v>
                </c:pt>
                <c:pt idx="910">
                  <c:v>92</c:v>
                </c:pt>
                <c:pt idx="911">
                  <c:v>92.1</c:v>
                </c:pt>
                <c:pt idx="912">
                  <c:v>92.2</c:v>
                </c:pt>
                <c:pt idx="913">
                  <c:v>92.3</c:v>
                </c:pt>
                <c:pt idx="914">
                  <c:v>92.4</c:v>
                </c:pt>
                <c:pt idx="915">
                  <c:v>92.5</c:v>
                </c:pt>
                <c:pt idx="916">
                  <c:v>92.6</c:v>
                </c:pt>
                <c:pt idx="917">
                  <c:v>92.7</c:v>
                </c:pt>
                <c:pt idx="918">
                  <c:v>92.8</c:v>
                </c:pt>
                <c:pt idx="919">
                  <c:v>92.9</c:v>
                </c:pt>
                <c:pt idx="920">
                  <c:v>93</c:v>
                </c:pt>
                <c:pt idx="921">
                  <c:v>93.1</c:v>
                </c:pt>
                <c:pt idx="922">
                  <c:v>93.2</c:v>
                </c:pt>
                <c:pt idx="923">
                  <c:v>93.3</c:v>
                </c:pt>
                <c:pt idx="924">
                  <c:v>93.4</c:v>
                </c:pt>
                <c:pt idx="925">
                  <c:v>93.5</c:v>
                </c:pt>
                <c:pt idx="926">
                  <c:v>93.6</c:v>
                </c:pt>
                <c:pt idx="927">
                  <c:v>93.7</c:v>
                </c:pt>
                <c:pt idx="928">
                  <c:v>93.8</c:v>
                </c:pt>
                <c:pt idx="929">
                  <c:v>93.9</c:v>
                </c:pt>
                <c:pt idx="930">
                  <c:v>94</c:v>
                </c:pt>
                <c:pt idx="931">
                  <c:v>94.1</c:v>
                </c:pt>
                <c:pt idx="932">
                  <c:v>94.2</c:v>
                </c:pt>
                <c:pt idx="933">
                  <c:v>94.3</c:v>
                </c:pt>
                <c:pt idx="934">
                  <c:v>94.4</c:v>
                </c:pt>
                <c:pt idx="935">
                  <c:v>94.5</c:v>
                </c:pt>
                <c:pt idx="936">
                  <c:v>94.6</c:v>
                </c:pt>
                <c:pt idx="937">
                  <c:v>94.7</c:v>
                </c:pt>
                <c:pt idx="938">
                  <c:v>94.8</c:v>
                </c:pt>
                <c:pt idx="939">
                  <c:v>94.9</c:v>
                </c:pt>
                <c:pt idx="940">
                  <c:v>95</c:v>
                </c:pt>
                <c:pt idx="941">
                  <c:v>95.1</c:v>
                </c:pt>
                <c:pt idx="942">
                  <c:v>95.2</c:v>
                </c:pt>
                <c:pt idx="943">
                  <c:v>95.3</c:v>
                </c:pt>
                <c:pt idx="944">
                  <c:v>95.4</c:v>
                </c:pt>
                <c:pt idx="945">
                  <c:v>95.5</c:v>
                </c:pt>
                <c:pt idx="946">
                  <c:v>95.6</c:v>
                </c:pt>
                <c:pt idx="947">
                  <c:v>95.7</c:v>
                </c:pt>
                <c:pt idx="948">
                  <c:v>95.8</c:v>
                </c:pt>
                <c:pt idx="949">
                  <c:v>95.9</c:v>
                </c:pt>
                <c:pt idx="950">
                  <c:v>96</c:v>
                </c:pt>
                <c:pt idx="951">
                  <c:v>96.1</c:v>
                </c:pt>
                <c:pt idx="952">
                  <c:v>96.2</c:v>
                </c:pt>
                <c:pt idx="953">
                  <c:v>96.3</c:v>
                </c:pt>
                <c:pt idx="954">
                  <c:v>96.4</c:v>
                </c:pt>
                <c:pt idx="955">
                  <c:v>96.5</c:v>
                </c:pt>
                <c:pt idx="956">
                  <c:v>96.6</c:v>
                </c:pt>
                <c:pt idx="957">
                  <c:v>96.7</c:v>
                </c:pt>
                <c:pt idx="958">
                  <c:v>96.8</c:v>
                </c:pt>
                <c:pt idx="959">
                  <c:v>96.9</c:v>
                </c:pt>
                <c:pt idx="960">
                  <c:v>97</c:v>
                </c:pt>
                <c:pt idx="961">
                  <c:v>97.1</c:v>
                </c:pt>
                <c:pt idx="962">
                  <c:v>97.2</c:v>
                </c:pt>
                <c:pt idx="963">
                  <c:v>97.3</c:v>
                </c:pt>
                <c:pt idx="964">
                  <c:v>97.4</c:v>
                </c:pt>
                <c:pt idx="965">
                  <c:v>97.5</c:v>
                </c:pt>
                <c:pt idx="966">
                  <c:v>97.6</c:v>
                </c:pt>
                <c:pt idx="967">
                  <c:v>97.7</c:v>
                </c:pt>
                <c:pt idx="968">
                  <c:v>97.8</c:v>
                </c:pt>
                <c:pt idx="969">
                  <c:v>97.9</c:v>
                </c:pt>
                <c:pt idx="970">
                  <c:v>98</c:v>
                </c:pt>
                <c:pt idx="971">
                  <c:v>98.1</c:v>
                </c:pt>
                <c:pt idx="972">
                  <c:v>98.2</c:v>
                </c:pt>
                <c:pt idx="973">
                  <c:v>98.3</c:v>
                </c:pt>
                <c:pt idx="974">
                  <c:v>98.4</c:v>
                </c:pt>
                <c:pt idx="975">
                  <c:v>98.5</c:v>
                </c:pt>
                <c:pt idx="976">
                  <c:v>98.6</c:v>
                </c:pt>
                <c:pt idx="977">
                  <c:v>98.7</c:v>
                </c:pt>
                <c:pt idx="978">
                  <c:v>98.8</c:v>
                </c:pt>
                <c:pt idx="979">
                  <c:v>98.9</c:v>
                </c:pt>
                <c:pt idx="980">
                  <c:v>99</c:v>
                </c:pt>
                <c:pt idx="981">
                  <c:v>99.1</c:v>
                </c:pt>
                <c:pt idx="982">
                  <c:v>99.2</c:v>
                </c:pt>
                <c:pt idx="983">
                  <c:v>99.3</c:v>
                </c:pt>
                <c:pt idx="984">
                  <c:v>99.4</c:v>
                </c:pt>
                <c:pt idx="985">
                  <c:v>99.5</c:v>
                </c:pt>
                <c:pt idx="986">
                  <c:v>99.6</c:v>
                </c:pt>
                <c:pt idx="987">
                  <c:v>99.7</c:v>
                </c:pt>
                <c:pt idx="988">
                  <c:v>99.8</c:v>
                </c:pt>
                <c:pt idx="989">
                  <c:v>99.9</c:v>
                </c:pt>
                <c:pt idx="990">
                  <c:v>100</c:v>
                </c:pt>
                <c:pt idx="991">
                  <c:v>100.1</c:v>
                </c:pt>
                <c:pt idx="992">
                  <c:v>100.2</c:v>
                </c:pt>
                <c:pt idx="993">
                  <c:v>100.3</c:v>
                </c:pt>
                <c:pt idx="994">
                  <c:v>100.4</c:v>
                </c:pt>
                <c:pt idx="995">
                  <c:v>100.5</c:v>
                </c:pt>
                <c:pt idx="996">
                  <c:v>100.6</c:v>
                </c:pt>
                <c:pt idx="997">
                  <c:v>100.7</c:v>
                </c:pt>
                <c:pt idx="998">
                  <c:v>100.8</c:v>
                </c:pt>
                <c:pt idx="999">
                  <c:v>100.9</c:v>
                </c:pt>
                <c:pt idx="1000">
                  <c:v>101</c:v>
                </c:pt>
                <c:pt idx="1001">
                  <c:v>101.1</c:v>
                </c:pt>
                <c:pt idx="1002">
                  <c:v>101.2</c:v>
                </c:pt>
                <c:pt idx="1003">
                  <c:v>101.3</c:v>
                </c:pt>
                <c:pt idx="1004">
                  <c:v>101.4</c:v>
                </c:pt>
                <c:pt idx="1005">
                  <c:v>101.5</c:v>
                </c:pt>
                <c:pt idx="1006">
                  <c:v>101.6</c:v>
                </c:pt>
                <c:pt idx="1007">
                  <c:v>101.7</c:v>
                </c:pt>
                <c:pt idx="1008">
                  <c:v>101.8</c:v>
                </c:pt>
                <c:pt idx="1009">
                  <c:v>101.9</c:v>
                </c:pt>
                <c:pt idx="1010">
                  <c:v>102</c:v>
                </c:pt>
                <c:pt idx="1011">
                  <c:v>102.1</c:v>
                </c:pt>
                <c:pt idx="1012">
                  <c:v>102.2</c:v>
                </c:pt>
                <c:pt idx="1013">
                  <c:v>102.3</c:v>
                </c:pt>
                <c:pt idx="1014">
                  <c:v>102.4</c:v>
                </c:pt>
                <c:pt idx="1015">
                  <c:v>102.5</c:v>
                </c:pt>
                <c:pt idx="1016">
                  <c:v>102.6</c:v>
                </c:pt>
                <c:pt idx="1017">
                  <c:v>102.7</c:v>
                </c:pt>
                <c:pt idx="1018">
                  <c:v>102.8</c:v>
                </c:pt>
                <c:pt idx="1019">
                  <c:v>102.9</c:v>
                </c:pt>
                <c:pt idx="1020">
                  <c:v>103</c:v>
                </c:pt>
                <c:pt idx="1021">
                  <c:v>103.1</c:v>
                </c:pt>
                <c:pt idx="1022">
                  <c:v>103.2</c:v>
                </c:pt>
                <c:pt idx="1023">
                  <c:v>103.3</c:v>
                </c:pt>
                <c:pt idx="1024">
                  <c:v>103.4</c:v>
                </c:pt>
                <c:pt idx="1025">
                  <c:v>103.5</c:v>
                </c:pt>
                <c:pt idx="1026">
                  <c:v>103.6</c:v>
                </c:pt>
                <c:pt idx="1027">
                  <c:v>103.7</c:v>
                </c:pt>
                <c:pt idx="1028">
                  <c:v>103.8</c:v>
                </c:pt>
                <c:pt idx="1029">
                  <c:v>103.9</c:v>
                </c:pt>
                <c:pt idx="1030">
                  <c:v>104</c:v>
                </c:pt>
                <c:pt idx="1031">
                  <c:v>104.1</c:v>
                </c:pt>
                <c:pt idx="1032">
                  <c:v>104.2</c:v>
                </c:pt>
                <c:pt idx="1033">
                  <c:v>104.3</c:v>
                </c:pt>
                <c:pt idx="1034">
                  <c:v>104.4</c:v>
                </c:pt>
                <c:pt idx="1035">
                  <c:v>104.5</c:v>
                </c:pt>
                <c:pt idx="1036">
                  <c:v>104.6</c:v>
                </c:pt>
                <c:pt idx="1037">
                  <c:v>104.7</c:v>
                </c:pt>
                <c:pt idx="1038">
                  <c:v>104.8</c:v>
                </c:pt>
                <c:pt idx="1039">
                  <c:v>104.9</c:v>
                </c:pt>
                <c:pt idx="1040">
                  <c:v>105</c:v>
                </c:pt>
                <c:pt idx="1041">
                  <c:v>105.1</c:v>
                </c:pt>
                <c:pt idx="1042">
                  <c:v>105.2</c:v>
                </c:pt>
                <c:pt idx="1043">
                  <c:v>105.3</c:v>
                </c:pt>
                <c:pt idx="1044">
                  <c:v>105.4</c:v>
                </c:pt>
                <c:pt idx="1045">
                  <c:v>105.5</c:v>
                </c:pt>
                <c:pt idx="1046">
                  <c:v>105.6</c:v>
                </c:pt>
                <c:pt idx="1047">
                  <c:v>105.7</c:v>
                </c:pt>
                <c:pt idx="1048">
                  <c:v>105.8</c:v>
                </c:pt>
                <c:pt idx="1049">
                  <c:v>105.9</c:v>
                </c:pt>
                <c:pt idx="1050">
                  <c:v>106</c:v>
                </c:pt>
                <c:pt idx="1051">
                  <c:v>106.1</c:v>
                </c:pt>
                <c:pt idx="1052">
                  <c:v>106.2</c:v>
                </c:pt>
                <c:pt idx="1053">
                  <c:v>106.3</c:v>
                </c:pt>
                <c:pt idx="1054">
                  <c:v>106.4</c:v>
                </c:pt>
                <c:pt idx="1055">
                  <c:v>106.5</c:v>
                </c:pt>
                <c:pt idx="1056">
                  <c:v>106.6</c:v>
                </c:pt>
                <c:pt idx="1057">
                  <c:v>106.7</c:v>
                </c:pt>
                <c:pt idx="1058">
                  <c:v>106.8</c:v>
                </c:pt>
                <c:pt idx="1059">
                  <c:v>106.9</c:v>
                </c:pt>
                <c:pt idx="1060">
                  <c:v>107</c:v>
                </c:pt>
                <c:pt idx="1061">
                  <c:v>107.1</c:v>
                </c:pt>
                <c:pt idx="1062">
                  <c:v>107.2</c:v>
                </c:pt>
                <c:pt idx="1063">
                  <c:v>107.3</c:v>
                </c:pt>
                <c:pt idx="1064">
                  <c:v>107.4</c:v>
                </c:pt>
                <c:pt idx="1065">
                  <c:v>107.5</c:v>
                </c:pt>
                <c:pt idx="1066">
                  <c:v>107.6</c:v>
                </c:pt>
                <c:pt idx="1067">
                  <c:v>107.7</c:v>
                </c:pt>
                <c:pt idx="1068">
                  <c:v>107.8</c:v>
                </c:pt>
                <c:pt idx="1069">
                  <c:v>107.9</c:v>
                </c:pt>
                <c:pt idx="1070">
                  <c:v>108</c:v>
                </c:pt>
                <c:pt idx="1071">
                  <c:v>108.1</c:v>
                </c:pt>
                <c:pt idx="1072">
                  <c:v>108.2</c:v>
                </c:pt>
                <c:pt idx="1073">
                  <c:v>108.3</c:v>
                </c:pt>
                <c:pt idx="1074">
                  <c:v>108.4</c:v>
                </c:pt>
                <c:pt idx="1075">
                  <c:v>108.5</c:v>
                </c:pt>
                <c:pt idx="1076">
                  <c:v>108.6</c:v>
                </c:pt>
                <c:pt idx="1077">
                  <c:v>108.7</c:v>
                </c:pt>
                <c:pt idx="1078">
                  <c:v>108.8</c:v>
                </c:pt>
                <c:pt idx="1079">
                  <c:v>108.9</c:v>
                </c:pt>
                <c:pt idx="1080">
                  <c:v>109</c:v>
                </c:pt>
                <c:pt idx="1081">
                  <c:v>109.1</c:v>
                </c:pt>
                <c:pt idx="1082">
                  <c:v>109.2</c:v>
                </c:pt>
                <c:pt idx="1083">
                  <c:v>109.3</c:v>
                </c:pt>
                <c:pt idx="1084">
                  <c:v>109.4</c:v>
                </c:pt>
                <c:pt idx="1085">
                  <c:v>109.5</c:v>
                </c:pt>
                <c:pt idx="1086">
                  <c:v>109.6</c:v>
                </c:pt>
                <c:pt idx="1087">
                  <c:v>109.7</c:v>
                </c:pt>
                <c:pt idx="1088">
                  <c:v>109.8</c:v>
                </c:pt>
                <c:pt idx="1089">
                  <c:v>109.9</c:v>
                </c:pt>
                <c:pt idx="1090">
                  <c:v>110</c:v>
                </c:pt>
                <c:pt idx="1091">
                  <c:v>110.1</c:v>
                </c:pt>
                <c:pt idx="1092">
                  <c:v>110.2</c:v>
                </c:pt>
                <c:pt idx="1093">
                  <c:v>110.3</c:v>
                </c:pt>
                <c:pt idx="1094">
                  <c:v>110.4</c:v>
                </c:pt>
                <c:pt idx="1095">
                  <c:v>110.5</c:v>
                </c:pt>
                <c:pt idx="1096">
                  <c:v>110.6</c:v>
                </c:pt>
                <c:pt idx="1097">
                  <c:v>110.7</c:v>
                </c:pt>
                <c:pt idx="1098">
                  <c:v>110.8</c:v>
                </c:pt>
                <c:pt idx="1099">
                  <c:v>110.9</c:v>
                </c:pt>
                <c:pt idx="1100">
                  <c:v>111</c:v>
                </c:pt>
                <c:pt idx="1101">
                  <c:v>111.1</c:v>
                </c:pt>
                <c:pt idx="1102">
                  <c:v>111.2</c:v>
                </c:pt>
                <c:pt idx="1103">
                  <c:v>111.3</c:v>
                </c:pt>
                <c:pt idx="1104">
                  <c:v>111.4</c:v>
                </c:pt>
                <c:pt idx="1105">
                  <c:v>111.5</c:v>
                </c:pt>
                <c:pt idx="1106">
                  <c:v>111.6</c:v>
                </c:pt>
                <c:pt idx="1107">
                  <c:v>111.7</c:v>
                </c:pt>
                <c:pt idx="1108">
                  <c:v>111.8</c:v>
                </c:pt>
                <c:pt idx="1109">
                  <c:v>111.9</c:v>
                </c:pt>
                <c:pt idx="1110">
                  <c:v>112</c:v>
                </c:pt>
                <c:pt idx="1111">
                  <c:v>112.1</c:v>
                </c:pt>
                <c:pt idx="1112">
                  <c:v>112.2</c:v>
                </c:pt>
                <c:pt idx="1113">
                  <c:v>112.3</c:v>
                </c:pt>
                <c:pt idx="1114">
                  <c:v>112.4</c:v>
                </c:pt>
                <c:pt idx="1115">
                  <c:v>112.5</c:v>
                </c:pt>
                <c:pt idx="1116">
                  <c:v>112.6</c:v>
                </c:pt>
                <c:pt idx="1117">
                  <c:v>112.7</c:v>
                </c:pt>
                <c:pt idx="1118">
                  <c:v>112.8</c:v>
                </c:pt>
                <c:pt idx="1119">
                  <c:v>112.9</c:v>
                </c:pt>
                <c:pt idx="1120">
                  <c:v>113</c:v>
                </c:pt>
                <c:pt idx="1121">
                  <c:v>113.1</c:v>
                </c:pt>
                <c:pt idx="1122">
                  <c:v>113.2</c:v>
                </c:pt>
                <c:pt idx="1123">
                  <c:v>113.3</c:v>
                </c:pt>
                <c:pt idx="1124">
                  <c:v>113.4</c:v>
                </c:pt>
                <c:pt idx="1125">
                  <c:v>113.5</c:v>
                </c:pt>
                <c:pt idx="1126">
                  <c:v>113.6</c:v>
                </c:pt>
                <c:pt idx="1127">
                  <c:v>113.7</c:v>
                </c:pt>
                <c:pt idx="1128">
                  <c:v>113.8</c:v>
                </c:pt>
                <c:pt idx="1129">
                  <c:v>113.9</c:v>
                </c:pt>
                <c:pt idx="1130">
                  <c:v>114</c:v>
                </c:pt>
                <c:pt idx="1131">
                  <c:v>114.1</c:v>
                </c:pt>
                <c:pt idx="1132">
                  <c:v>114.2</c:v>
                </c:pt>
                <c:pt idx="1133">
                  <c:v>114.3</c:v>
                </c:pt>
                <c:pt idx="1134">
                  <c:v>114.4</c:v>
                </c:pt>
                <c:pt idx="1135">
                  <c:v>114.5</c:v>
                </c:pt>
                <c:pt idx="1136">
                  <c:v>114.6</c:v>
                </c:pt>
                <c:pt idx="1137">
                  <c:v>114.7</c:v>
                </c:pt>
                <c:pt idx="1138">
                  <c:v>114.8</c:v>
                </c:pt>
                <c:pt idx="1139">
                  <c:v>114.9</c:v>
                </c:pt>
                <c:pt idx="1140">
                  <c:v>115</c:v>
                </c:pt>
                <c:pt idx="1141">
                  <c:v>115.1</c:v>
                </c:pt>
                <c:pt idx="1142">
                  <c:v>115.2</c:v>
                </c:pt>
                <c:pt idx="1143">
                  <c:v>115.3</c:v>
                </c:pt>
                <c:pt idx="1144">
                  <c:v>115.4</c:v>
                </c:pt>
                <c:pt idx="1145">
                  <c:v>115.5</c:v>
                </c:pt>
                <c:pt idx="1146">
                  <c:v>115.6</c:v>
                </c:pt>
                <c:pt idx="1147">
                  <c:v>115.7</c:v>
                </c:pt>
                <c:pt idx="1148">
                  <c:v>115.8</c:v>
                </c:pt>
                <c:pt idx="1149">
                  <c:v>115.9</c:v>
                </c:pt>
                <c:pt idx="1150">
                  <c:v>116</c:v>
                </c:pt>
                <c:pt idx="1151">
                  <c:v>116.1</c:v>
                </c:pt>
                <c:pt idx="1152">
                  <c:v>116.2</c:v>
                </c:pt>
                <c:pt idx="1153">
                  <c:v>116.3</c:v>
                </c:pt>
                <c:pt idx="1154">
                  <c:v>116.4</c:v>
                </c:pt>
                <c:pt idx="1155">
                  <c:v>116.5</c:v>
                </c:pt>
                <c:pt idx="1156">
                  <c:v>116.6</c:v>
                </c:pt>
                <c:pt idx="1157">
                  <c:v>116.7</c:v>
                </c:pt>
                <c:pt idx="1158">
                  <c:v>116.8</c:v>
                </c:pt>
                <c:pt idx="1159">
                  <c:v>116.9</c:v>
                </c:pt>
                <c:pt idx="1160">
                  <c:v>117</c:v>
                </c:pt>
                <c:pt idx="1161">
                  <c:v>117.1</c:v>
                </c:pt>
                <c:pt idx="1162">
                  <c:v>117.2</c:v>
                </c:pt>
                <c:pt idx="1163">
                  <c:v>117.3</c:v>
                </c:pt>
                <c:pt idx="1164">
                  <c:v>117.4</c:v>
                </c:pt>
                <c:pt idx="1165">
                  <c:v>117.5</c:v>
                </c:pt>
                <c:pt idx="1166">
                  <c:v>117.6</c:v>
                </c:pt>
                <c:pt idx="1167">
                  <c:v>117.7</c:v>
                </c:pt>
                <c:pt idx="1168">
                  <c:v>117.8</c:v>
                </c:pt>
                <c:pt idx="1169">
                  <c:v>117.9</c:v>
                </c:pt>
                <c:pt idx="1170">
                  <c:v>118</c:v>
                </c:pt>
                <c:pt idx="1171">
                  <c:v>118.1</c:v>
                </c:pt>
                <c:pt idx="1172">
                  <c:v>118.2</c:v>
                </c:pt>
                <c:pt idx="1173">
                  <c:v>118.3</c:v>
                </c:pt>
                <c:pt idx="1174">
                  <c:v>118.4</c:v>
                </c:pt>
                <c:pt idx="1175">
                  <c:v>118.5</c:v>
                </c:pt>
                <c:pt idx="1176">
                  <c:v>118.6</c:v>
                </c:pt>
                <c:pt idx="1177">
                  <c:v>118.7</c:v>
                </c:pt>
                <c:pt idx="1178">
                  <c:v>118.8</c:v>
                </c:pt>
                <c:pt idx="1179">
                  <c:v>118.9</c:v>
                </c:pt>
                <c:pt idx="1180">
                  <c:v>119</c:v>
                </c:pt>
                <c:pt idx="1181">
                  <c:v>119.1</c:v>
                </c:pt>
                <c:pt idx="1182">
                  <c:v>119.2</c:v>
                </c:pt>
                <c:pt idx="1183">
                  <c:v>119.3</c:v>
                </c:pt>
                <c:pt idx="1184">
                  <c:v>119.4</c:v>
                </c:pt>
                <c:pt idx="1185">
                  <c:v>119.5</c:v>
                </c:pt>
                <c:pt idx="1186">
                  <c:v>119.6</c:v>
                </c:pt>
                <c:pt idx="1187">
                  <c:v>119.7</c:v>
                </c:pt>
                <c:pt idx="1188">
                  <c:v>119.8</c:v>
                </c:pt>
                <c:pt idx="1189">
                  <c:v>119.9</c:v>
                </c:pt>
                <c:pt idx="1190">
                  <c:v>120</c:v>
                </c:pt>
              </c:numCache>
            </c:numRef>
          </c:xVal>
          <c:yVal>
            <c:numRef>
              <c:f>Tsky!$I$6:$I$1196</c:f>
              <c:numCache>
                <c:formatCode>0.0</c:formatCode>
                <c:ptCount val="1191"/>
                <c:pt idx="0">
                  <c:v>6.29</c:v>
                </c:pt>
                <c:pt idx="1">
                  <c:v>5.84</c:v>
                </c:pt>
                <c:pt idx="2">
                  <c:v>5.52</c:v>
                </c:pt>
                <c:pt idx="3">
                  <c:v>5.29</c:v>
                </c:pt>
                <c:pt idx="4">
                  <c:v>5.12</c:v>
                </c:pt>
                <c:pt idx="5">
                  <c:v>4.99</c:v>
                </c:pt>
                <c:pt idx="6">
                  <c:v>4.8899999999999997</c:v>
                </c:pt>
                <c:pt idx="7">
                  <c:v>4.8099999999999996</c:v>
                </c:pt>
                <c:pt idx="8">
                  <c:v>4.74</c:v>
                </c:pt>
                <c:pt idx="9">
                  <c:v>4.6900000000000004</c:v>
                </c:pt>
                <c:pt idx="10">
                  <c:v>4.6500000000000004</c:v>
                </c:pt>
                <c:pt idx="11">
                  <c:v>4.62</c:v>
                </c:pt>
                <c:pt idx="12">
                  <c:v>4.59</c:v>
                </c:pt>
                <c:pt idx="13">
                  <c:v>4.57</c:v>
                </c:pt>
                <c:pt idx="14">
                  <c:v>4.55</c:v>
                </c:pt>
                <c:pt idx="15">
                  <c:v>4.53</c:v>
                </c:pt>
                <c:pt idx="16">
                  <c:v>4.5199999999999996</c:v>
                </c:pt>
                <c:pt idx="17">
                  <c:v>4.51</c:v>
                </c:pt>
                <c:pt idx="18">
                  <c:v>4.5</c:v>
                </c:pt>
                <c:pt idx="19">
                  <c:v>4.49</c:v>
                </c:pt>
                <c:pt idx="20">
                  <c:v>4.4800000000000004</c:v>
                </c:pt>
                <c:pt idx="21">
                  <c:v>4.4800000000000004</c:v>
                </c:pt>
                <c:pt idx="22">
                  <c:v>4.4800000000000004</c:v>
                </c:pt>
                <c:pt idx="23">
                  <c:v>4.47</c:v>
                </c:pt>
                <c:pt idx="24">
                  <c:v>4.47</c:v>
                </c:pt>
                <c:pt idx="25">
                  <c:v>4.47</c:v>
                </c:pt>
                <c:pt idx="26">
                  <c:v>4.47</c:v>
                </c:pt>
                <c:pt idx="27">
                  <c:v>4.47</c:v>
                </c:pt>
                <c:pt idx="28">
                  <c:v>4.4800000000000004</c:v>
                </c:pt>
                <c:pt idx="29">
                  <c:v>4.4800000000000004</c:v>
                </c:pt>
                <c:pt idx="30">
                  <c:v>4.4800000000000004</c:v>
                </c:pt>
                <c:pt idx="31">
                  <c:v>4.4800000000000004</c:v>
                </c:pt>
                <c:pt idx="32">
                  <c:v>4.49</c:v>
                </c:pt>
                <c:pt idx="33">
                  <c:v>4.49</c:v>
                </c:pt>
                <c:pt idx="34">
                  <c:v>4.49</c:v>
                </c:pt>
                <c:pt idx="35">
                  <c:v>4.5</c:v>
                </c:pt>
                <c:pt idx="36">
                  <c:v>4.5</c:v>
                </c:pt>
                <c:pt idx="37">
                  <c:v>4.51</c:v>
                </c:pt>
                <c:pt idx="38">
                  <c:v>4.51</c:v>
                </c:pt>
                <c:pt idx="39">
                  <c:v>4.5199999999999996</c:v>
                </c:pt>
                <c:pt idx="40">
                  <c:v>4.5199999999999996</c:v>
                </c:pt>
                <c:pt idx="41">
                  <c:v>4.53</c:v>
                </c:pt>
                <c:pt idx="42">
                  <c:v>4.53</c:v>
                </c:pt>
                <c:pt idx="43">
                  <c:v>4.54</c:v>
                </c:pt>
                <c:pt idx="44">
                  <c:v>4.54</c:v>
                </c:pt>
                <c:pt idx="45">
                  <c:v>4.55</c:v>
                </c:pt>
                <c:pt idx="46">
                  <c:v>4.55</c:v>
                </c:pt>
                <c:pt idx="47">
                  <c:v>4.5599999999999996</c:v>
                </c:pt>
                <c:pt idx="48">
                  <c:v>4.5599999999999996</c:v>
                </c:pt>
                <c:pt idx="49">
                  <c:v>4.57</c:v>
                </c:pt>
                <c:pt idx="50">
                  <c:v>4.57</c:v>
                </c:pt>
                <c:pt idx="51">
                  <c:v>4.58</c:v>
                </c:pt>
                <c:pt idx="52">
                  <c:v>4.58</c:v>
                </c:pt>
                <c:pt idx="53">
                  <c:v>4.59</c:v>
                </c:pt>
                <c:pt idx="54">
                  <c:v>4.5999999999999996</c:v>
                </c:pt>
                <c:pt idx="55">
                  <c:v>4.5999999999999996</c:v>
                </c:pt>
                <c:pt idx="56">
                  <c:v>4.6100000000000003</c:v>
                </c:pt>
                <c:pt idx="57">
                  <c:v>4.62</c:v>
                </c:pt>
                <c:pt idx="58">
                  <c:v>4.62</c:v>
                </c:pt>
                <c:pt idx="59">
                  <c:v>4.63</c:v>
                </c:pt>
                <c:pt idx="60">
                  <c:v>4.6399999999999997</c:v>
                </c:pt>
                <c:pt idx="61">
                  <c:v>4.6399999999999997</c:v>
                </c:pt>
                <c:pt idx="62">
                  <c:v>4.6500000000000004</c:v>
                </c:pt>
                <c:pt idx="63">
                  <c:v>4.66</c:v>
                </c:pt>
                <c:pt idx="64">
                  <c:v>4.66</c:v>
                </c:pt>
                <c:pt idx="65">
                  <c:v>4.67</c:v>
                </c:pt>
                <c:pt idx="66">
                  <c:v>4.68</c:v>
                </c:pt>
                <c:pt idx="67">
                  <c:v>4.6900000000000004</c:v>
                </c:pt>
                <c:pt idx="68">
                  <c:v>4.6900000000000004</c:v>
                </c:pt>
                <c:pt idx="69">
                  <c:v>4.7</c:v>
                </c:pt>
                <c:pt idx="70">
                  <c:v>4.71</c:v>
                </c:pt>
                <c:pt idx="71">
                  <c:v>4.72</c:v>
                </c:pt>
                <c:pt idx="72">
                  <c:v>4.72</c:v>
                </c:pt>
                <c:pt idx="73">
                  <c:v>4.7300000000000004</c:v>
                </c:pt>
                <c:pt idx="74">
                  <c:v>4.74</c:v>
                </c:pt>
                <c:pt idx="75">
                  <c:v>4.75</c:v>
                </c:pt>
                <c:pt idx="76">
                  <c:v>4.76</c:v>
                </c:pt>
                <c:pt idx="77">
                  <c:v>4.7699999999999996</c:v>
                </c:pt>
                <c:pt idx="78">
                  <c:v>4.78</c:v>
                </c:pt>
                <c:pt idx="79">
                  <c:v>4.79</c:v>
                </c:pt>
                <c:pt idx="80">
                  <c:v>4.79</c:v>
                </c:pt>
                <c:pt idx="81">
                  <c:v>4.8</c:v>
                </c:pt>
                <c:pt idx="82">
                  <c:v>4.8099999999999996</c:v>
                </c:pt>
                <c:pt idx="83">
                  <c:v>4.82</c:v>
                </c:pt>
                <c:pt idx="84">
                  <c:v>4.83</c:v>
                </c:pt>
                <c:pt idx="85">
                  <c:v>4.84</c:v>
                </c:pt>
                <c:pt idx="86">
                  <c:v>4.8499999999999996</c:v>
                </c:pt>
                <c:pt idx="87">
                  <c:v>4.8600000000000003</c:v>
                </c:pt>
                <c:pt idx="88">
                  <c:v>4.88</c:v>
                </c:pt>
                <c:pt idx="89">
                  <c:v>4.8899999999999997</c:v>
                </c:pt>
                <c:pt idx="90">
                  <c:v>4.9000000000000004</c:v>
                </c:pt>
                <c:pt idx="91">
                  <c:v>4.91</c:v>
                </c:pt>
                <c:pt idx="92">
                  <c:v>4.92</c:v>
                </c:pt>
                <c:pt idx="93">
                  <c:v>4.93</c:v>
                </c:pt>
                <c:pt idx="94">
                  <c:v>4.9400000000000004</c:v>
                </c:pt>
                <c:pt idx="95">
                  <c:v>4.95</c:v>
                </c:pt>
                <c:pt idx="96">
                  <c:v>4.97</c:v>
                </c:pt>
                <c:pt idx="97">
                  <c:v>4.9800000000000004</c:v>
                </c:pt>
                <c:pt idx="98">
                  <c:v>4.99</c:v>
                </c:pt>
                <c:pt idx="99">
                  <c:v>5</c:v>
                </c:pt>
                <c:pt idx="100">
                  <c:v>5.0199999999999996</c:v>
                </c:pt>
                <c:pt idx="101">
                  <c:v>5.03</c:v>
                </c:pt>
                <c:pt idx="102">
                  <c:v>5.04</c:v>
                </c:pt>
                <c:pt idx="103">
                  <c:v>5.0599999999999996</c:v>
                </c:pt>
                <c:pt idx="104">
                  <c:v>5.07</c:v>
                </c:pt>
                <c:pt idx="105">
                  <c:v>5.09</c:v>
                </c:pt>
                <c:pt idx="106">
                  <c:v>5.0999999999999996</c:v>
                </c:pt>
                <c:pt idx="107">
                  <c:v>5.12</c:v>
                </c:pt>
                <c:pt idx="108">
                  <c:v>5.13</c:v>
                </c:pt>
                <c:pt idx="109">
                  <c:v>5.15</c:v>
                </c:pt>
                <c:pt idx="110">
                  <c:v>5.16</c:v>
                </c:pt>
                <c:pt idx="111">
                  <c:v>5.18</c:v>
                </c:pt>
                <c:pt idx="112">
                  <c:v>5.19</c:v>
                </c:pt>
                <c:pt idx="113">
                  <c:v>5.21</c:v>
                </c:pt>
                <c:pt idx="114">
                  <c:v>5.23</c:v>
                </c:pt>
                <c:pt idx="115">
                  <c:v>5.25</c:v>
                </c:pt>
                <c:pt idx="116">
                  <c:v>5.26</c:v>
                </c:pt>
                <c:pt idx="117">
                  <c:v>5.28</c:v>
                </c:pt>
                <c:pt idx="118">
                  <c:v>5.3</c:v>
                </c:pt>
                <c:pt idx="119">
                  <c:v>5.32</c:v>
                </c:pt>
                <c:pt idx="120">
                  <c:v>5.34</c:v>
                </c:pt>
                <c:pt idx="121">
                  <c:v>5.36</c:v>
                </c:pt>
                <c:pt idx="122">
                  <c:v>5.38</c:v>
                </c:pt>
                <c:pt idx="123">
                  <c:v>5.4</c:v>
                </c:pt>
                <c:pt idx="124">
                  <c:v>5.42</c:v>
                </c:pt>
                <c:pt idx="125">
                  <c:v>5.44</c:v>
                </c:pt>
                <c:pt idx="126">
                  <c:v>5.46</c:v>
                </c:pt>
                <c:pt idx="127">
                  <c:v>5.49</c:v>
                </c:pt>
                <c:pt idx="128">
                  <c:v>5.51</c:v>
                </c:pt>
                <c:pt idx="129">
                  <c:v>5.53</c:v>
                </c:pt>
                <c:pt idx="130">
                  <c:v>5.56</c:v>
                </c:pt>
                <c:pt idx="131">
                  <c:v>5.58</c:v>
                </c:pt>
                <c:pt idx="132">
                  <c:v>5.61</c:v>
                </c:pt>
                <c:pt idx="133">
                  <c:v>5.63</c:v>
                </c:pt>
                <c:pt idx="134">
                  <c:v>5.66</c:v>
                </c:pt>
                <c:pt idx="135">
                  <c:v>5.69</c:v>
                </c:pt>
                <c:pt idx="136">
                  <c:v>5.72</c:v>
                </c:pt>
                <c:pt idx="137">
                  <c:v>5.75</c:v>
                </c:pt>
                <c:pt idx="138">
                  <c:v>5.78</c:v>
                </c:pt>
                <c:pt idx="139">
                  <c:v>5.81</c:v>
                </c:pt>
                <c:pt idx="140">
                  <c:v>5.84</c:v>
                </c:pt>
                <c:pt idx="141">
                  <c:v>5.87</c:v>
                </c:pt>
                <c:pt idx="142">
                  <c:v>5.91</c:v>
                </c:pt>
                <c:pt idx="143">
                  <c:v>5.94</c:v>
                </c:pt>
                <c:pt idx="144">
                  <c:v>5.98</c:v>
                </c:pt>
                <c:pt idx="145">
                  <c:v>6.02</c:v>
                </c:pt>
                <c:pt idx="146">
                  <c:v>6.06</c:v>
                </c:pt>
                <c:pt idx="147">
                  <c:v>6.1</c:v>
                </c:pt>
                <c:pt idx="148">
                  <c:v>6.14</c:v>
                </c:pt>
                <c:pt idx="149">
                  <c:v>6.18</c:v>
                </c:pt>
                <c:pt idx="150">
                  <c:v>6.23</c:v>
                </c:pt>
                <c:pt idx="151">
                  <c:v>6.27</c:v>
                </c:pt>
                <c:pt idx="152">
                  <c:v>6.32</c:v>
                </c:pt>
                <c:pt idx="153">
                  <c:v>6.37</c:v>
                </c:pt>
                <c:pt idx="154">
                  <c:v>6.42</c:v>
                </c:pt>
                <c:pt idx="155">
                  <c:v>6.47</c:v>
                </c:pt>
                <c:pt idx="156">
                  <c:v>6.53</c:v>
                </c:pt>
                <c:pt idx="157">
                  <c:v>6.59</c:v>
                </c:pt>
                <c:pt idx="158">
                  <c:v>6.65</c:v>
                </c:pt>
                <c:pt idx="159">
                  <c:v>6.71</c:v>
                </c:pt>
                <c:pt idx="160">
                  <c:v>6.78</c:v>
                </c:pt>
                <c:pt idx="161">
                  <c:v>6.85</c:v>
                </c:pt>
                <c:pt idx="162">
                  <c:v>6.92</c:v>
                </c:pt>
                <c:pt idx="163">
                  <c:v>6.99</c:v>
                </c:pt>
                <c:pt idx="164">
                  <c:v>7.07</c:v>
                </c:pt>
                <c:pt idx="165">
                  <c:v>7.15</c:v>
                </c:pt>
                <c:pt idx="166">
                  <c:v>7.24</c:v>
                </c:pt>
                <c:pt idx="167">
                  <c:v>7.33</c:v>
                </c:pt>
                <c:pt idx="168">
                  <c:v>7.43</c:v>
                </c:pt>
                <c:pt idx="169">
                  <c:v>7.53</c:v>
                </c:pt>
                <c:pt idx="170">
                  <c:v>7.63</c:v>
                </c:pt>
                <c:pt idx="171">
                  <c:v>7.74</c:v>
                </c:pt>
                <c:pt idx="172">
                  <c:v>7.86</c:v>
                </c:pt>
                <c:pt idx="173">
                  <c:v>7.98</c:v>
                </c:pt>
                <c:pt idx="174">
                  <c:v>8.11</c:v>
                </c:pt>
                <c:pt idx="175">
                  <c:v>8.25</c:v>
                </c:pt>
                <c:pt idx="176">
                  <c:v>8.4</c:v>
                </c:pt>
                <c:pt idx="177">
                  <c:v>8.5500000000000007</c:v>
                </c:pt>
                <c:pt idx="178">
                  <c:v>8.7100000000000009</c:v>
                </c:pt>
                <c:pt idx="179">
                  <c:v>8.89</c:v>
                </c:pt>
                <c:pt idx="180">
                  <c:v>9.07</c:v>
                </c:pt>
                <c:pt idx="181">
                  <c:v>9.26</c:v>
                </c:pt>
                <c:pt idx="182">
                  <c:v>9.4700000000000006</c:v>
                </c:pt>
                <c:pt idx="183">
                  <c:v>9.69</c:v>
                </c:pt>
                <c:pt idx="184">
                  <c:v>9.92</c:v>
                </c:pt>
                <c:pt idx="185">
                  <c:v>10.17</c:v>
                </c:pt>
                <c:pt idx="186">
                  <c:v>10.43</c:v>
                </c:pt>
                <c:pt idx="187">
                  <c:v>10.71</c:v>
                </c:pt>
                <c:pt idx="188">
                  <c:v>11.01</c:v>
                </c:pt>
                <c:pt idx="189">
                  <c:v>11.32</c:v>
                </c:pt>
                <c:pt idx="190">
                  <c:v>11.66</c:v>
                </c:pt>
                <c:pt idx="191">
                  <c:v>12.02</c:v>
                </c:pt>
                <c:pt idx="192">
                  <c:v>12.39</c:v>
                </c:pt>
                <c:pt idx="193">
                  <c:v>12.8</c:v>
                </c:pt>
                <c:pt idx="194">
                  <c:v>13.22</c:v>
                </c:pt>
                <c:pt idx="195">
                  <c:v>13.67</c:v>
                </c:pt>
                <c:pt idx="196">
                  <c:v>14.14</c:v>
                </c:pt>
                <c:pt idx="197">
                  <c:v>14.63</c:v>
                </c:pt>
                <c:pt idx="198">
                  <c:v>15.15</c:v>
                </c:pt>
                <c:pt idx="199">
                  <c:v>15.68</c:v>
                </c:pt>
                <c:pt idx="200">
                  <c:v>16.239999999999998</c:v>
                </c:pt>
                <c:pt idx="201">
                  <c:v>16.809999999999999</c:v>
                </c:pt>
                <c:pt idx="202">
                  <c:v>17.399999999999999</c:v>
                </c:pt>
                <c:pt idx="203">
                  <c:v>17.989999999999998</c:v>
                </c:pt>
                <c:pt idx="204">
                  <c:v>18.57</c:v>
                </c:pt>
                <c:pt idx="205">
                  <c:v>19.16</c:v>
                </c:pt>
                <c:pt idx="206">
                  <c:v>19.72</c:v>
                </c:pt>
                <c:pt idx="207">
                  <c:v>20.260000000000002</c:v>
                </c:pt>
                <c:pt idx="208">
                  <c:v>20.75</c:v>
                </c:pt>
                <c:pt idx="209">
                  <c:v>21.2</c:v>
                </c:pt>
                <c:pt idx="210">
                  <c:v>21.59</c:v>
                </c:pt>
                <c:pt idx="211">
                  <c:v>21.9</c:v>
                </c:pt>
                <c:pt idx="212">
                  <c:v>22.13</c:v>
                </c:pt>
                <c:pt idx="213">
                  <c:v>22.28</c:v>
                </c:pt>
                <c:pt idx="214">
                  <c:v>22.33</c:v>
                </c:pt>
                <c:pt idx="215">
                  <c:v>22.3</c:v>
                </c:pt>
                <c:pt idx="216">
                  <c:v>22.19</c:v>
                </c:pt>
                <c:pt idx="217">
                  <c:v>22.01</c:v>
                </c:pt>
                <c:pt idx="218">
                  <c:v>21.76</c:v>
                </c:pt>
                <c:pt idx="219">
                  <c:v>21.46</c:v>
                </c:pt>
                <c:pt idx="220">
                  <c:v>21.12</c:v>
                </c:pt>
                <c:pt idx="221">
                  <c:v>20.74</c:v>
                </c:pt>
                <c:pt idx="222">
                  <c:v>20.34</c:v>
                </c:pt>
                <c:pt idx="223">
                  <c:v>19.920000000000002</c:v>
                </c:pt>
                <c:pt idx="224">
                  <c:v>19.489999999999998</c:v>
                </c:pt>
                <c:pt idx="225">
                  <c:v>19.059999999999999</c:v>
                </c:pt>
                <c:pt idx="226">
                  <c:v>18.63</c:v>
                </c:pt>
                <c:pt idx="227">
                  <c:v>18.21</c:v>
                </c:pt>
                <c:pt idx="228">
                  <c:v>17.79</c:v>
                </c:pt>
                <c:pt idx="229">
                  <c:v>17.39</c:v>
                </c:pt>
                <c:pt idx="230">
                  <c:v>16.989999999999998</c:v>
                </c:pt>
                <c:pt idx="231">
                  <c:v>16.62</c:v>
                </c:pt>
                <c:pt idx="232">
                  <c:v>16.260000000000002</c:v>
                </c:pt>
                <c:pt idx="233">
                  <c:v>15.91</c:v>
                </c:pt>
                <c:pt idx="234">
                  <c:v>15.58</c:v>
                </c:pt>
                <c:pt idx="235">
                  <c:v>15.27</c:v>
                </c:pt>
                <c:pt idx="236">
                  <c:v>14.97</c:v>
                </c:pt>
                <c:pt idx="237">
                  <c:v>14.69</c:v>
                </c:pt>
                <c:pt idx="238">
                  <c:v>14.42</c:v>
                </c:pt>
                <c:pt idx="239">
                  <c:v>14.17</c:v>
                </c:pt>
                <c:pt idx="240">
                  <c:v>13.94</c:v>
                </c:pt>
                <c:pt idx="241">
                  <c:v>13.71</c:v>
                </c:pt>
                <c:pt idx="242">
                  <c:v>13.5</c:v>
                </c:pt>
                <c:pt idx="243">
                  <c:v>13.3</c:v>
                </c:pt>
                <c:pt idx="244">
                  <c:v>13.12</c:v>
                </c:pt>
                <c:pt idx="245">
                  <c:v>12.94</c:v>
                </c:pt>
                <c:pt idx="246">
                  <c:v>12.78</c:v>
                </c:pt>
                <c:pt idx="247">
                  <c:v>12.63</c:v>
                </c:pt>
                <c:pt idx="248">
                  <c:v>12.48</c:v>
                </c:pt>
                <c:pt idx="249">
                  <c:v>12.35</c:v>
                </c:pt>
                <c:pt idx="250">
                  <c:v>12.22</c:v>
                </c:pt>
                <c:pt idx="251">
                  <c:v>12.1</c:v>
                </c:pt>
                <c:pt idx="252">
                  <c:v>11.99</c:v>
                </c:pt>
                <c:pt idx="253">
                  <c:v>11.88</c:v>
                </c:pt>
                <c:pt idx="254">
                  <c:v>11.79</c:v>
                </c:pt>
                <c:pt idx="255">
                  <c:v>11.69</c:v>
                </c:pt>
                <c:pt idx="256">
                  <c:v>11.61</c:v>
                </c:pt>
                <c:pt idx="257">
                  <c:v>11.53</c:v>
                </c:pt>
                <c:pt idx="258">
                  <c:v>11.46</c:v>
                </c:pt>
                <c:pt idx="259">
                  <c:v>11.39</c:v>
                </c:pt>
                <c:pt idx="260">
                  <c:v>11.32</c:v>
                </c:pt>
                <c:pt idx="261">
                  <c:v>11.26</c:v>
                </c:pt>
                <c:pt idx="262">
                  <c:v>11.21</c:v>
                </c:pt>
                <c:pt idx="263">
                  <c:v>11.16</c:v>
                </c:pt>
                <c:pt idx="264">
                  <c:v>11.11</c:v>
                </c:pt>
                <c:pt idx="265">
                  <c:v>11.07</c:v>
                </c:pt>
                <c:pt idx="266">
                  <c:v>11.03</c:v>
                </c:pt>
                <c:pt idx="267">
                  <c:v>10.99</c:v>
                </c:pt>
                <c:pt idx="268">
                  <c:v>10.96</c:v>
                </c:pt>
                <c:pt idx="269">
                  <c:v>10.93</c:v>
                </c:pt>
                <c:pt idx="270">
                  <c:v>10.9</c:v>
                </c:pt>
                <c:pt idx="271">
                  <c:v>10.87</c:v>
                </c:pt>
                <c:pt idx="272">
                  <c:v>10.85</c:v>
                </c:pt>
                <c:pt idx="273">
                  <c:v>10.83</c:v>
                </c:pt>
                <c:pt idx="274">
                  <c:v>10.82</c:v>
                </c:pt>
                <c:pt idx="275">
                  <c:v>10.8</c:v>
                </c:pt>
                <c:pt idx="276">
                  <c:v>10.79</c:v>
                </c:pt>
                <c:pt idx="277">
                  <c:v>10.78</c:v>
                </c:pt>
                <c:pt idx="278">
                  <c:v>10.77</c:v>
                </c:pt>
                <c:pt idx="279">
                  <c:v>10.77</c:v>
                </c:pt>
                <c:pt idx="280">
                  <c:v>10.76</c:v>
                </c:pt>
                <c:pt idx="281">
                  <c:v>10.76</c:v>
                </c:pt>
                <c:pt idx="282">
                  <c:v>10.76</c:v>
                </c:pt>
                <c:pt idx="283">
                  <c:v>10.76</c:v>
                </c:pt>
                <c:pt idx="284">
                  <c:v>10.76</c:v>
                </c:pt>
                <c:pt idx="285">
                  <c:v>10.77</c:v>
                </c:pt>
                <c:pt idx="286">
                  <c:v>10.78</c:v>
                </c:pt>
                <c:pt idx="287">
                  <c:v>10.78</c:v>
                </c:pt>
                <c:pt idx="288">
                  <c:v>10.79</c:v>
                </c:pt>
                <c:pt idx="289">
                  <c:v>10.8</c:v>
                </c:pt>
                <c:pt idx="290">
                  <c:v>10.82</c:v>
                </c:pt>
                <c:pt idx="291">
                  <c:v>10.83</c:v>
                </c:pt>
                <c:pt idx="292">
                  <c:v>10.84</c:v>
                </c:pt>
                <c:pt idx="293">
                  <c:v>10.86</c:v>
                </c:pt>
                <c:pt idx="294">
                  <c:v>10.88</c:v>
                </c:pt>
                <c:pt idx="295">
                  <c:v>10.9</c:v>
                </c:pt>
                <c:pt idx="296">
                  <c:v>10.92</c:v>
                </c:pt>
                <c:pt idx="297">
                  <c:v>10.94</c:v>
                </c:pt>
                <c:pt idx="298">
                  <c:v>10.96</c:v>
                </c:pt>
                <c:pt idx="299">
                  <c:v>10.98</c:v>
                </c:pt>
                <c:pt idx="300">
                  <c:v>11.01</c:v>
                </c:pt>
                <c:pt idx="301">
                  <c:v>11.03</c:v>
                </c:pt>
                <c:pt idx="302">
                  <c:v>11.06</c:v>
                </c:pt>
                <c:pt idx="303">
                  <c:v>11.09</c:v>
                </c:pt>
                <c:pt idx="304">
                  <c:v>11.12</c:v>
                </c:pt>
                <c:pt idx="305">
                  <c:v>11.15</c:v>
                </c:pt>
                <c:pt idx="306">
                  <c:v>11.18</c:v>
                </c:pt>
                <c:pt idx="307">
                  <c:v>11.21</c:v>
                </c:pt>
                <c:pt idx="308">
                  <c:v>11.24</c:v>
                </c:pt>
                <c:pt idx="309">
                  <c:v>11.27</c:v>
                </c:pt>
                <c:pt idx="310">
                  <c:v>11.31</c:v>
                </c:pt>
                <c:pt idx="311">
                  <c:v>11.34</c:v>
                </c:pt>
                <c:pt idx="312">
                  <c:v>11.38</c:v>
                </c:pt>
                <c:pt idx="313">
                  <c:v>11.42</c:v>
                </c:pt>
                <c:pt idx="314">
                  <c:v>11.46</c:v>
                </c:pt>
                <c:pt idx="315">
                  <c:v>11.5</c:v>
                </c:pt>
                <c:pt idx="316">
                  <c:v>11.54</c:v>
                </c:pt>
                <c:pt idx="317">
                  <c:v>11.58</c:v>
                </c:pt>
                <c:pt idx="318">
                  <c:v>11.62</c:v>
                </c:pt>
                <c:pt idx="319">
                  <c:v>11.66</c:v>
                </c:pt>
                <c:pt idx="320">
                  <c:v>11.71</c:v>
                </c:pt>
                <c:pt idx="321">
                  <c:v>11.75</c:v>
                </c:pt>
                <c:pt idx="322">
                  <c:v>11.8</c:v>
                </c:pt>
                <c:pt idx="323">
                  <c:v>11.85</c:v>
                </c:pt>
                <c:pt idx="324">
                  <c:v>11.89</c:v>
                </c:pt>
                <c:pt idx="325">
                  <c:v>11.94</c:v>
                </c:pt>
                <c:pt idx="326">
                  <c:v>11.99</c:v>
                </c:pt>
                <c:pt idx="327">
                  <c:v>12.04</c:v>
                </c:pt>
                <c:pt idx="328">
                  <c:v>12.09</c:v>
                </c:pt>
                <c:pt idx="329">
                  <c:v>12.14</c:v>
                </c:pt>
                <c:pt idx="330">
                  <c:v>12.2</c:v>
                </c:pt>
                <c:pt idx="331">
                  <c:v>12.25</c:v>
                </c:pt>
                <c:pt idx="332">
                  <c:v>12.31</c:v>
                </c:pt>
                <c:pt idx="333">
                  <c:v>12.36</c:v>
                </c:pt>
                <c:pt idx="334">
                  <c:v>12.42</c:v>
                </c:pt>
                <c:pt idx="335">
                  <c:v>12.48</c:v>
                </c:pt>
                <c:pt idx="336">
                  <c:v>12.54</c:v>
                </c:pt>
                <c:pt idx="337">
                  <c:v>12.6</c:v>
                </c:pt>
                <c:pt idx="338">
                  <c:v>12.66</c:v>
                </c:pt>
                <c:pt idx="339">
                  <c:v>12.72</c:v>
                </c:pt>
                <c:pt idx="340">
                  <c:v>12.78</c:v>
                </c:pt>
                <c:pt idx="341">
                  <c:v>12.84</c:v>
                </c:pt>
                <c:pt idx="342">
                  <c:v>12.91</c:v>
                </c:pt>
                <c:pt idx="343">
                  <c:v>12.97</c:v>
                </c:pt>
                <c:pt idx="344">
                  <c:v>13.04</c:v>
                </c:pt>
                <c:pt idx="345">
                  <c:v>13.11</c:v>
                </c:pt>
                <c:pt idx="346">
                  <c:v>13.18</c:v>
                </c:pt>
                <c:pt idx="347">
                  <c:v>13.25</c:v>
                </c:pt>
                <c:pt idx="348">
                  <c:v>13.32</c:v>
                </c:pt>
                <c:pt idx="349">
                  <c:v>13.39</c:v>
                </c:pt>
                <c:pt idx="350">
                  <c:v>13.46</c:v>
                </c:pt>
                <c:pt idx="351">
                  <c:v>13.54</c:v>
                </c:pt>
                <c:pt idx="352">
                  <c:v>13.61</c:v>
                </c:pt>
                <c:pt idx="353">
                  <c:v>13.69</c:v>
                </c:pt>
                <c:pt idx="354">
                  <c:v>13.76</c:v>
                </c:pt>
                <c:pt idx="355">
                  <c:v>13.84</c:v>
                </c:pt>
                <c:pt idx="356">
                  <c:v>13.92</c:v>
                </c:pt>
                <c:pt idx="357">
                  <c:v>14</c:v>
                </c:pt>
                <c:pt idx="358">
                  <c:v>14.09</c:v>
                </c:pt>
                <c:pt idx="359">
                  <c:v>14.17</c:v>
                </c:pt>
                <c:pt idx="360">
                  <c:v>14.25</c:v>
                </c:pt>
                <c:pt idx="361">
                  <c:v>14.34</c:v>
                </c:pt>
                <c:pt idx="362">
                  <c:v>14.42</c:v>
                </c:pt>
                <c:pt idx="363">
                  <c:v>14.51</c:v>
                </c:pt>
                <c:pt idx="364">
                  <c:v>14.6</c:v>
                </c:pt>
                <c:pt idx="365">
                  <c:v>14.69</c:v>
                </c:pt>
                <c:pt idx="366">
                  <c:v>14.79</c:v>
                </c:pt>
                <c:pt idx="367">
                  <c:v>14.88</c:v>
                </c:pt>
                <c:pt idx="368">
                  <c:v>14.97</c:v>
                </c:pt>
                <c:pt idx="369">
                  <c:v>15.07</c:v>
                </c:pt>
                <c:pt idx="370">
                  <c:v>15.17</c:v>
                </c:pt>
                <c:pt idx="371">
                  <c:v>15.27</c:v>
                </c:pt>
                <c:pt idx="372">
                  <c:v>15.37</c:v>
                </c:pt>
                <c:pt idx="373">
                  <c:v>15.47</c:v>
                </c:pt>
                <c:pt idx="374">
                  <c:v>15.57</c:v>
                </c:pt>
                <c:pt idx="375">
                  <c:v>15.68</c:v>
                </c:pt>
                <c:pt idx="376">
                  <c:v>15.78</c:v>
                </c:pt>
                <c:pt idx="377">
                  <c:v>15.89</c:v>
                </c:pt>
                <c:pt idx="378">
                  <c:v>16</c:v>
                </c:pt>
                <c:pt idx="379">
                  <c:v>16.11</c:v>
                </c:pt>
                <c:pt idx="380">
                  <c:v>16.23</c:v>
                </c:pt>
                <c:pt idx="381">
                  <c:v>16.34</c:v>
                </c:pt>
                <c:pt idx="382">
                  <c:v>16.46</c:v>
                </c:pt>
                <c:pt idx="383">
                  <c:v>16.579999999999998</c:v>
                </c:pt>
                <c:pt idx="384">
                  <c:v>16.7</c:v>
                </c:pt>
                <c:pt idx="385">
                  <c:v>16.82</c:v>
                </c:pt>
                <c:pt idx="386">
                  <c:v>16.940000000000001</c:v>
                </c:pt>
                <c:pt idx="387">
                  <c:v>17.07</c:v>
                </c:pt>
                <c:pt idx="388">
                  <c:v>17.2</c:v>
                </c:pt>
                <c:pt idx="389">
                  <c:v>17.329999999999998</c:v>
                </c:pt>
                <c:pt idx="390">
                  <c:v>17.46</c:v>
                </c:pt>
                <c:pt idx="391">
                  <c:v>17.59</c:v>
                </c:pt>
                <c:pt idx="392">
                  <c:v>17.73</c:v>
                </c:pt>
                <c:pt idx="393">
                  <c:v>17.87</c:v>
                </c:pt>
                <c:pt idx="394">
                  <c:v>18.010000000000002</c:v>
                </c:pt>
                <c:pt idx="395">
                  <c:v>18.149999999999999</c:v>
                </c:pt>
                <c:pt idx="396">
                  <c:v>18.3</c:v>
                </c:pt>
                <c:pt idx="397">
                  <c:v>18.440000000000001</c:v>
                </c:pt>
                <c:pt idx="398">
                  <c:v>18.59</c:v>
                </c:pt>
                <c:pt idx="399">
                  <c:v>18.75</c:v>
                </c:pt>
                <c:pt idx="400">
                  <c:v>18.899999999999999</c:v>
                </c:pt>
                <c:pt idx="401">
                  <c:v>19.059999999999999</c:v>
                </c:pt>
                <c:pt idx="402">
                  <c:v>19.22</c:v>
                </c:pt>
                <c:pt idx="403">
                  <c:v>19.38</c:v>
                </c:pt>
                <c:pt idx="404">
                  <c:v>19.55</c:v>
                </c:pt>
                <c:pt idx="405">
                  <c:v>19.72</c:v>
                </c:pt>
                <c:pt idx="406">
                  <c:v>19.89</c:v>
                </c:pt>
                <c:pt idx="407">
                  <c:v>20.059999999999999</c:v>
                </c:pt>
                <c:pt idx="408">
                  <c:v>20.239999999999998</c:v>
                </c:pt>
                <c:pt idx="409">
                  <c:v>20.420000000000002</c:v>
                </c:pt>
                <c:pt idx="410">
                  <c:v>20.6</c:v>
                </c:pt>
                <c:pt idx="411">
                  <c:v>20.79</c:v>
                </c:pt>
                <c:pt idx="412">
                  <c:v>20.98</c:v>
                </c:pt>
                <c:pt idx="413">
                  <c:v>21.17</c:v>
                </c:pt>
                <c:pt idx="414">
                  <c:v>21.37</c:v>
                </c:pt>
                <c:pt idx="415">
                  <c:v>21.57</c:v>
                </c:pt>
                <c:pt idx="416">
                  <c:v>21.77</c:v>
                </c:pt>
                <c:pt idx="417">
                  <c:v>21.98</c:v>
                </c:pt>
                <c:pt idx="418">
                  <c:v>22.19</c:v>
                </c:pt>
                <c:pt idx="419">
                  <c:v>22.41</c:v>
                </c:pt>
                <c:pt idx="420">
                  <c:v>22.63</c:v>
                </c:pt>
                <c:pt idx="421">
                  <c:v>22.85</c:v>
                </c:pt>
                <c:pt idx="422">
                  <c:v>23.08</c:v>
                </c:pt>
                <c:pt idx="423">
                  <c:v>23.31</c:v>
                </c:pt>
                <c:pt idx="424">
                  <c:v>23.54</c:v>
                </c:pt>
                <c:pt idx="425">
                  <c:v>23.79</c:v>
                </c:pt>
                <c:pt idx="426">
                  <c:v>24.03</c:v>
                </c:pt>
                <c:pt idx="427">
                  <c:v>24.28</c:v>
                </c:pt>
                <c:pt idx="428">
                  <c:v>24.54</c:v>
                </c:pt>
                <c:pt idx="429">
                  <c:v>24.8</c:v>
                </c:pt>
                <c:pt idx="430">
                  <c:v>25.06</c:v>
                </c:pt>
                <c:pt idx="431">
                  <c:v>25.33</c:v>
                </c:pt>
                <c:pt idx="432">
                  <c:v>25.61</c:v>
                </c:pt>
                <c:pt idx="433">
                  <c:v>25.89</c:v>
                </c:pt>
                <c:pt idx="434">
                  <c:v>26.18</c:v>
                </c:pt>
                <c:pt idx="435">
                  <c:v>26.47</c:v>
                </c:pt>
                <c:pt idx="436">
                  <c:v>26.77</c:v>
                </c:pt>
                <c:pt idx="437">
                  <c:v>27.08</c:v>
                </c:pt>
                <c:pt idx="438">
                  <c:v>27.39</c:v>
                </c:pt>
                <c:pt idx="439">
                  <c:v>27.71</c:v>
                </c:pt>
                <c:pt idx="440">
                  <c:v>28.04</c:v>
                </c:pt>
                <c:pt idx="441">
                  <c:v>28.37</c:v>
                </c:pt>
                <c:pt idx="442">
                  <c:v>28.71</c:v>
                </c:pt>
                <c:pt idx="443">
                  <c:v>29.06</c:v>
                </c:pt>
                <c:pt idx="444">
                  <c:v>29.42</c:v>
                </c:pt>
                <c:pt idx="445">
                  <c:v>29.78</c:v>
                </c:pt>
                <c:pt idx="446">
                  <c:v>30.15</c:v>
                </c:pt>
                <c:pt idx="447">
                  <c:v>30.53</c:v>
                </c:pt>
                <c:pt idx="448">
                  <c:v>30.92</c:v>
                </c:pt>
                <c:pt idx="449">
                  <c:v>31.32</c:v>
                </c:pt>
                <c:pt idx="450">
                  <c:v>31.73</c:v>
                </c:pt>
                <c:pt idx="451">
                  <c:v>32.15</c:v>
                </c:pt>
                <c:pt idx="452">
                  <c:v>32.58</c:v>
                </c:pt>
                <c:pt idx="453">
                  <c:v>33.01</c:v>
                </c:pt>
                <c:pt idx="454">
                  <c:v>33.46</c:v>
                </c:pt>
                <c:pt idx="455">
                  <c:v>33.92</c:v>
                </c:pt>
                <c:pt idx="456">
                  <c:v>34.39</c:v>
                </c:pt>
                <c:pt idx="457">
                  <c:v>34.880000000000003</c:v>
                </c:pt>
                <c:pt idx="458">
                  <c:v>35.369999999999997</c:v>
                </c:pt>
                <c:pt idx="459">
                  <c:v>35.880000000000003</c:v>
                </c:pt>
                <c:pt idx="460">
                  <c:v>36.4</c:v>
                </c:pt>
                <c:pt idx="461">
                  <c:v>36.94</c:v>
                </c:pt>
                <c:pt idx="462">
                  <c:v>37.49</c:v>
                </c:pt>
                <c:pt idx="463">
                  <c:v>38.049999999999997</c:v>
                </c:pt>
                <c:pt idx="464">
                  <c:v>38.630000000000003</c:v>
                </c:pt>
                <c:pt idx="465">
                  <c:v>39.229999999999997</c:v>
                </c:pt>
                <c:pt idx="466">
                  <c:v>39.840000000000003</c:v>
                </c:pt>
                <c:pt idx="467">
                  <c:v>40.47</c:v>
                </c:pt>
                <c:pt idx="468">
                  <c:v>41.12</c:v>
                </c:pt>
                <c:pt idx="469">
                  <c:v>41.78</c:v>
                </c:pt>
                <c:pt idx="470">
                  <c:v>42.47</c:v>
                </c:pt>
                <c:pt idx="471">
                  <c:v>43.17</c:v>
                </c:pt>
                <c:pt idx="472">
                  <c:v>43.9</c:v>
                </c:pt>
                <c:pt idx="473">
                  <c:v>44.65</c:v>
                </c:pt>
                <c:pt idx="474">
                  <c:v>45.42</c:v>
                </c:pt>
                <c:pt idx="475">
                  <c:v>46.22</c:v>
                </c:pt>
                <c:pt idx="476">
                  <c:v>47.04</c:v>
                </c:pt>
                <c:pt idx="477">
                  <c:v>47.88</c:v>
                </c:pt>
                <c:pt idx="478">
                  <c:v>48.76</c:v>
                </c:pt>
                <c:pt idx="479">
                  <c:v>49.66</c:v>
                </c:pt>
                <c:pt idx="480">
                  <c:v>50.6</c:v>
                </c:pt>
                <c:pt idx="481">
                  <c:v>51.57</c:v>
                </c:pt>
                <c:pt idx="482">
                  <c:v>52.57</c:v>
                </c:pt>
                <c:pt idx="483">
                  <c:v>53.61</c:v>
                </c:pt>
                <c:pt idx="484">
                  <c:v>54.68</c:v>
                </c:pt>
                <c:pt idx="485">
                  <c:v>55.8</c:v>
                </c:pt>
                <c:pt idx="486">
                  <c:v>56.96</c:v>
                </c:pt>
                <c:pt idx="487">
                  <c:v>58.17</c:v>
                </c:pt>
                <c:pt idx="488">
                  <c:v>59.42</c:v>
                </c:pt>
                <c:pt idx="489">
                  <c:v>60.73</c:v>
                </c:pt>
                <c:pt idx="490">
                  <c:v>62.1</c:v>
                </c:pt>
                <c:pt idx="491">
                  <c:v>63.54</c:v>
                </c:pt>
                <c:pt idx="492">
                  <c:v>65.05</c:v>
                </c:pt>
                <c:pt idx="493">
                  <c:v>66.63</c:v>
                </c:pt>
                <c:pt idx="494">
                  <c:v>68.290000000000006</c:v>
                </c:pt>
                <c:pt idx="495">
                  <c:v>70.040000000000006</c:v>
                </c:pt>
                <c:pt idx="496">
                  <c:v>71.86</c:v>
                </c:pt>
                <c:pt idx="497">
                  <c:v>73.78</c:v>
                </c:pt>
                <c:pt idx="498">
                  <c:v>75.819999999999993</c:v>
                </c:pt>
                <c:pt idx="499">
                  <c:v>78</c:v>
                </c:pt>
                <c:pt idx="500">
                  <c:v>80.3</c:v>
                </c:pt>
                <c:pt idx="501">
                  <c:v>82.68</c:v>
                </c:pt>
                <c:pt idx="502">
                  <c:v>85.22</c:v>
                </c:pt>
                <c:pt idx="503">
                  <c:v>87.96</c:v>
                </c:pt>
                <c:pt idx="504">
                  <c:v>90.92</c:v>
                </c:pt>
                <c:pt idx="505">
                  <c:v>94.09</c:v>
                </c:pt>
                <c:pt idx="506">
                  <c:v>97.3</c:v>
                </c:pt>
                <c:pt idx="507">
                  <c:v>100.74</c:v>
                </c:pt>
                <c:pt idx="508">
                  <c:v>104.51</c:v>
                </c:pt>
                <c:pt idx="509">
                  <c:v>108.64</c:v>
                </c:pt>
                <c:pt idx="510">
                  <c:v>113.15</c:v>
                </c:pt>
                <c:pt idx="511">
                  <c:v>117.54</c:v>
                </c:pt>
                <c:pt idx="512">
                  <c:v>122.15</c:v>
                </c:pt>
                <c:pt idx="513">
                  <c:v>127.27</c:v>
                </c:pt>
                <c:pt idx="514">
                  <c:v>132.97999999999999</c:v>
                </c:pt>
                <c:pt idx="515">
                  <c:v>139.30000000000001</c:v>
                </c:pt>
                <c:pt idx="516">
                  <c:v>145.22</c:v>
                </c:pt>
                <c:pt idx="517">
                  <c:v>150.94999999999999</c:v>
                </c:pt>
                <c:pt idx="518">
                  <c:v>157.37</c:v>
                </c:pt>
                <c:pt idx="519">
                  <c:v>164.59</c:v>
                </c:pt>
                <c:pt idx="520">
                  <c:v>172.61</c:v>
                </c:pt>
                <c:pt idx="521">
                  <c:v>180.13</c:v>
                </c:pt>
                <c:pt idx="522">
                  <c:v>186.21</c:v>
                </c:pt>
                <c:pt idx="523">
                  <c:v>193.02</c:v>
                </c:pt>
                <c:pt idx="524">
                  <c:v>200.64</c:v>
                </c:pt>
                <c:pt idx="525">
                  <c:v>208.97</c:v>
                </c:pt>
                <c:pt idx="526">
                  <c:v>217.01</c:v>
                </c:pt>
                <c:pt idx="527">
                  <c:v>222.19</c:v>
                </c:pt>
                <c:pt idx="528">
                  <c:v>227.58</c:v>
                </c:pt>
                <c:pt idx="529">
                  <c:v>233.55</c:v>
                </c:pt>
                <c:pt idx="530">
                  <c:v>239.81</c:v>
                </c:pt>
                <c:pt idx="531">
                  <c:v>245.8</c:v>
                </c:pt>
                <c:pt idx="532">
                  <c:v>249.36</c:v>
                </c:pt>
                <c:pt idx="533">
                  <c:v>252.16</c:v>
                </c:pt>
                <c:pt idx="534">
                  <c:v>255.21</c:v>
                </c:pt>
                <c:pt idx="535">
                  <c:v>258.25</c:v>
                </c:pt>
                <c:pt idx="536">
                  <c:v>260.97000000000003</c:v>
                </c:pt>
                <c:pt idx="537">
                  <c:v>262.82</c:v>
                </c:pt>
                <c:pt idx="538">
                  <c:v>263.93</c:v>
                </c:pt>
                <c:pt idx="539">
                  <c:v>265.02999999999997</c:v>
                </c:pt>
                <c:pt idx="540">
                  <c:v>266.08</c:v>
                </c:pt>
                <c:pt idx="541">
                  <c:v>266.99</c:v>
                </c:pt>
                <c:pt idx="542">
                  <c:v>267.7</c:v>
                </c:pt>
                <c:pt idx="543">
                  <c:v>268.23</c:v>
                </c:pt>
                <c:pt idx="544">
                  <c:v>268.7</c:v>
                </c:pt>
                <c:pt idx="545">
                  <c:v>269.12</c:v>
                </c:pt>
                <c:pt idx="546">
                  <c:v>269.5</c:v>
                </c:pt>
                <c:pt idx="547">
                  <c:v>269.83999999999997</c:v>
                </c:pt>
                <c:pt idx="548">
                  <c:v>270.13</c:v>
                </c:pt>
                <c:pt idx="549">
                  <c:v>270.39</c:v>
                </c:pt>
                <c:pt idx="550">
                  <c:v>270.63</c:v>
                </c:pt>
                <c:pt idx="551">
                  <c:v>270.83999999999997</c:v>
                </c:pt>
                <c:pt idx="552">
                  <c:v>271.04000000000002</c:v>
                </c:pt>
                <c:pt idx="553">
                  <c:v>271.20999999999998</c:v>
                </c:pt>
                <c:pt idx="554">
                  <c:v>271.36</c:v>
                </c:pt>
                <c:pt idx="555">
                  <c:v>271.51</c:v>
                </c:pt>
                <c:pt idx="556">
                  <c:v>271.63</c:v>
                </c:pt>
                <c:pt idx="557">
                  <c:v>271.75</c:v>
                </c:pt>
                <c:pt idx="558">
                  <c:v>271.85000000000002</c:v>
                </c:pt>
                <c:pt idx="559">
                  <c:v>271.95</c:v>
                </c:pt>
                <c:pt idx="560">
                  <c:v>272.04000000000002</c:v>
                </c:pt>
                <c:pt idx="561">
                  <c:v>272.12</c:v>
                </c:pt>
                <c:pt idx="562">
                  <c:v>272.2</c:v>
                </c:pt>
                <c:pt idx="563">
                  <c:v>272.27</c:v>
                </c:pt>
                <c:pt idx="564">
                  <c:v>272.33</c:v>
                </c:pt>
                <c:pt idx="565">
                  <c:v>272.39</c:v>
                </c:pt>
                <c:pt idx="566">
                  <c:v>272.45</c:v>
                </c:pt>
                <c:pt idx="567">
                  <c:v>272.5</c:v>
                </c:pt>
                <c:pt idx="568">
                  <c:v>272.55</c:v>
                </c:pt>
                <c:pt idx="569">
                  <c:v>272.58999999999997</c:v>
                </c:pt>
                <c:pt idx="570">
                  <c:v>272.64</c:v>
                </c:pt>
                <c:pt idx="571">
                  <c:v>272.68</c:v>
                </c:pt>
                <c:pt idx="572">
                  <c:v>272.72000000000003</c:v>
                </c:pt>
                <c:pt idx="573">
                  <c:v>272.75</c:v>
                </c:pt>
                <c:pt idx="574">
                  <c:v>272.77999999999997</c:v>
                </c:pt>
                <c:pt idx="575">
                  <c:v>272.8</c:v>
                </c:pt>
                <c:pt idx="576">
                  <c:v>272.83</c:v>
                </c:pt>
                <c:pt idx="577">
                  <c:v>272.85000000000002</c:v>
                </c:pt>
                <c:pt idx="578">
                  <c:v>272.86</c:v>
                </c:pt>
                <c:pt idx="579">
                  <c:v>272.88</c:v>
                </c:pt>
                <c:pt idx="580">
                  <c:v>272.89</c:v>
                </c:pt>
                <c:pt idx="581">
                  <c:v>272.91000000000003</c:v>
                </c:pt>
                <c:pt idx="582">
                  <c:v>272.92</c:v>
                </c:pt>
                <c:pt idx="583">
                  <c:v>272.94</c:v>
                </c:pt>
                <c:pt idx="584">
                  <c:v>272.95</c:v>
                </c:pt>
                <c:pt idx="585">
                  <c:v>272.97000000000003</c:v>
                </c:pt>
                <c:pt idx="586">
                  <c:v>272.99</c:v>
                </c:pt>
                <c:pt idx="587">
                  <c:v>273</c:v>
                </c:pt>
                <c:pt idx="588">
                  <c:v>273.02</c:v>
                </c:pt>
                <c:pt idx="589">
                  <c:v>273.02999999999997</c:v>
                </c:pt>
                <c:pt idx="590">
                  <c:v>273.05</c:v>
                </c:pt>
                <c:pt idx="591">
                  <c:v>273.06</c:v>
                </c:pt>
                <c:pt idx="592">
                  <c:v>273.08</c:v>
                </c:pt>
                <c:pt idx="593">
                  <c:v>273.08</c:v>
                </c:pt>
                <c:pt idx="594">
                  <c:v>273.08999999999997</c:v>
                </c:pt>
                <c:pt idx="595">
                  <c:v>273.08999999999997</c:v>
                </c:pt>
                <c:pt idx="596">
                  <c:v>273.08999999999997</c:v>
                </c:pt>
                <c:pt idx="597">
                  <c:v>273.08</c:v>
                </c:pt>
                <c:pt idx="598">
                  <c:v>273.07</c:v>
                </c:pt>
                <c:pt idx="599">
                  <c:v>273.06</c:v>
                </c:pt>
                <c:pt idx="600">
                  <c:v>273.06</c:v>
                </c:pt>
                <c:pt idx="601">
                  <c:v>273.04000000000002</c:v>
                </c:pt>
                <c:pt idx="602">
                  <c:v>273.02999999999997</c:v>
                </c:pt>
                <c:pt idx="603">
                  <c:v>273.02</c:v>
                </c:pt>
                <c:pt idx="604">
                  <c:v>273.01</c:v>
                </c:pt>
                <c:pt idx="605">
                  <c:v>272.99</c:v>
                </c:pt>
                <c:pt idx="606">
                  <c:v>272.98</c:v>
                </c:pt>
                <c:pt idx="607">
                  <c:v>272.95999999999998</c:v>
                </c:pt>
                <c:pt idx="608">
                  <c:v>272.94</c:v>
                </c:pt>
                <c:pt idx="609">
                  <c:v>272.92</c:v>
                </c:pt>
                <c:pt idx="610">
                  <c:v>272.89</c:v>
                </c:pt>
                <c:pt idx="611">
                  <c:v>272.86</c:v>
                </c:pt>
                <c:pt idx="612">
                  <c:v>272.82</c:v>
                </c:pt>
                <c:pt idx="613">
                  <c:v>272.77999999999997</c:v>
                </c:pt>
                <c:pt idx="614">
                  <c:v>272.73</c:v>
                </c:pt>
                <c:pt idx="615">
                  <c:v>272.67</c:v>
                </c:pt>
                <c:pt idx="616">
                  <c:v>272.60000000000002</c:v>
                </c:pt>
                <c:pt idx="617">
                  <c:v>272.51</c:v>
                </c:pt>
                <c:pt idx="618">
                  <c:v>272.42</c:v>
                </c:pt>
                <c:pt idx="619">
                  <c:v>272.31</c:v>
                </c:pt>
                <c:pt idx="620">
                  <c:v>272.2</c:v>
                </c:pt>
                <c:pt idx="621">
                  <c:v>272.07</c:v>
                </c:pt>
                <c:pt idx="622">
                  <c:v>271.92</c:v>
                </c:pt>
                <c:pt idx="623">
                  <c:v>271.76</c:v>
                </c:pt>
                <c:pt idx="624">
                  <c:v>271.58999999999997</c:v>
                </c:pt>
                <c:pt idx="625">
                  <c:v>271.39999999999998</c:v>
                </c:pt>
                <c:pt idx="626">
                  <c:v>271.2</c:v>
                </c:pt>
                <c:pt idx="627">
                  <c:v>270.98</c:v>
                </c:pt>
                <c:pt idx="628">
                  <c:v>270.73</c:v>
                </c:pt>
                <c:pt idx="629">
                  <c:v>270.45999999999998</c:v>
                </c:pt>
                <c:pt idx="630">
                  <c:v>270.17</c:v>
                </c:pt>
                <c:pt idx="631">
                  <c:v>269.85000000000002</c:v>
                </c:pt>
                <c:pt idx="632">
                  <c:v>269.49</c:v>
                </c:pt>
                <c:pt idx="633">
                  <c:v>269.06</c:v>
                </c:pt>
                <c:pt idx="634">
                  <c:v>268.56</c:v>
                </c:pt>
                <c:pt idx="635">
                  <c:v>268.01</c:v>
                </c:pt>
                <c:pt idx="636">
                  <c:v>267.41000000000003</c:v>
                </c:pt>
                <c:pt idx="637">
                  <c:v>266.72000000000003</c:v>
                </c:pt>
                <c:pt idx="638">
                  <c:v>265.66000000000003</c:v>
                </c:pt>
                <c:pt idx="639">
                  <c:v>264.31</c:v>
                </c:pt>
                <c:pt idx="640">
                  <c:v>262.77999999999997</c:v>
                </c:pt>
                <c:pt idx="641">
                  <c:v>261.23</c:v>
                </c:pt>
                <c:pt idx="642">
                  <c:v>259.69</c:v>
                </c:pt>
                <c:pt idx="643">
                  <c:v>257</c:v>
                </c:pt>
                <c:pt idx="644">
                  <c:v>253.36</c:v>
                </c:pt>
                <c:pt idx="645">
                  <c:v>249.48</c:v>
                </c:pt>
                <c:pt idx="646">
                  <c:v>245.68</c:v>
                </c:pt>
                <c:pt idx="647">
                  <c:v>242.18</c:v>
                </c:pt>
                <c:pt idx="648">
                  <c:v>237.79</c:v>
                </c:pt>
                <c:pt idx="649">
                  <c:v>231.31</c:v>
                </c:pt>
                <c:pt idx="650">
                  <c:v>224.83</c:v>
                </c:pt>
                <c:pt idx="651">
                  <c:v>218.73</c:v>
                </c:pt>
                <c:pt idx="652">
                  <c:v>213.18</c:v>
                </c:pt>
                <c:pt idx="653">
                  <c:v>207.83</c:v>
                </c:pt>
                <c:pt idx="654">
                  <c:v>200.37</c:v>
                </c:pt>
                <c:pt idx="655">
                  <c:v>192.9</c:v>
                </c:pt>
                <c:pt idx="656">
                  <c:v>186.06</c:v>
                </c:pt>
                <c:pt idx="657">
                  <c:v>179.9</c:v>
                </c:pt>
                <c:pt idx="658">
                  <c:v>174.31</c:v>
                </c:pt>
                <c:pt idx="659">
                  <c:v>167.94</c:v>
                </c:pt>
                <c:pt idx="660">
                  <c:v>161.28</c:v>
                </c:pt>
                <c:pt idx="661">
                  <c:v>155.22</c:v>
                </c:pt>
                <c:pt idx="662">
                  <c:v>149.76</c:v>
                </c:pt>
                <c:pt idx="663">
                  <c:v>144.82</c:v>
                </c:pt>
                <c:pt idx="664">
                  <c:v>139.96</c:v>
                </c:pt>
                <c:pt idx="665">
                  <c:v>134.88</c:v>
                </c:pt>
                <c:pt idx="666">
                  <c:v>130.19999999999999</c:v>
                </c:pt>
                <c:pt idx="667">
                  <c:v>125.94</c:v>
                </c:pt>
                <c:pt idx="668">
                  <c:v>122.05</c:v>
                </c:pt>
                <c:pt idx="669">
                  <c:v>118.4</c:v>
                </c:pt>
                <c:pt idx="670">
                  <c:v>114.73</c:v>
                </c:pt>
                <c:pt idx="671">
                  <c:v>111.28</c:v>
                </c:pt>
                <c:pt idx="672">
                  <c:v>108.09</c:v>
                </c:pt>
                <c:pt idx="673">
                  <c:v>105.14</c:v>
                </c:pt>
                <c:pt idx="674">
                  <c:v>102.38</c:v>
                </c:pt>
                <c:pt idx="675">
                  <c:v>99.71</c:v>
                </c:pt>
                <c:pt idx="676">
                  <c:v>97.16</c:v>
                </c:pt>
                <c:pt idx="677">
                  <c:v>94.77</c:v>
                </c:pt>
                <c:pt idx="678">
                  <c:v>92.52</c:v>
                </c:pt>
                <c:pt idx="679">
                  <c:v>90.4</c:v>
                </c:pt>
                <c:pt idx="680">
                  <c:v>88.38</c:v>
                </c:pt>
                <c:pt idx="681">
                  <c:v>86.43</c:v>
                </c:pt>
                <c:pt idx="682">
                  <c:v>84.59</c:v>
                </c:pt>
                <c:pt idx="683">
                  <c:v>82.83</c:v>
                </c:pt>
                <c:pt idx="684">
                  <c:v>81.17</c:v>
                </c:pt>
                <c:pt idx="685">
                  <c:v>79.58</c:v>
                </c:pt>
                <c:pt idx="686">
                  <c:v>78.06</c:v>
                </c:pt>
                <c:pt idx="687">
                  <c:v>76.62</c:v>
                </c:pt>
                <c:pt idx="688">
                  <c:v>75.23</c:v>
                </c:pt>
                <c:pt idx="689">
                  <c:v>73.900000000000006</c:v>
                </c:pt>
                <c:pt idx="690">
                  <c:v>72.62</c:v>
                </c:pt>
                <c:pt idx="691">
                  <c:v>71.38</c:v>
                </c:pt>
                <c:pt idx="692">
                  <c:v>70.2</c:v>
                </c:pt>
                <c:pt idx="693">
                  <c:v>69.05</c:v>
                </c:pt>
                <c:pt idx="694">
                  <c:v>67.95</c:v>
                </c:pt>
                <c:pt idx="695">
                  <c:v>66.89</c:v>
                </c:pt>
                <c:pt idx="696">
                  <c:v>65.86</c:v>
                </c:pt>
                <c:pt idx="697">
                  <c:v>64.86</c:v>
                </c:pt>
                <c:pt idx="698">
                  <c:v>63.9</c:v>
                </c:pt>
                <c:pt idx="699">
                  <c:v>62.96</c:v>
                </c:pt>
                <c:pt idx="700">
                  <c:v>62.06</c:v>
                </c:pt>
                <c:pt idx="701">
                  <c:v>61.19</c:v>
                </c:pt>
                <c:pt idx="702">
                  <c:v>60.34</c:v>
                </c:pt>
                <c:pt idx="703">
                  <c:v>59.52</c:v>
                </c:pt>
                <c:pt idx="704">
                  <c:v>58.72</c:v>
                </c:pt>
                <c:pt idx="705">
                  <c:v>57.95</c:v>
                </c:pt>
                <c:pt idx="706">
                  <c:v>57.2</c:v>
                </c:pt>
                <c:pt idx="707">
                  <c:v>56.47</c:v>
                </c:pt>
                <c:pt idx="708">
                  <c:v>55.76</c:v>
                </c:pt>
                <c:pt idx="709">
                  <c:v>55.07</c:v>
                </c:pt>
                <c:pt idx="710">
                  <c:v>54.4</c:v>
                </c:pt>
                <c:pt idx="711">
                  <c:v>53.75</c:v>
                </c:pt>
                <c:pt idx="712">
                  <c:v>53.12</c:v>
                </c:pt>
                <c:pt idx="713">
                  <c:v>52.5</c:v>
                </c:pt>
                <c:pt idx="714">
                  <c:v>51.91</c:v>
                </c:pt>
                <c:pt idx="715">
                  <c:v>51.32</c:v>
                </c:pt>
                <c:pt idx="716">
                  <c:v>50.76</c:v>
                </c:pt>
                <c:pt idx="717">
                  <c:v>50.21</c:v>
                </c:pt>
                <c:pt idx="718">
                  <c:v>49.67</c:v>
                </c:pt>
                <c:pt idx="719">
                  <c:v>49.15</c:v>
                </c:pt>
                <c:pt idx="720">
                  <c:v>48.64</c:v>
                </c:pt>
                <c:pt idx="721">
                  <c:v>48.14</c:v>
                </c:pt>
                <c:pt idx="722">
                  <c:v>47.65</c:v>
                </c:pt>
                <c:pt idx="723">
                  <c:v>47.18</c:v>
                </c:pt>
                <c:pt idx="724">
                  <c:v>46.72</c:v>
                </c:pt>
                <c:pt idx="725">
                  <c:v>46.27</c:v>
                </c:pt>
                <c:pt idx="726">
                  <c:v>45.83</c:v>
                </c:pt>
                <c:pt idx="727">
                  <c:v>45.41</c:v>
                </c:pt>
                <c:pt idx="728">
                  <c:v>44.99</c:v>
                </c:pt>
                <c:pt idx="729">
                  <c:v>44.58</c:v>
                </c:pt>
                <c:pt idx="730">
                  <c:v>44.19</c:v>
                </c:pt>
                <c:pt idx="731">
                  <c:v>43.8</c:v>
                </c:pt>
                <c:pt idx="732">
                  <c:v>43.42</c:v>
                </c:pt>
                <c:pt idx="733">
                  <c:v>43.05</c:v>
                </c:pt>
                <c:pt idx="734">
                  <c:v>42.69</c:v>
                </c:pt>
                <c:pt idx="735">
                  <c:v>42.34</c:v>
                </c:pt>
                <c:pt idx="736">
                  <c:v>41.99</c:v>
                </c:pt>
                <c:pt idx="737">
                  <c:v>41.65</c:v>
                </c:pt>
                <c:pt idx="738">
                  <c:v>41.33</c:v>
                </c:pt>
                <c:pt idx="739">
                  <c:v>41</c:v>
                </c:pt>
                <c:pt idx="740">
                  <c:v>40.69</c:v>
                </c:pt>
                <c:pt idx="741">
                  <c:v>40.380000000000003</c:v>
                </c:pt>
                <c:pt idx="742">
                  <c:v>40.08</c:v>
                </c:pt>
                <c:pt idx="743">
                  <c:v>39.79</c:v>
                </c:pt>
                <c:pt idx="744">
                  <c:v>39.5</c:v>
                </c:pt>
                <c:pt idx="745">
                  <c:v>39.22</c:v>
                </c:pt>
                <c:pt idx="746">
                  <c:v>38.94</c:v>
                </c:pt>
                <c:pt idx="747">
                  <c:v>38.68</c:v>
                </c:pt>
                <c:pt idx="748">
                  <c:v>38.409999999999997</c:v>
                </c:pt>
                <c:pt idx="749">
                  <c:v>38.15</c:v>
                </c:pt>
                <c:pt idx="750">
                  <c:v>37.9</c:v>
                </c:pt>
                <c:pt idx="751">
                  <c:v>37.659999999999997</c:v>
                </c:pt>
                <c:pt idx="752">
                  <c:v>37.409999999999997</c:v>
                </c:pt>
                <c:pt idx="753">
                  <c:v>37.18</c:v>
                </c:pt>
                <c:pt idx="754">
                  <c:v>36.950000000000003</c:v>
                </c:pt>
                <c:pt idx="755">
                  <c:v>36.72</c:v>
                </c:pt>
                <c:pt idx="756">
                  <c:v>36.5</c:v>
                </c:pt>
                <c:pt idx="757">
                  <c:v>36.28</c:v>
                </c:pt>
                <c:pt idx="758">
                  <c:v>36.07</c:v>
                </c:pt>
                <c:pt idx="759">
                  <c:v>35.86</c:v>
                </c:pt>
                <c:pt idx="760">
                  <c:v>35.659999999999997</c:v>
                </c:pt>
                <c:pt idx="761">
                  <c:v>35.46</c:v>
                </c:pt>
                <c:pt idx="762">
                  <c:v>35.26</c:v>
                </c:pt>
                <c:pt idx="763">
                  <c:v>35.07</c:v>
                </c:pt>
                <c:pt idx="764">
                  <c:v>34.880000000000003</c:v>
                </c:pt>
                <c:pt idx="765">
                  <c:v>34.700000000000003</c:v>
                </c:pt>
                <c:pt idx="766">
                  <c:v>34.520000000000003</c:v>
                </c:pt>
                <c:pt idx="767">
                  <c:v>34.340000000000003</c:v>
                </c:pt>
                <c:pt idx="768">
                  <c:v>34.17</c:v>
                </c:pt>
                <c:pt idx="769">
                  <c:v>34</c:v>
                </c:pt>
                <c:pt idx="770">
                  <c:v>33.840000000000003</c:v>
                </c:pt>
                <c:pt idx="771">
                  <c:v>33.67</c:v>
                </c:pt>
                <c:pt idx="772">
                  <c:v>33.51</c:v>
                </c:pt>
                <c:pt idx="773">
                  <c:v>33.36</c:v>
                </c:pt>
                <c:pt idx="774">
                  <c:v>33.200000000000003</c:v>
                </c:pt>
                <c:pt idx="775">
                  <c:v>33.049999999999997</c:v>
                </c:pt>
                <c:pt idx="776">
                  <c:v>32.909999999999997</c:v>
                </c:pt>
                <c:pt idx="777">
                  <c:v>32.76</c:v>
                </c:pt>
                <c:pt idx="778">
                  <c:v>32.619999999999997</c:v>
                </c:pt>
                <c:pt idx="779">
                  <c:v>32.479999999999997</c:v>
                </c:pt>
                <c:pt idx="780">
                  <c:v>32.35</c:v>
                </c:pt>
                <c:pt idx="781">
                  <c:v>32.21</c:v>
                </c:pt>
                <c:pt idx="782">
                  <c:v>32.08</c:v>
                </c:pt>
                <c:pt idx="783">
                  <c:v>31.96</c:v>
                </c:pt>
                <c:pt idx="784">
                  <c:v>31.83</c:v>
                </c:pt>
                <c:pt idx="785">
                  <c:v>31.71</c:v>
                </c:pt>
                <c:pt idx="786">
                  <c:v>31.59</c:v>
                </c:pt>
                <c:pt idx="787">
                  <c:v>31.47</c:v>
                </c:pt>
                <c:pt idx="788">
                  <c:v>31.35</c:v>
                </c:pt>
                <c:pt idx="789">
                  <c:v>31.24</c:v>
                </c:pt>
                <c:pt idx="790">
                  <c:v>31.13</c:v>
                </c:pt>
                <c:pt idx="791">
                  <c:v>31.02</c:v>
                </c:pt>
                <c:pt idx="792">
                  <c:v>30.91</c:v>
                </c:pt>
                <c:pt idx="793">
                  <c:v>30.81</c:v>
                </c:pt>
                <c:pt idx="794">
                  <c:v>30.7</c:v>
                </c:pt>
                <c:pt idx="795">
                  <c:v>30.6</c:v>
                </c:pt>
                <c:pt idx="796">
                  <c:v>30.5</c:v>
                </c:pt>
                <c:pt idx="797">
                  <c:v>30.41</c:v>
                </c:pt>
                <c:pt idx="798">
                  <c:v>30.31</c:v>
                </c:pt>
                <c:pt idx="799">
                  <c:v>30.22</c:v>
                </c:pt>
                <c:pt idx="800">
                  <c:v>30.13</c:v>
                </c:pt>
                <c:pt idx="801">
                  <c:v>30.04</c:v>
                </c:pt>
                <c:pt idx="802">
                  <c:v>29.95</c:v>
                </c:pt>
                <c:pt idx="803">
                  <c:v>29.87</c:v>
                </c:pt>
                <c:pt idx="804">
                  <c:v>29.78</c:v>
                </c:pt>
                <c:pt idx="805">
                  <c:v>29.7</c:v>
                </c:pt>
                <c:pt idx="806">
                  <c:v>29.62</c:v>
                </c:pt>
                <c:pt idx="807">
                  <c:v>29.54</c:v>
                </c:pt>
                <c:pt idx="808">
                  <c:v>29.46</c:v>
                </c:pt>
                <c:pt idx="809">
                  <c:v>29.38</c:v>
                </c:pt>
                <c:pt idx="810">
                  <c:v>29.31</c:v>
                </c:pt>
                <c:pt idx="811">
                  <c:v>29.24</c:v>
                </c:pt>
                <c:pt idx="812">
                  <c:v>29.17</c:v>
                </c:pt>
                <c:pt idx="813">
                  <c:v>29.1</c:v>
                </c:pt>
                <c:pt idx="814">
                  <c:v>29.03</c:v>
                </c:pt>
                <c:pt idx="815">
                  <c:v>28.96</c:v>
                </c:pt>
                <c:pt idx="816">
                  <c:v>28.89</c:v>
                </c:pt>
                <c:pt idx="817">
                  <c:v>28.83</c:v>
                </c:pt>
                <c:pt idx="818">
                  <c:v>28.77</c:v>
                </c:pt>
                <c:pt idx="819">
                  <c:v>28.7</c:v>
                </c:pt>
                <c:pt idx="820">
                  <c:v>28.64</c:v>
                </c:pt>
                <c:pt idx="821">
                  <c:v>28.58</c:v>
                </c:pt>
                <c:pt idx="822">
                  <c:v>28.53</c:v>
                </c:pt>
                <c:pt idx="823">
                  <c:v>28.47</c:v>
                </c:pt>
                <c:pt idx="824">
                  <c:v>28.41</c:v>
                </c:pt>
                <c:pt idx="825">
                  <c:v>28.36</c:v>
                </c:pt>
                <c:pt idx="826">
                  <c:v>28.31</c:v>
                </c:pt>
                <c:pt idx="827">
                  <c:v>28.25</c:v>
                </c:pt>
                <c:pt idx="828">
                  <c:v>28.2</c:v>
                </c:pt>
                <c:pt idx="829">
                  <c:v>28.15</c:v>
                </c:pt>
                <c:pt idx="830">
                  <c:v>28.11</c:v>
                </c:pt>
                <c:pt idx="831">
                  <c:v>28.06</c:v>
                </c:pt>
                <c:pt idx="832">
                  <c:v>28.01</c:v>
                </c:pt>
                <c:pt idx="833">
                  <c:v>27.97</c:v>
                </c:pt>
                <c:pt idx="834">
                  <c:v>27.92</c:v>
                </c:pt>
                <c:pt idx="835">
                  <c:v>27.88</c:v>
                </c:pt>
                <c:pt idx="836">
                  <c:v>27.84</c:v>
                </c:pt>
                <c:pt idx="837">
                  <c:v>27.79</c:v>
                </c:pt>
                <c:pt idx="838">
                  <c:v>27.75</c:v>
                </c:pt>
                <c:pt idx="839">
                  <c:v>27.71</c:v>
                </c:pt>
                <c:pt idx="840">
                  <c:v>27.68</c:v>
                </c:pt>
                <c:pt idx="841">
                  <c:v>27.64</c:v>
                </c:pt>
                <c:pt idx="842">
                  <c:v>27.6</c:v>
                </c:pt>
                <c:pt idx="843">
                  <c:v>27.57</c:v>
                </c:pt>
                <c:pt idx="844">
                  <c:v>27.53</c:v>
                </c:pt>
                <c:pt idx="845">
                  <c:v>27.5</c:v>
                </c:pt>
                <c:pt idx="846">
                  <c:v>27.47</c:v>
                </c:pt>
                <c:pt idx="847">
                  <c:v>27.43</c:v>
                </c:pt>
                <c:pt idx="848">
                  <c:v>27.4</c:v>
                </c:pt>
                <c:pt idx="849">
                  <c:v>27.37</c:v>
                </c:pt>
                <c:pt idx="850">
                  <c:v>27.34</c:v>
                </c:pt>
                <c:pt idx="851">
                  <c:v>27.31</c:v>
                </c:pt>
                <c:pt idx="852">
                  <c:v>27.29</c:v>
                </c:pt>
                <c:pt idx="853">
                  <c:v>27.26</c:v>
                </c:pt>
                <c:pt idx="854">
                  <c:v>27.23</c:v>
                </c:pt>
                <c:pt idx="855">
                  <c:v>27.21</c:v>
                </c:pt>
                <c:pt idx="856">
                  <c:v>27.18</c:v>
                </c:pt>
                <c:pt idx="857">
                  <c:v>27.16</c:v>
                </c:pt>
                <c:pt idx="858">
                  <c:v>27.14</c:v>
                </c:pt>
                <c:pt idx="859">
                  <c:v>27.11</c:v>
                </c:pt>
                <c:pt idx="860">
                  <c:v>27.09</c:v>
                </c:pt>
                <c:pt idx="861">
                  <c:v>27.07</c:v>
                </c:pt>
                <c:pt idx="862">
                  <c:v>27.05</c:v>
                </c:pt>
                <c:pt idx="863">
                  <c:v>27.03</c:v>
                </c:pt>
                <c:pt idx="864">
                  <c:v>27.01</c:v>
                </c:pt>
                <c:pt idx="865">
                  <c:v>26.99</c:v>
                </c:pt>
                <c:pt idx="866">
                  <c:v>26.98</c:v>
                </c:pt>
                <c:pt idx="867">
                  <c:v>26.96</c:v>
                </c:pt>
                <c:pt idx="868">
                  <c:v>26.94</c:v>
                </c:pt>
                <c:pt idx="869">
                  <c:v>26.93</c:v>
                </c:pt>
                <c:pt idx="870">
                  <c:v>26.91</c:v>
                </c:pt>
                <c:pt idx="871">
                  <c:v>26.9</c:v>
                </c:pt>
                <c:pt idx="872">
                  <c:v>26.89</c:v>
                </c:pt>
                <c:pt idx="873">
                  <c:v>26.87</c:v>
                </c:pt>
                <c:pt idx="874">
                  <c:v>26.86</c:v>
                </c:pt>
                <c:pt idx="875">
                  <c:v>26.85</c:v>
                </c:pt>
                <c:pt idx="876">
                  <c:v>26.84</c:v>
                </c:pt>
                <c:pt idx="877">
                  <c:v>26.83</c:v>
                </c:pt>
                <c:pt idx="878">
                  <c:v>26.82</c:v>
                </c:pt>
                <c:pt idx="879">
                  <c:v>26.81</c:v>
                </c:pt>
                <c:pt idx="880">
                  <c:v>26.8</c:v>
                </c:pt>
                <c:pt idx="881">
                  <c:v>26.79</c:v>
                </c:pt>
                <c:pt idx="882">
                  <c:v>26.79</c:v>
                </c:pt>
                <c:pt idx="883">
                  <c:v>26.78</c:v>
                </c:pt>
                <c:pt idx="884">
                  <c:v>26.77</c:v>
                </c:pt>
                <c:pt idx="885">
                  <c:v>26.77</c:v>
                </c:pt>
                <c:pt idx="886">
                  <c:v>26.76</c:v>
                </c:pt>
                <c:pt idx="887">
                  <c:v>26.76</c:v>
                </c:pt>
                <c:pt idx="888">
                  <c:v>26.75</c:v>
                </c:pt>
                <c:pt idx="889">
                  <c:v>26.75</c:v>
                </c:pt>
                <c:pt idx="890">
                  <c:v>26.75</c:v>
                </c:pt>
                <c:pt idx="891">
                  <c:v>26.75</c:v>
                </c:pt>
                <c:pt idx="892">
                  <c:v>26.74</c:v>
                </c:pt>
                <c:pt idx="893">
                  <c:v>26.74</c:v>
                </c:pt>
                <c:pt idx="894">
                  <c:v>26.74</c:v>
                </c:pt>
                <c:pt idx="895">
                  <c:v>26.74</c:v>
                </c:pt>
                <c:pt idx="896">
                  <c:v>26.74</c:v>
                </c:pt>
                <c:pt idx="897">
                  <c:v>26.74</c:v>
                </c:pt>
                <c:pt idx="898">
                  <c:v>26.74</c:v>
                </c:pt>
                <c:pt idx="899">
                  <c:v>26.75</c:v>
                </c:pt>
                <c:pt idx="900">
                  <c:v>26.75</c:v>
                </c:pt>
                <c:pt idx="901">
                  <c:v>26.75</c:v>
                </c:pt>
                <c:pt idx="902">
                  <c:v>26.75</c:v>
                </c:pt>
                <c:pt idx="903">
                  <c:v>26.76</c:v>
                </c:pt>
                <c:pt idx="904">
                  <c:v>26.76</c:v>
                </c:pt>
                <c:pt idx="905">
                  <c:v>26.77</c:v>
                </c:pt>
                <c:pt idx="906">
                  <c:v>26.77</c:v>
                </c:pt>
                <c:pt idx="907">
                  <c:v>26.78</c:v>
                </c:pt>
                <c:pt idx="908">
                  <c:v>26.79</c:v>
                </c:pt>
                <c:pt idx="909">
                  <c:v>26.79</c:v>
                </c:pt>
                <c:pt idx="910">
                  <c:v>26.8</c:v>
                </c:pt>
                <c:pt idx="911">
                  <c:v>26.81</c:v>
                </c:pt>
                <c:pt idx="912">
                  <c:v>26.82</c:v>
                </c:pt>
                <c:pt idx="913">
                  <c:v>26.82</c:v>
                </c:pt>
                <c:pt idx="914">
                  <c:v>26.83</c:v>
                </c:pt>
                <c:pt idx="915">
                  <c:v>26.84</c:v>
                </c:pt>
                <c:pt idx="916">
                  <c:v>26.85</c:v>
                </c:pt>
                <c:pt idx="917">
                  <c:v>26.86</c:v>
                </c:pt>
                <c:pt idx="918">
                  <c:v>26.87</c:v>
                </c:pt>
                <c:pt idx="919">
                  <c:v>26.89</c:v>
                </c:pt>
                <c:pt idx="920">
                  <c:v>26.9</c:v>
                </c:pt>
                <c:pt idx="921">
                  <c:v>26.91</c:v>
                </c:pt>
                <c:pt idx="922">
                  <c:v>26.92</c:v>
                </c:pt>
                <c:pt idx="923">
                  <c:v>26.94</c:v>
                </c:pt>
                <c:pt idx="924">
                  <c:v>26.95</c:v>
                </c:pt>
                <c:pt idx="925">
                  <c:v>26.96</c:v>
                </c:pt>
                <c:pt idx="926">
                  <c:v>26.98</c:v>
                </c:pt>
                <c:pt idx="927">
                  <c:v>26.99</c:v>
                </c:pt>
                <c:pt idx="928">
                  <c:v>27.01</c:v>
                </c:pt>
                <c:pt idx="929">
                  <c:v>27.02</c:v>
                </c:pt>
                <c:pt idx="930">
                  <c:v>27.04</c:v>
                </c:pt>
                <c:pt idx="931">
                  <c:v>27.06</c:v>
                </c:pt>
                <c:pt idx="932">
                  <c:v>27.08</c:v>
                </c:pt>
                <c:pt idx="933">
                  <c:v>27.09</c:v>
                </c:pt>
                <c:pt idx="934">
                  <c:v>27.11</c:v>
                </c:pt>
                <c:pt idx="935">
                  <c:v>27.13</c:v>
                </c:pt>
                <c:pt idx="936">
                  <c:v>27.15</c:v>
                </c:pt>
                <c:pt idx="937">
                  <c:v>27.17</c:v>
                </c:pt>
                <c:pt idx="938">
                  <c:v>27.19</c:v>
                </c:pt>
                <c:pt idx="939">
                  <c:v>27.21</c:v>
                </c:pt>
                <c:pt idx="940">
                  <c:v>27.23</c:v>
                </c:pt>
                <c:pt idx="941">
                  <c:v>27.25</c:v>
                </c:pt>
                <c:pt idx="942">
                  <c:v>27.27</c:v>
                </c:pt>
                <c:pt idx="943">
                  <c:v>27.29</c:v>
                </c:pt>
                <c:pt idx="944">
                  <c:v>27.32</c:v>
                </c:pt>
                <c:pt idx="945">
                  <c:v>27.34</c:v>
                </c:pt>
                <c:pt idx="946">
                  <c:v>27.36</c:v>
                </c:pt>
                <c:pt idx="947">
                  <c:v>27.39</c:v>
                </c:pt>
                <c:pt idx="948">
                  <c:v>27.41</c:v>
                </c:pt>
                <c:pt idx="949">
                  <c:v>27.44</c:v>
                </c:pt>
                <c:pt idx="950">
                  <c:v>27.46</c:v>
                </c:pt>
                <c:pt idx="951">
                  <c:v>27.49</c:v>
                </c:pt>
                <c:pt idx="952">
                  <c:v>27.51</c:v>
                </c:pt>
                <c:pt idx="953">
                  <c:v>27.54</c:v>
                </c:pt>
                <c:pt idx="954">
                  <c:v>27.57</c:v>
                </c:pt>
                <c:pt idx="955">
                  <c:v>27.6</c:v>
                </c:pt>
                <c:pt idx="956">
                  <c:v>27.62</c:v>
                </c:pt>
                <c:pt idx="957">
                  <c:v>27.65</c:v>
                </c:pt>
                <c:pt idx="958">
                  <c:v>27.68</c:v>
                </c:pt>
                <c:pt idx="959">
                  <c:v>27.71</c:v>
                </c:pt>
                <c:pt idx="960">
                  <c:v>27.74</c:v>
                </c:pt>
                <c:pt idx="961">
                  <c:v>27.77</c:v>
                </c:pt>
                <c:pt idx="962">
                  <c:v>27.8</c:v>
                </c:pt>
                <c:pt idx="963">
                  <c:v>27.83</c:v>
                </c:pt>
                <c:pt idx="964">
                  <c:v>27.86</c:v>
                </c:pt>
                <c:pt idx="965">
                  <c:v>27.9</c:v>
                </c:pt>
                <c:pt idx="966">
                  <c:v>27.93</c:v>
                </c:pt>
                <c:pt idx="967">
                  <c:v>27.96</c:v>
                </c:pt>
                <c:pt idx="968">
                  <c:v>28</c:v>
                </c:pt>
                <c:pt idx="969">
                  <c:v>28.03</c:v>
                </c:pt>
                <c:pt idx="970">
                  <c:v>28.07</c:v>
                </c:pt>
                <c:pt idx="971">
                  <c:v>28.1</c:v>
                </c:pt>
                <c:pt idx="972">
                  <c:v>28.14</c:v>
                </c:pt>
                <c:pt idx="973">
                  <c:v>28.17</c:v>
                </c:pt>
                <c:pt idx="974">
                  <c:v>28.21</c:v>
                </c:pt>
                <c:pt idx="975">
                  <c:v>28.25</c:v>
                </c:pt>
                <c:pt idx="976">
                  <c:v>28.28</c:v>
                </c:pt>
                <c:pt idx="977">
                  <c:v>28.32</c:v>
                </c:pt>
                <c:pt idx="978">
                  <c:v>28.36</c:v>
                </c:pt>
                <c:pt idx="979">
                  <c:v>28.4</c:v>
                </c:pt>
                <c:pt idx="980">
                  <c:v>28.44</c:v>
                </c:pt>
                <c:pt idx="981">
                  <c:v>28.48</c:v>
                </c:pt>
                <c:pt idx="982">
                  <c:v>28.52</c:v>
                </c:pt>
                <c:pt idx="983">
                  <c:v>28.56</c:v>
                </c:pt>
                <c:pt idx="984">
                  <c:v>28.61</c:v>
                </c:pt>
                <c:pt idx="985">
                  <c:v>28.65</c:v>
                </c:pt>
                <c:pt idx="986">
                  <c:v>28.69</c:v>
                </c:pt>
                <c:pt idx="987">
                  <c:v>28.74</c:v>
                </c:pt>
                <c:pt idx="988">
                  <c:v>28.78</c:v>
                </c:pt>
                <c:pt idx="989">
                  <c:v>28.83</c:v>
                </c:pt>
                <c:pt idx="990">
                  <c:v>28.87</c:v>
                </c:pt>
                <c:pt idx="991">
                  <c:v>28.92</c:v>
                </c:pt>
                <c:pt idx="992">
                  <c:v>28.97</c:v>
                </c:pt>
                <c:pt idx="993">
                  <c:v>29.01</c:v>
                </c:pt>
                <c:pt idx="994">
                  <c:v>29.06</c:v>
                </c:pt>
                <c:pt idx="995">
                  <c:v>29.11</c:v>
                </c:pt>
                <c:pt idx="996">
                  <c:v>29.16</c:v>
                </c:pt>
                <c:pt idx="997">
                  <c:v>29.21</c:v>
                </c:pt>
                <c:pt idx="998">
                  <c:v>29.26</c:v>
                </c:pt>
                <c:pt idx="999">
                  <c:v>29.31</c:v>
                </c:pt>
                <c:pt idx="1000">
                  <c:v>29.37</c:v>
                </c:pt>
                <c:pt idx="1001">
                  <c:v>29.42</c:v>
                </c:pt>
                <c:pt idx="1002">
                  <c:v>29.47</c:v>
                </c:pt>
                <c:pt idx="1003">
                  <c:v>29.53</c:v>
                </c:pt>
                <c:pt idx="1004">
                  <c:v>29.58</c:v>
                </c:pt>
                <c:pt idx="1005">
                  <c:v>29.64</c:v>
                </c:pt>
                <c:pt idx="1006">
                  <c:v>29.7</c:v>
                </c:pt>
                <c:pt idx="1007">
                  <c:v>29.75</c:v>
                </c:pt>
                <c:pt idx="1008">
                  <c:v>29.81</c:v>
                </c:pt>
                <c:pt idx="1009">
                  <c:v>29.87</c:v>
                </c:pt>
                <c:pt idx="1010">
                  <c:v>29.93</c:v>
                </c:pt>
                <c:pt idx="1011">
                  <c:v>29.99</c:v>
                </c:pt>
                <c:pt idx="1012">
                  <c:v>30.06</c:v>
                </c:pt>
                <c:pt idx="1013">
                  <c:v>30.12</c:v>
                </c:pt>
                <c:pt idx="1014">
                  <c:v>30.18</c:v>
                </c:pt>
                <c:pt idx="1015">
                  <c:v>30.25</c:v>
                </c:pt>
                <c:pt idx="1016">
                  <c:v>30.31</c:v>
                </c:pt>
                <c:pt idx="1017">
                  <c:v>30.38</c:v>
                </c:pt>
                <c:pt idx="1018">
                  <c:v>30.45</c:v>
                </c:pt>
                <c:pt idx="1019">
                  <c:v>30.51</c:v>
                </c:pt>
                <c:pt idx="1020">
                  <c:v>30.58</c:v>
                </c:pt>
                <c:pt idx="1021">
                  <c:v>30.65</c:v>
                </c:pt>
                <c:pt idx="1022">
                  <c:v>30.73</c:v>
                </c:pt>
                <c:pt idx="1023">
                  <c:v>30.8</c:v>
                </c:pt>
                <c:pt idx="1024">
                  <c:v>30.87</c:v>
                </c:pt>
                <c:pt idx="1025">
                  <c:v>30.95</c:v>
                </c:pt>
                <c:pt idx="1026">
                  <c:v>31.02</c:v>
                </c:pt>
                <c:pt idx="1027">
                  <c:v>31.1</c:v>
                </c:pt>
                <c:pt idx="1028">
                  <c:v>31.18</c:v>
                </c:pt>
                <c:pt idx="1029">
                  <c:v>31.26</c:v>
                </c:pt>
                <c:pt idx="1030">
                  <c:v>31.34</c:v>
                </c:pt>
                <c:pt idx="1031">
                  <c:v>31.42</c:v>
                </c:pt>
                <c:pt idx="1032">
                  <c:v>31.5</c:v>
                </c:pt>
                <c:pt idx="1033">
                  <c:v>31.59</c:v>
                </c:pt>
                <c:pt idx="1034">
                  <c:v>31.67</c:v>
                </c:pt>
                <c:pt idx="1035">
                  <c:v>31.76</c:v>
                </c:pt>
                <c:pt idx="1036">
                  <c:v>31.85</c:v>
                </c:pt>
                <c:pt idx="1037">
                  <c:v>31.94</c:v>
                </c:pt>
                <c:pt idx="1038">
                  <c:v>32.03</c:v>
                </c:pt>
                <c:pt idx="1039">
                  <c:v>32.130000000000003</c:v>
                </c:pt>
                <c:pt idx="1040">
                  <c:v>32.22</c:v>
                </c:pt>
                <c:pt idx="1041">
                  <c:v>32.32</c:v>
                </c:pt>
                <c:pt idx="1042">
                  <c:v>32.42</c:v>
                </c:pt>
                <c:pt idx="1043">
                  <c:v>32.520000000000003</c:v>
                </c:pt>
                <c:pt idx="1044">
                  <c:v>32.619999999999997</c:v>
                </c:pt>
                <c:pt idx="1045">
                  <c:v>32.72</c:v>
                </c:pt>
                <c:pt idx="1046">
                  <c:v>32.83</c:v>
                </c:pt>
                <c:pt idx="1047">
                  <c:v>32.94</c:v>
                </c:pt>
                <c:pt idx="1048">
                  <c:v>33.04</c:v>
                </c:pt>
                <c:pt idx="1049">
                  <c:v>33.159999999999997</c:v>
                </c:pt>
                <c:pt idx="1050">
                  <c:v>33.270000000000003</c:v>
                </c:pt>
                <c:pt idx="1051">
                  <c:v>33.380000000000003</c:v>
                </c:pt>
                <c:pt idx="1052">
                  <c:v>33.5</c:v>
                </c:pt>
                <c:pt idx="1053">
                  <c:v>33.619999999999997</c:v>
                </c:pt>
                <c:pt idx="1054">
                  <c:v>33.75</c:v>
                </c:pt>
                <c:pt idx="1055">
                  <c:v>33.869999999999997</c:v>
                </c:pt>
                <c:pt idx="1056">
                  <c:v>34</c:v>
                </c:pt>
                <c:pt idx="1057">
                  <c:v>34.130000000000003</c:v>
                </c:pt>
                <c:pt idx="1058">
                  <c:v>34.26</c:v>
                </c:pt>
                <c:pt idx="1059">
                  <c:v>34.39</c:v>
                </c:pt>
                <c:pt idx="1060">
                  <c:v>34.53</c:v>
                </c:pt>
                <c:pt idx="1061">
                  <c:v>34.67</c:v>
                </c:pt>
                <c:pt idx="1062">
                  <c:v>34.82</c:v>
                </c:pt>
                <c:pt idx="1063">
                  <c:v>34.96</c:v>
                </c:pt>
                <c:pt idx="1064">
                  <c:v>35.11</c:v>
                </c:pt>
                <c:pt idx="1065">
                  <c:v>35.270000000000003</c:v>
                </c:pt>
                <c:pt idx="1066">
                  <c:v>35.42</c:v>
                </c:pt>
                <c:pt idx="1067">
                  <c:v>35.58</c:v>
                </c:pt>
                <c:pt idx="1068">
                  <c:v>35.75</c:v>
                </c:pt>
                <c:pt idx="1069">
                  <c:v>35.92</c:v>
                </c:pt>
                <c:pt idx="1070">
                  <c:v>36.090000000000003</c:v>
                </c:pt>
                <c:pt idx="1071">
                  <c:v>36.26</c:v>
                </c:pt>
                <c:pt idx="1072">
                  <c:v>36.44</c:v>
                </c:pt>
                <c:pt idx="1073">
                  <c:v>36.630000000000003</c:v>
                </c:pt>
                <c:pt idx="1074">
                  <c:v>36.81</c:v>
                </c:pt>
                <c:pt idx="1075">
                  <c:v>37.01</c:v>
                </c:pt>
                <c:pt idx="1076">
                  <c:v>37.200000000000003</c:v>
                </c:pt>
                <c:pt idx="1077">
                  <c:v>37.409999999999997</c:v>
                </c:pt>
                <c:pt idx="1078">
                  <c:v>37.61</c:v>
                </c:pt>
                <c:pt idx="1079">
                  <c:v>37.83</c:v>
                </c:pt>
                <c:pt idx="1080">
                  <c:v>38.049999999999997</c:v>
                </c:pt>
                <c:pt idx="1081">
                  <c:v>38.270000000000003</c:v>
                </c:pt>
                <c:pt idx="1082">
                  <c:v>38.5</c:v>
                </c:pt>
                <c:pt idx="1083">
                  <c:v>38.74</c:v>
                </c:pt>
                <c:pt idx="1084">
                  <c:v>38.979999999999997</c:v>
                </c:pt>
                <c:pt idx="1085">
                  <c:v>39.229999999999997</c:v>
                </c:pt>
                <c:pt idx="1086">
                  <c:v>39.49</c:v>
                </c:pt>
                <c:pt idx="1087">
                  <c:v>39.75</c:v>
                </c:pt>
                <c:pt idx="1088">
                  <c:v>40.020000000000003</c:v>
                </c:pt>
                <c:pt idx="1089">
                  <c:v>40.299999999999997</c:v>
                </c:pt>
                <c:pt idx="1090">
                  <c:v>40.590000000000003</c:v>
                </c:pt>
                <c:pt idx="1091">
                  <c:v>40.89</c:v>
                </c:pt>
                <c:pt idx="1092">
                  <c:v>41.19</c:v>
                </c:pt>
                <c:pt idx="1093">
                  <c:v>41.51</c:v>
                </c:pt>
                <c:pt idx="1094">
                  <c:v>41.83</c:v>
                </c:pt>
                <c:pt idx="1095">
                  <c:v>42.16</c:v>
                </c:pt>
                <c:pt idx="1096">
                  <c:v>42.51</c:v>
                </c:pt>
                <c:pt idx="1097">
                  <c:v>42.87</c:v>
                </c:pt>
                <c:pt idx="1098">
                  <c:v>43.23</c:v>
                </c:pt>
                <c:pt idx="1099">
                  <c:v>43.61</c:v>
                </c:pt>
                <c:pt idx="1100">
                  <c:v>44.01</c:v>
                </c:pt>
                <c:pt idx="1101">
                  <c:v>44.41</c:v>
                </c:pt>
                <c:pt idx="1102">
                  <c:v>44.84</c:v>
                </c:pt>
                <c:pt idx="1103">
                  <c:v>45.27</c:v>
                </c:pt>
                <c:pt idx="1104">
                  <c:v>45.72</c:v>
                </c:pt>
                <c:pt idx="1105">
                  <c:v>46.19</c:v>
                </c:pt>
                <c:pt idx="1106">
                  <c:v>46.67</c:v>
                </c:pt>
                <c:pt idx="1107">
                  <c:v>47.18</c:v>
                </c:pt>
                <c:pt idx="1108">
                  <c:v>47.7</c:v>
                </c:pt>
                <c:pt idx="1109">
                  <c:v>48.24</c:v>
                </c:pt>
                <c:pt idx="1110">
                  <c:v>48.8</c:v>
                </c:pt>
                <c:pt idx="1111">
                  <c:v>49.38</c:v>
                </c:pt>
                <c:pt idx="1112">
                  <c:v>49.99</c:v>
                </c:pt>
                <c:pt idx="1113">
                  <c:v>50.62</c:v>
                </c:pt>
                <c:pt idx="1114">
                  <c:v>51.28</c:v>
                </c:pt>
                <c:pt idx="1115">
                  <c:v>51.97</c:v>
                </c:pt>
                <c:pt idx="1116">
                  <c:v>52.68</c:v>
                </c:pt>
                <c:pt idx="1117">
                  <c:v>53.43</c:v>
                </c:pt>
                <c:pt idx="1118">
                  <c:v>54.2</c:v>
                </c:pt>
                <c:pt idx="1119">
                  <c:v>55.02</c:v>
                </c:pt>
                <c:pt idx="1120">
                  <c:v>55.87</c:v>
                </c:pt>
                <c:pt idx="1121">
                  <c:v>56.75</c:v>
                </c:pt>
                <c:pt idx="1122">
                  <c:v>57.68</c:v>
                </c:pt>
                <c:pt idx="1123">
                  <c:v>58.65</c:v>
                </c:pt>
                <c:pt idx="1124">
                  <c:v>59.67</c:v>
                </c:pt>
                <c:pt idx="1125">
                  <c:v>60.74</c:v>
                </c:pt>
                <c:pt idx="1126">
                  <c:v>61.86</c:v>
                </c:pt>
                <c:pt idx="1127">
                  <c:v>63.04</c:v>
                </c:pt>
                <c:pt idx="1128">
                  <c:v>64.27</c:v>
                </c:pt>
                <c:pt idx="1129">
                  <c:v>65.569999999999993</c:v>
                </c:pt>
                <c:pt idx="1130">
                  <c:v>66.94</c:v>
                </c:pt>
                <c:pt idx="1131">
                  <c:v>68.38</c:v>
                </c:pt>
                <c:pt idx="1132">
                  <c:v>69.900000000000006</c:v>
                </c:pt>
                <c:pt idx="1133">
                  <c:v>71.5</c:v>
                </c:pt>
                <c:pt idx="1134">
                  <c:v>73.19</c:v>
                </c:pt>
                <c:pt idx="1135">
                  <c:v>74.98</c:v>
                </c:pt>
                <c:pt idx="1136">
                  <c:v>76.87</c:v>
                </c:pt>
                <c:pt idx="1137">
                  <c:v>78.86</c:v>
                </c:pt>
                <c:pt idx="1138">
                  <c:v>80.98</c:v>
                </c:pt>
                <c:pt idx="1139">
                  <c:v>83.22</c:v>
                </c:pt>
                <c:pt idx="1140">
                  <c:v>85.6</c:v>
                </c:pt>
                <c:pt idx="1141">
                  <c:v>88.12</c:v>
                </c:pt>
                <c:pt idx="1142">
                  <c:v>90.8</c:v>
                </c:pt>
                <c:pt idx="1143">
                  <c:v>93.65</c:v>
                </c:pt>
                <c:pt idx="1144">
                  <c:v>96.67</c:v>
                </c:pt>
                <c:pt idx="1145">
                  <c:v>99.89</c:v>
                </c:pt>
                <c:pt idx="1146">
                  <c:v>103.32</c:v>
                </c:pt>
                <c:pt idx="1147">
                  <c:v>106.97</c:v>
                </c:pt>
                <c:pt idx="1148">
                  <c:v>110.86</c:v>
                </c:pt>
                <c:pt idx="1149">
                  <c:v>115</c:v>
                </c:pt>
                <c:pt idx="1150">
                  <c:v>119.41</c:v>
                </c:pt>
                <c:pt idx="1151">
                  <c:v>124.11</c:v>
                </c:pt>
                <c:pt idx="1152">
                  <c:v>129.11000000000001</c:v>
                </c:pt>
                <c:pt idx="1153">
                  <c:v>134.41999999999999</c:v>
                </c:pt>
                <c:pt idx="1154">
                  <c:v>140.07</c:v>
                </c:pt>
                <c:pt idx="1155">
                  <c:v>146.05000000000001</c:v>
                </c:pt>
                <c:pt idx="1156">
                  <c:v>152.38</c:v>
                </c:pt>
                <c:pt idx="1157">
                  <c:v>159.06</c:v>
                </c:pt>
                <c:pt idx="1158">
                  <c:v>166.08</c:v>
                </c:pt>
                <c:pt idx="1159">
                  <c:v>173.42</c:v>
                </c:pt>
                <c:pt idx="1160">
                  <c:v>181.05</c:v>
                </c:pt>
                <c:pt idx="1161">
                  <c:v>188.92</c:v>
                </c:pt>
                <c:pt idx="1162">
                  <c:v>196.97</c:v>
                </c:pt>
                <c:pt idx="1163">
                  <c:v>205.1</c:v>
                </c:pt>
                <c:pt idx="1164">
                  <c:v>213.19</c:v>
                </c:pt>
                <c:pt idx="1165">
                  <c:v>221.1</c:v>
                </c:pt>
                <c:pt idx="1166">
                  <c:v>228.67</c:v>
                </c:pt>
                <c:pt idx="1167">
                  <c:v>235.71</c:v>
                </c:pt>
                <c:pt idx="1168">
                  <c:v>242.05</c:v>
                </c:pt>
                <c:pt idx="1169">
                  <c:v>247.54</c:v>
                </c:pt>
                <c:pt idx="1170">
                  <c:v>252.06</c:v>
                </c:pt>
                <c:pt idx="1171">
                  <c:v>255.59</c:v>
                </c:pt>
                <c:pt idx="1172">
                  <c:v>258.17</c:v>
                </c:pt>
                <c:pt idx="1173">
                  <c:v>259.95</c:v>
                </c:pt>
                <c:pt idx="1174">
                  <c:v>261.12</c:v>
                </c:pt>
                <c:pt idx="1175">
                  <c:v>261.83999999999997</c:v>
                </c:pt>
                <c:pt idx="1176">
                  <c:v>262.27</c:v>
                </c:pt>
                <c:pt idx="1177">
                  <c:v>262.48</c:v>
                </c:pt>
                <c:pt idx="1178">
                  <c:v>262.48</c:v>
                </c:pt>
                <c:pt idx="1179">
                  <c:v>262.29000000000002</c:v>
                </c:pt>
                <c:pt idx="1180">
                  <c:v>261.87</c:v>
                </c:pt>
                <c:pt idx="1181">
                  <c:v>261.14999999999998</c:v>
                </c:pt>
                <c:pt idx="1182">
                  <c:v>260</c:v>
                </c:pt>
                <c:pt idx="1183">
                  <c:v>258.25</c:v>
                </c:pt>
                <c:pt idx="1184">
                  <c:v>255.7</c:v>
                </c:pt>
                <c:pt idx="1185">
                  <c:v>252.22</c:v>
                </c:pt>
                <c:pt idx="1186">
                  <c:v>247.75</c:v>
                </c:pt>
                <c:pt idx="1187">
                  <c:v>242.34</c:v>
                </c:pt>
                <c:pt idx="1188">
                  <c:v>236.08</c:v>
                </c:pt>
                <c:pt idx="1189">
                  <c:v>229.13</c:v>
                </c:pt>
                <c:pt idx="1190">
                  <c:v>221.66</c:v>
                </c:pt>
              </c:numCache>
            </c:numRef>
          </c:yVal>
          <c:smooth val="1"/>
          <c:extLst>
            <c:ext xmlns:c16="http://schemas.microsoft.com/office/drawing/2014/chart" uri="{C3380CC4-5D6E-409C-BE32-E72D297353CC}">
              <c16:uniqueId val="{00000001-7C85-45CF-A381-2F467200C6B2}"/>
            </c:ext>
          </c:extLst>
        </c:ser>
        <c:ser>
          <c:idx val="5"/>
          <c:order val="2"/>
          <c:tx>
            <c:strRef>
              <c:f>Tsky!$J$5</c:f>
              <c:strCache>
                <c:ptCount val="1"/>
                <c:pt idx="0">
                  <c:v>13</c:v>
                </c:pt>
              </c:strCache>
            </c:strRef>
          </c:tx>
          <c:marker>
            <c:symbol val="none"/>
          </c:marker>
          <c:xVal>
            <c:numRef>
              <c:f>Tsky!$A$6:$A$1196</c:f>
              <c:numCache>
                <c:formatCode>0.0</c:formatCode>
                <c:ptCount val="1191"/>
                <c:pt idx="0">
                  <c:v>1</c:v>
                </c:pt>
                <c:pt idx="1">
                  <c:v>1.1000000000000001</c:v>
                </c:pt>
                <c:pt idx="2">
                  <c:v>1.2</c:v>
                </c:pt>
                <c:pt idx="3">
                  <c:v>1.3</c:v>
                </c:pt>
                <c:pt idx="4">
                  <c:v>1.4</c:v>
                </c:pt>
                <c:pt idx="5">
                  <c:v>1.5</c:v>
                </c:pt>
                <c:pt idx="6">
                  <c:v>1.6</c:v>
                </c:pt>
                <c:pt idx="7">
                  <c:v>1.7</c:v>
                </c:pt>
                <c:pt idx="8">
                  <c:v>1.8</c:v>
                </c:pt>
                <c:pt idx="9">
                  <c:v>1.9</c:v>
                </c:pt>
                <c:pt idx="10">
                  <c:v>2</c:v>
                </c:pt>
                <c:pt idx="11">
                  <c:v>2.1</c:v>
                </c:pt>
                <c:pt idx="12">
                  <c:v>2.2000000000000002</c:v>
                </c:pt>
                <c:pt idx="13">
                  <c:v>2.2999999999999998</c:v>
                </c:pt>
                <c:pt idx="14">
                  <c:v>2.4</c:v>
                </c:pt>
                <c:pt idx="15">
                  <c:v>2.5</c:v>
                </c:pt>
                <c:pt idx="16">
                  <c:v>2.6</c:v>
                </c:pt>
                <c:pt idx="17">
                  <c:v>2.7</c:v>
                </c:pt>
                <c:pt idx="18">
                  <c:v>2.8</c:v>
                </c:pt>
                <c:pt idx="19">
                  <c:v>2.9</c:v>
                </c:pt>
                <c:pt idx="20">
                  <c:v>3</c:v>
                </c:pt>
                <c:pt idx="21">
                  <c:v>3.1</c:v>
                </c:pt>
                <c:pt idx="22">
                  <c:v>3.2</c:v>
                </c:pt>
                <c:pt idx="23">
                  <c:v>3.3</c:v>
                </c:pt>
                <c:pt idx="24">
                  <c:v>3.4</c:v>
                </c:pt>
                <c:pt idx="25">
                  <c:v>3.5</c:v>
                </c:pt>
                <c:pt idx="26">
                  <c:v>3.6</c:v>
                </c:pt>
                <c:pt idx="27">
                  <c:v>3.7</c:v>
                </c:pt>
                <c:pt idx="28">
                  <c:v>3.8</c:v>
                </c:pt>
                <c:pt idx="29">
                  <c:v>3.9</c:v>
                </c:pt>
                <c:pt idx="30">
                  <c:v>4</c:v>
                </c:pt>
                <c:pt idx="31">
                  <c:v>4.0999999999999996</c:v>
                </c:pt>
                <c:pt idx="32">
                  <c:v>4.2</c:v>
                </c:pt>
                <c:pt idx="33">
                  <c:v>4.3</c:v>
                </c:pt>
                <c:pt idx="34">
                  <c:v>4.4000000000000004</c:v>
                </c:pt>
                <c:pt idx="35">
                  <c:v>4.5</c:v>
                </c:pt>
                <c:pt idx="36">
                  <c:v>4.5999999999999996</c:v>
                </c:pt>
                <c:pt idx="37">
                  <c:v>4.7</c:v>
                </c:pt>
                <c:pt idx="38">
                  <c:v>4.8</c:v>
                </c:pt>
                <c:pt idx="39">
                  <c:v>4.9000000000000004</c:v>
                </c:pt>
                <c:pt idx="40">
                  <c:v>5</c:v>
                </c:pt>
                <c:pt idx="41">
                  <c:v>5.0999999999999996</c:v>
                </c:pt>
                <c:pt idx="42">
                  <c:v>5.2</c:v>
                </c:pt>
                <c:pt idx="43">
                  <c:v>5.3</c:v>
                </c:pt>
                <c:pt idx="44">
                  <c:v>5.4</c:v>
                </c:pt>
                <c:pt idx="45">
                  <c:v>5.5</c:v>
                </c:pt>
                <c:pt idx="46">
                  <c:v>5.6</c:v>
                </c:pt>
                <c:pt idx="47">
                  <c:v>5.7</c:v>
                </c:pt>
                <c:pt idx="48">
                  <c:v>5.8</c:v>
                </c:pt>
                <c:pt idx="49">
                  <c:v>5.9</c:v>
                </c:pt>
                <c:pt idx="50">
                  <c:v>6</c:v>
                </c:pt>
                <c:pt idx="51">
                  <c:v>6.1</c:v>
                </c:pt>
                <c:pt idx="52">
                  <c:v>6.2</c:v>
                </c:pt>
                <c:pt idx="53">
                  <c:v>6.3</c:v>
                </c:pt>
                <c:pt idx="54">
                  <c:v>6.4</c:v>
                </c:pt>
                <c:pt idx="55">
                  <c:v>6.5</c:v>
                </c:pt>
                <c:pt idx="56">
                  <c:v>6.6</c:v>
                </c:pt>
                <c:pt idx="57">
                  <c:v>6.7</c:v>
                </c:pt>
                <c:pt idx="58">
                  <c:v>6.8</c:v>
                </c:pt>
                <c:pt idx="59">
                  <c:v>6.9</c:v>
                </c:pt>
                <c:pt idx="60">
                  <c:v>7</c:v>
                </c:pt>
                <c:pt idx="61">
                  <c:v>7.1</c:v>
                </c:pt>
                <c:pt idx="62">
                  <c:v>7.2</c:v>
                </c:pt>
                <c:pt idx="63">
                  <c:v>7.3</c:v>
                </c:pt>
                <c:pt idx="64">
                  <c:v>7.4</c:v>
                </c:pt>
                <c:pt idx="65">
                  <c:v>7.5</c:v>
                </c:pt>
                <c:pt idx="66">
                  <c:v>7.6</c:v>
                </c:pt>
                <c:pt idx="67">
                  <c:v>7.7</c:v>
                </c:pt>
                <c:pt idx="68">
                  <c:v>7.8</c:v>
                </c:pt>
                <c:pt idx="69">
                  <c:v>7.9</c:v>
                </c:pt>
                <c:pt idx="70">
                  <c:v>8</c:v>
                </c:pt>
                <c:pt idx="71">
                  <c:v>8.1</c:v>
                </c:pt>
                <c:pt idx="72">
                  <c:v>8.1999999999999993</c:v>
                </c:pt>
                <c:pt idx="73">
                  <c:v>8.3000000000000007</c:v>
                </c:pt>
                <c:pt idx="74">
                  <c:v>8.4</c:v>
                </c:pt>
                <c:pt idx="75">
                  <c:v>8.5</c:v>
                </c:pt>
                <c:pt idx="76">
                  <c:v>8.6</c:v>
                </c:pt>
                <c:pt idx="77">
                  <c:v>8.6999999999999993</c:v>
                </c:pt>
                <c:pt idx="78">
                  <c:v>8.8000000000000007</c:v>
                </c:pt>
                <c:pt idx="79">
                  <c:v>8.9</c:v>
                </c:pt>
                <c:pt idx="80">
                  <c:v>9</c:v>
                </c:pt>
                <c:pt idx="81">
                  <c:v>9.1</c:v>
                </c:pt>
                <c:pt idx="82">
                  <c:v>9.1999999999999993</c:v>
                </c:pt>
                <c:pt idx="83">
                  <c:v>9.3000000000000007</c:v>
                </c:pt>
                <c:pt idx="84">
                  <c:v>9.4</c:v>
                </c:pt>
                <c:pt idx="85">
                  <c:v>9.5</c:v>
                </c:pt>
                <c:pt idx="86">
                  <c:v>9.6</c:v>
                </c:pt>
                <c:pt idx="87">
                  <c:v>9.6999999999999993</c:v>
                </c:pt>
                <c:pt idx="88">
                  <c:v>9.8000000000000007</c:v>
                </c:pt>
                <c:pt idx="89">
                  <c:v>9.9</c:v>
                </c:pt>
                <c:pt idx="90">
                  <c:v>10</c:v>
                </c:pt>
                <c:pt idx="91">
                  <c:v>10.1</c:v>
                </c:pt>
                <c:pt idx="92">
                  <c:v>10.199999999999999</c:v>
                </c:pt>
                <c:pt idx="93">
                  <c:v>10.3</c:v>
                </c:pt>
                <c:pt idx="94">
                  <c:v>10.4</c:v>
                </c:pt>
                <c:pt idx="95">
                  <c:v>10.5</c:v>
                </c:pt>
                <c:pt idx="96">
                  <c:v>10.6</c:v>
                </c:pt>
                <c:pt idx="97">
                  <c:v>10.7</c:v>
                </c:pt>
                <c:pt idx="98">
                  <c:v>10.8</c:v>
                </c:pt>
                <c:pt idx="99">
                  <c:v>10.9</c:v>
                </c:pt>
                <c:pt idx="100">
                  <c:v>11</c:v>
                </c:pt>
                <c:pt idx="101">
                  <c:v>11.1</c:v>
                </c:pt>
                <c:pt idx="102">
                  <c:v>11.2</c:v>
                </c:pt>
                <c:pt idx="103">
                  <c:v>11.3</c:v>
                </c:pt>
                <c:pt idx="104">
                  <c:v>11.4</c:v>
                </c:pt>
                <c:pt idx="105">
                  <c:v>11.5</c:v>
                </c:pt>
                <c:pt idx="106">
                  <c:v>11.6</c:v>
                </c:pt>
                <c:pt idx="107">
                  <c:v>11.7</c:v>
                </c:pt>
                <c:pt idx="108">
                  <c:v>11.8</c:v>
                </c:pt>
                <c:pt idx="109">
                  <c:v>11.9</c:v>
                </c:pt>
                <c:pt idx="110">
                  <c:v>12</c:v>
                </c:pt>
                <c:pt idx="111">
                  <c:v>12.1</c:v>
                </c:pt>
                <c:pt idx="112">
                  <c:v>12.2</c:v>
                </c:pt>
                <c:pt idx="113">
                  <c:v>12.3</c:v>
                </c:pt>
                <c:pt idx="114">
                  <c:v>12.4</c:v>
                </c:pt>
                <c:pt idx="115">
                  <c:v>12.5</c:v>
                </c:pt>
                <c:pt idx="116">
                  <c:v>12.6</c:v>
                </c:pt>
                <c:pt idx="117">
                  <c:v>12.7</c:v>
                </c:pt>
                <c:pt idx="118">
                  <c:v>12.8</c:v>
                </c:pt>
                <c:pt idx="119">
                  <c:v>12.9</c:v>
                </c:pt>
                <c:pt idx="120">
                  <c:v>13</c:v>
                </c:pt>
                <c:pt idx="121">
                  <c:v>13.1</c:v>
                </c:pt>
                <c:pt idx="122">
                  <c:v>13.2</c:v>
                </c:pt>
                <c:pt idx="123">
                  <c:v>13.3</c:v>
                </c:pt>
                <c:pt idx="124">
                  <c:v>13.4</c:v>
                </c:pt>
                <c:pt idx="125">
                  <c:v>13.5</c:v>
                </c:pt>
                <c:pt idx="126">
                  <c:v>13.6</c:v>
                </c:pt>
                <c:pt idx="127">
                  <c:v>13.7</c:v>
                </c:pt>
                <c:pt idx="128">
                  <c:v>13.8</c:v>
                </c:pt>
                <c:pt idx="129">
                  <c:v>13.9</c:v>
                </c:pt>
                <c:pt idx="130">
                  <c:v>14</c:v>
                </c:pt>
                <c:pt idx="131">
                  <c:v>14.1</c:v>
                </c:pt>
                <c:pt idx="132">
                  <c:v>14.2</c:v>
                </c:pt>
                <c:pt idx="133">
                  <c:v>14.3</c:v>
                </c:pt>
                <c:pt idx="134">
                  <c:v>14.4</c:v>
                </c:pt>
                <c:pt idx="135">
                  <c:v>14.5</c:v>
                </c:pt>
                <c:pt idx="136">
                  <c:v>14.6</c:v>
                </c:pt>
                <c:pt idx="137">
                  <c:v>14.7</c:v>
                </c:pt>
                <c:pt idx="138">
                  <c:v>14.8</c:v>
                </c:pt>
                <c:pt idx="139">
                  <c:v>14.9</c:v>
                </c:pt>
                <c:pt idx="140">
                  <c:v>15</c:v>
                </c:pt>
                <c:pt idx="141">
                  <c:v>15.1</c:v>
                </c:pt>
                <c:pt idx="142">
                  <c:v>15.2</c:v>
                </c:pt>
                <c:pt idx="143">
                  <c:v>15.3</c:v>
                </c:pt>
                <c:pt idx="144">
                  <c:v>15.4</c:v>
                </c:pt>
                <c:pt idx="145">
                  <c:v>15.5</c:v>
                </c:pt>
                <c:pt idx="146">
                  <c:v>15.6</c:v>
                </c:pt>
                <c:pt idx="147">
                  <c:v>15.7</c:v>
                </c:pt>
                <c:pt idx="148">
                  <c:v>15.8</c:v>
                </c:pt>
                <c:pt idx="149">
                  <c:v>15.9</c:v>
                </c:pt>
                <c:pt idx="150">
                  <c:v>16</c:v>
                </c:pt>
                <c:pt idx="151">
                  <c:v>16.100000000000001</c:v>
                </c:pt>
                <c:pt idx="152">
                  <c:v>16.2</c:v>
                </c:pt>
                <c:pt idx="153">
                  <c:v>16.3</c:v>
                </c:pt>
                <c:pt idx="154">
                  <c:v>16.399999999999999</c:v>
                </c:pt>
                <c:pt idx="155">
                  <c:v>16.5</c:v>
                </c:pt>
                <c:pt idx="156">
                  <c:v>16.600000000000001</c:v>
                </c:pt>
                <c:pt idx="157">
                  <c:v>16.7</c:v>
                </c:pt>
                <c:pt idx="158">
                  <c:v>16.8</c:v>
                </c:pt>
                <c:pt idx="159">
                  <c:v>16.899999999999999</c:v>
                </c:pt>
                <c:pt idx="160">
                  <c:v>17</c:v>
                </c:pt>
                <c:pt idx="161">
                  <c:v>17.100000000000001</c:v>
                </c:pt>
                <c:pt idx="162">
                  <c:v>17.2</c:v>
                </c:pt>
                <c:pt idx="163">
                  <c:v>17.3</c:v>
                </c:pt>
                <c:pt idx="164">
                  <c:v>17.399999999999999</c:v>
                </c:pt>
                <c:pt idx="165">
                  <c:v>17.5</c:v>
                </c:pt>
                <c:pt idx="166">
                  <c:v>17.600000000000001</c:v>
                </c:pt>
                <c:pt idx="167">
                  <c:v>17.7</c:v>
                </c:pt>
                <c:pt idx="168">
                  <c:v>17.8</c:v>
                </c:pt>
                <c:pt idx="169">
                  <c:v>17.899999999999999</c:v>
                </c:pt>
                <c:pt idx="170">
                  <c:v>18</c:v>
                </c:pt>
                <c:pt idx="171">
                  <c:v>18.100000000000001</c:v>
                </c:pt>
                <c:pt idx="172">
                  <c:v>18.2</c:v>
                </c:pt>
                <c:pt idx="173">
                  <c:v>18.3</c:v>
                </c:pt>
                <c:pt idx="174">
                  <c:v>18.399999999999999</c:v>
                </c:pt>
                <c:pt idx="175">
                  <c:v>18.5</c:v>
                </c:pt>
                <c:pt idx="176">
                  <c:v>18.600000000000001</c:v>
                </c:pt>
                <c:pt idx="177">
                  <c:v>18.7</c:v>
                </c:pt>
                <c:pt idx="178">
                  <c:v>18.8</c:v>
                </c:pt>
                <c:pt idx="179">
                  <c:v>18.899999999999999</c:v>
                </c:pt>
                <c:pt idx="180">
                  <c:v>19</c:v>
                </c:pt>
                <c:pt idx="181">
                  <c:v>19.100000000000001</c:v>
                </c:pt>
                <c:pt idx="182">
                  <c:v>19.2</c:v>
                </c:pt>
                <c:pt idx="183">
                  <c:v>19.3</c:v>
                </c:pt>
                <c:pt idx="184">
                  <c:v>19.399999999999999</c:v>
                </c:pt>
                <c:pt idx="185">
                  <c:v>19.5</c:v>
                </c:pt>
                <c:pt idx="186">
                  <c:v>19.600000000000001</c:v>
                </c:pt>
                <c:pt idx="187">
                  <c:v>19.7</c:v>
                </c:pt>
                <c:pt idx="188">
                  <c:v>19.8</c:v>
                </c:pt>
                <c:pt idx="189">
                  <c:v>19.899999999999999</c:v>
                </c:pt>
                <c:pt idx="190">
                  <c:v>20</c:v>
                </c:pt>
                <c:pt idx="191">
                  <c:v>20.100000000000001</c:v>
                </c:pt>
                <c:pt idx="192">
                  <c:v>20.2</c:v>
                </c:pt>
                <c:pt idx="193">
                  <c:v>20.3</c:v>
                </c:pt>
                <c:pt idx="194">
                  <c:v>20.399999999999999</c:v>
                </c:pt>
                <c:pt idx="195">
                  <c:v>20.5</c:v>
                </c:pt>
                <c:pt idx="196">
                  <c:v>20.6</c:v>
                </c:pt>
                <c:pt idx="197">
                  <c:v>20.7</c:v>
                </c:pt>
                <c:pt idx="198">
                  <c:v>20.8</c:v>
                </c:pt>
                <c:pt idx="199">
                  <c:v>20.9</c:v>
                </c:pt>
                <c:pt idx="200">
                  <c:v>21</c:v>
                </c:pt>
                <c:pt idx="201">
                  <c:v>21.1</c:v>
                </c:pt>
                <c:pt idx="202">
                  <c:v>21.2</c:v>
                </c:pt>
                <c:pt idx="203">
                  <c:v>21.3</c:v>
                </c:pt>
                <c:pt idx="204">
                  <c:v>21.4</c:v>
                </c:pt>
                <c:pt idx="205">
                  <c:v>21.5</c:v>
                </c:pt>
                <c:pt idx="206">
                  <c:v>21.6</c:v>
                </c:pt>
                <c:pt idx="207">
                  <c:v>21.7</c:v>
                </c:pt>
                <c:pt idx="208">
                  <c:v>21.8</c:v>
                </c:pt>
                <c:pt idx="209">
                  <c:v>21.9</c:v>
                </c:pt>
                <c:pt idx="210">
                  <c:v>22</c:v>
                </c:pt>
                <c:pt idx="211">
                  <c:v>22.1</c:v>
                </c:pt>
                <c:pt idx="212">
                  <c:v>22.2</c:v>
                </c:pt>
                <c:pt idx="213">
                  <c:v>22.3</c:v>
                </c:pt>
                <c:pt idx="214">
                  <c:v>22.4</c:v>
                </c:pt>
                <c:pt idx="215">
                  <c:v>22.5</c:v>
                </c:pt>
                <c:pt idx="216">
                  <c:v>22.6</c:v>
                </c:pt>
                <c:pt idx="217">
                  <c:v>22.7</c:v>
                </c:pt>
                <c:pt idx="218">
                  <c:v>22.8</c:v>
                </c:pt>
                <c:pt idx="219">
                  <c:v>22.9</c:v>
                </c:pt>
                <c:pt idx="220">
                  <c:v>23</c:v>
                </c:pt>
                <c:pt idx="221">
                  <c:v>23.1</c:v>
                </c:pt>
                <c:pt idx="222">
                  <c:v>23.2</c:v>
                </c:pt>
                <c:pt idx="223">
                  <c:v>23.3</c:v>
                </c:pt>
                <c:pt idx="224">
                  <c:v>23.4</c:v>
                </c:pt>
                <c:pt idx="225">
                  <c:v>23.5</c:v>
                </c:pt>
                <c:pt idx="226">
                  <c:v>23.6</c:v>
                </c:pt>
                <c:pt idx="227">
                  <c:v>23.7</c:v>
                </c:pt>
                <c:pt idx="228">
                  <c:v>23.8</c:v>
                </c:pt>
                <c:pt idx="229">
                  <c:v>23.9</c:v>
                </c:pt>
                <c:pt idx="230">
                  <c:v>24</c:v>
                </c:pt>
                <c:pt idx="231">
                  <c:v>24.1</c:v>
                </c:pt>
                <c:pt idx="232">
                  <c:v>24.2</c:v>
                </c:pt>
                <c:pt idx="233">
                  <c:v>24.3</c:v>
                </c:pt>
                <c:pt idx="234">
                  <c:v>24.4</c:v>
                </c:pt>
                <c:pt idx="235">
                  <c:v>24.5</c:v>
                </c:pt>
                <c:pt idx="236">
                  <c:v>24.6</c:v>
                </c:pt>
                <c:pt idx="237">
                  <c:v>24.7</c:v>
                </c:pt>
                <c:pt idx="238">
                  <c:v>24.8</c:v>
                </c:pt>
                <c:pt idx="239">
                  <c:v>24.9</c:v>
                </c:pt>
                <c:pt idx="240">
                  <c:v>25</c:v>
                </c:pt>
                <c:pt idx="241">
                  <c:v>25.1</c:v>
                </c:pt>
                <c:pt idx="242">
                  <c:v>25.2</c:v>
                </c:pt>
                <c:pt idx="243">
                  <c:v>25.3</c:v>
                </c:pt>
                <c:pt idx="244">
                  <c:v>25.4</c:v>
                </c:pt>
                <c:pt idx="245">
                  <c:v>25.5</c:v>
                </c:pt>
                <c:pt idx="246">
                  <c:v>25.6</c:v>
                </c:pt>
                <c:pt idx="247">
                  <c:v>25.7</c:v>
                </c:pt>
                <c:pt idx="248">
                  <c:v>25.8</c:v>
                </c:pt>
                <c:pt idx="249">
                  <c:v>25.9</c:v>
                </c:pt>
                <c:pt idx="250">
                  <c:v>26</c:v>
                </c:pt>
                <c:pt idx="251">
                  <c:v>26.1</c:v>
                </c:pt>
                <c:pt idx="252">
                  <c:v>26.2</c:v>
                </c:pt>
                <c:pt idx="253">
                  <c:v>26.3</c:v>
                </c:pt>
                <c:pt idx="254">
                  <c:v>26.4</c:v>
                </c:pt>
                <c:pt idx="255">
                  <c:v>26.5</c:v>
                </c:pt>
                <c:pt idx="256">
                  <c:v>26.6</c:v>
                </c:pt>
                <c:pt idx="257">
                  <c:v>26.7</c:v>
                </c:pt>
                <c:pt idx="258">
                  <c:v>26.8</c:v>
                </c:pt>
                <c:pt idx="259">
                  <c:v>26.9</c:v>
                </c:pt>
                <c:pt idx="260">
                  <c:v>27</c:v>
                </c:pt>
                <c:pt idx="261">
                  <c:v>27.1</c:v>
                </c:pt>
                <c:pt idx="262">
                  <c:v>27.2</c:v>
                </c:pt>
                <c:pt idx="263">
                  <c:v>27.3</c:v>
                </c:pt>
                <c:pt idx="264">
                  <c:v>27.4</c:v>
                </c:pt>
                <c:pt idx="265">
                  <c:v>27.5</c:v>
                </c:pt>
                <c:pt idx="266">
                  <c:v>27.6</c:v>
                </c:pt>
                <c:pt idx="267">
                  <c:v>27.7</c:v>
                </c:pt>
                <c:pt idx="268">
                  <c:v>27.8</c:v>
                </c:pt>
                <c:pt idx="269">
                  <c:v>27.9</c:v>
                </c:pt>
                <c:pt idx="270">
                  <c:v>28</c:v>
                </c:pt>
                <c:pt idx="271">
                  <c:v>28.1</c:v>
                </c:pt>
                <c:pt idx="272">
                  <c:v>28.2</c:v>
                </c:pt>
                <c:pt idx="273">
                  <c:v>28.3</c:v>
                </c:pt>
                <c:pt idx="274">
                  <c:v>28.4</c:v>
                </c:pt>
                <c:pt idx="275">
                  <c:v>28.5</c:v>
                </c:pt>
                <c:pt idx="276">
                  <c:v>28.6</c:v>
                </c:pt>
                <c:pt idx="277">
                  <c:v>28.7</c:v>
                </c:pt>
                <c:pt idx="278">
                  <c:v>28.8</c:v>
                </c:pt>
                <c:pt idx="279">
                  <c:v>28.9</c:v>
                </c:pt>
                <c:pt idx="280">
                  <c:v>29</c:v>
                </c:pt>
                <c:pt idx="281">
                  <c:v>29.1</c:v>
                </c:pt>
                <c:pt idx="282">
                  <c:v>29.2</c:v>
                </c:pt>
                <c:pt idx="283">
                  <c:v>29.3</c:v>
                </c:pt>
                <c:pt idx="284">
                  <c:v>29.4</c:v>
                </c:pt>
                <c:pt idx="285">
                  <c:v>29.5</c:v>
                </c:pt>
                <c:pt idx="286">
                  <c:v>29.6</c:v>
                </c:pt>
                <c:pt idx="287">
                  <c:v>29.7</c:v>
                </c:pt>
                <c:pt idx="288">
                  <c:v>29.8</c:v>
                </c:pt>
                <c:pt idx="289">
                  <c:v>29.9</c:v>
                </c:pt>
                <c:pt idx="290">
                  <c:v>30</c:v>
                </c:pt>
                <c:pt idx="291">
                  <c:v>30.1</c:v>
                </c:pt>
                <c:pt idx="292">
                  <c:v>30.2</c:v>
                </c:pt>
                <c:pt idx="293">
                  <c:v>30.3</c:v>
                </c:pt>
                <c:pt idx="294">
                  <c:v>30.4</c:v>
                </c:pt>
                <c:pt idx="295">
                  <c:v>30.5</c:v>
                </c:pt>
                <c:pt idx="296">
                  <c:v>30.6</c:v>
                </c:pt>
                <c:pt idx="297">
                  <c:v>30.7</c:v>
                </c:pt>
                <c:pt idx="298">
                  <c:v>30.8</c:v>
                </c:pt>
                <c:pt idx="299">
                  <c:v>30.9</c:v>
                </c:pt>
                <c:pt idx="300">
                  <c:v>31</c:v>
                </c:pt>
                <c:pt idx="301">
                  <c:v>31.1</c:v>
                </c:pt>
                <c:pt idx="302">
                  <c:v>31.2</c:v>
                </c:pt>
                <c:pt idx="303">
                  <c:v>31.3</c:v>
                </c:pt>
                <c:pt idx="304">
                  <c:v>31.4</c:v>
                </c:pt>
                <c:pt idx="305">
                  <c:v>31.5</c:v>
                </c:pt>
                <c:pt idx="306">
                  <c:v>31.6</c:v>
                </c:pt>
                <c:pt idx="307">
                  <c:v>31.7</c:v>
                </c:pt>
                <c:pt idx="308">
                  <c:v>31.8</c:v>
                </c:pt>
                <c:pt idx="309">
                  <c:v>31.9</c:v>
                </c:pt>
                <c:pt idx="310">
                  <c:v>32</c:v>
                </c:pt>
                <c:pt idx="311">
                  <c:v>32.1</c:v>
                </c:pt>
                <c:pt idx="312">
                  <c:v>32.200000000000003</c:v>
                </c:pt>
                <c:pt idx="313">
                  <c:v>32.299999999999997</c:v>
                </c:pt>
                <c:pt idx="314">
                  <c:v>32.4</c:v>
                </c:pt>
                <c:pt idx="315">
                  <c:v>32.5</c:v>
                </c:pt>
                <c:pt idx="316">
                  <c:v>32.6</c:v>
                </c:pt>
                <c:pt idx="317">
                  <c:v>32.700000000000003</c:v>
                </c:pt>
                <c:pt idx="318">
                  <c:v>32.799999999999997</c:v>
                </c:pt>
                <c:pt idx="319">
                  <c:v>32.9</c:v>
                </c:pt>
                <c:pt idx="320">
                  <c:v>33</c:v>
                </c:pt>
                <c:pt idx="321">
                  <c:v>33.1</c:v>
                </c:pt>
                <c:pt idx="322">
                  <c:v>33.200000000000003</c:v>
                </c:pt>
                <c:pt idx="323">
                  <c:v>33.299999999999997</c:v>
                </c:pt>
                <c:pt idx="324">
                  <c:v>33.4</c:v>
                </c:pt>
                <c:pt idx="325">
                  <c:v>33.5</c:v>
                </c:pt>
                <c:pt idx="326">
                  <c:v>33.6</c:v>
                </c:pt>
                <c:pt idx="327">
                  <c:v>33.700000000000003</c:v>
                </c:pt>
                <c:pt idx="328">
                  <c:v>33.799999999999997</c:v>
                </c:pt>
                <c:pt idx="329">
                  <c:v>33.9</c:v>
                </c:pt>
                <c:pt idx="330">
                  <c:v>34</c:v>
                </c:pt>
                <c:pt idx="331">
                  <c:v>34.1</c:v>
                </c:pt>
                <c:pt idx="332">
                  <c:v>34.200000000000003</c:v>
                </c:pt>
                <c:pt idx="333">
                  <c:v>34.299999999999997</c:v>
                </c:pt>
                <c:pt idx="334">
                  <c:v>34.4</c:v>
                </c:pt>
                <c:pt idx="335">
                  <c:v>34.5</c:v>
                </c:pt>
                <c:pt idx="336">
                  <c:v>34.6</c:v>
                </c:pt>
                <c:pt idx="337">
                  <c:v>34.700000000000003</c:v>
                </c:pt>
                <c:pt idx="338">
                  <c:v>34.799999999999997</c:v>
                </c:pt>
                <c:pt idx="339">
                  <c:v>34.9</c:v>
                </c:pt>
                <c:pt idx="340">
                  <c:v>35</c:v>
                </c:pt>
                <c:pt idx="341">
                  <c:v>35.1</c:v>
                </c:pt>
                <c:pt idx="342">
                  <c:v>35.200000000000003</c:v>
                </c:pt>
                <c:pt idx="343">
                  <c:v>35.299999999999997</c:v>
                </c:pt>
                <c:pt idx="344">
                  <c:v>35.4</c:v>
                </c:pt>
                <c:pt idx="345">
                  <c:v>35.5</c:v>
                </c:pt>
                <c:pt idx="346">
                  <c:v>35.6</c:v>
                </c:pt>
                <c:pt idx="347">
                  <c:v>35.700000000000003</c:v>
                </c:pt>
                <c:pt idx="348">
                  <c:v>35.799999999999997</c:v>
                </c:pt>
                <c:pt idx="349">
                  <c:v>35.9</c:v>
                </c:pt>
                <c:pt idx="350">
                  <c:v>36</c:v>
                </c:pt>
                <c:pt idx="351">
                  <c:v>36.1</c:v>
                </c:pt>
                <c:pt idx="352">
                  <c:v>36.200000000000003</c:v>
                </c:pt>
                <c:pt idx="353">
                  <c:v>36.299999999999997</c:v>
                </c:pt>
                <c:pt idx="354">
                  <c:v>36.4</c:v>
                </c:pt>
                <c:pt idx="355">
                  <c:v>36.5</c:v>
                </c:pt>
                <c:pt idx="356">
                  <c:v>36.6</c:v>
                </c:pt>
                <c:pt idx="357">
                  <c:v>36.700000000000003</c:v>
                </c:pt>
                <c:pt idx="358">
                  <c:v>36.799999999999997</c:v>
                </c:pt>
                <c:pt idx="359">
                  <c:v>36.9</c:v>
                </c:pt>
                <c:pt idx="360">
                  <c:v>37</c:v>
                </c:pt>
                <c:pt idx="361">
                  <c:v>37.1</c:v>
                </c:pt>
                <c:pt idx="362">
                  <c:v>37.200000000000003</c:v>
                </c:pt>
                <c:pt idx="363">
                  <c:v>37.299999999999997</c:v>
                </c:pt>
                <c:pt idx="364">
                  <c:v>37.4</c:v>
                </c:pt>
                <c:pt idx="365">
                  <c:v>37.5</c:v>
                </c:pt>
                <c:pt idx="366">
                  <c:v>37.6</c:v>
                </c:pt>
                <c:pt idx="367">
                  <c:v>37.700000000000003</c:v>
                </c:pt>
                <c:pt idx="368">
                  <c:v>37.799999999999997</c:v>
                </c:pt>
                <c:pt idx="369">
                  <c:v>37.9</c:v>
                </c:pt>
                <c:pt idx="370">
                  <c:v>38</c:v>
                </c:pt>
                <c:pt idx="371">
                  <c:v>38.1</c:v>
                </c:pt>
                <c:pt idx="372">
                  <c:v>38.200000000000003</c:v>
                </c:pt>
                <c:pt idx="373">
                  <c:v>38.299999999999997</c:v>
                </c:pt>
                <c:pt idx="374">
                  <c:v>38.4</c:v>
                </c:pt>
                <c:pt idx="375">
                  <c:v>38.5</c:v>
                </c:pt>
                <c:pt idx="376">
                  <c:v>38.6</c:v>
                </c:pt>
                <c:pt idx="377">
                  <c:v>38.700000000000003</c:v>
                </c:pt>
                <c:pt idx="378">
                  <c:v>38.799999999999997</c:v>
                </c:pt>
                <c:pt idx="379">
                  <c:v>38.9</c:v>
                </c:pt>
                <c:pt idx="380">
                  <c:v>39</c:v>
                </c:pt>
                <c:pt idx="381">
                  <c:v>39.1</c:v>
                </c:pt>
                <c:pt idx="382">
                  <c:v>39.200000000000003</c:v>
                </c:pt>
                <c:pt idx="383">
                  <c:v>39.299999999999997</c:v>
                </c:pt>
                <c:pt idx="384">
                  <c:v>39.4</c:v>
                </c:pt>
                <c:pt idx="385">
                  <c:v>39.5</c:v>
                </c:pt>
                <c:pt idx="386">
                  <c:v>39.6</c:v>
                </c:pt>
                <c:pt idx="387">
                  <c:v>39.700000000000003</c:v>
                </c:pt>
                <c:pt idx="388">
                  <c:v>39.799999999999997</c:v>
                </c:pt>
                <c:pt idx="389">
                  <c:v>39.9</c:v>
                </c:pt>
                <c:pt idx="390">
                  <c:v>40</c:v>
                </c:pt>
                <c:pt idx="391">
                  <c:v>40.1</c:v>
                </c:pt>
                <c:pt idx="392">
                  <c:v>40.200000000000003</c:v>
                </c:pt>
                <c:pt idx="393">
                  <c:v>40.299999999999997</c:v>
                </c:pt>
                <c:pt idx="394">
                  <c:v>40.4</c:v>
                </c:pt>
                <c:pt idx="395">
                  <c:v>40.5</c:v>
                </c:pt>
                <c:pt idx="396">
                  <c:v>40.6</c:v>
                </c:pt>
                <c:pt idx="397">
                  <c:v>40.700000000000003</c:v>
                </c:pt>
                <c:pt idx="398">
                  <c:v>40.799999999999997</c:v>
                </c:pt>
                <c:pt idx="399">
                  <c:v>40.9</c:v>
                </c:pt>
                <c:pt idx="400">
                  <c:v>41</c:v>
                </c:pt>
                <c:pt idx="401">
                  <c:v>41.1</c:v>
                </c:pt>
                <c:pt idx="402">
                  <c:v>41.2</c:v>
                </c:pt>
                <c:pt idx="403">
                  <c:v>41.3</c:v>
                </c:pt>
                <c:pt idx="404">
                  <c:v>41.4</c:v>
                </c:pt>
                <c:pt idx="405">
                  <c:v>41.5</c:v>
                </c:pt>
                <c:pt idx="406">
                  <c:v>41.6</c:v>
                </c:pt>
                <c:pt idx="407">
                  <c:v>41.7</c:v>
                </c:pt>
                <c:pt idx="408">
                  <c:v>41.8</c:v>
                </c:pt>
                <c:pt idx="409">
                  <c:v>41.9</c:v>
                </c:pt>
                <c:pt idx="410">
                  <c:v>42</c:v>
                </c:pt>
                <c:pt idx="411">
                  <c:v>42.1</c:v>
                </c:pt>
                <c:pt idx="412">
                  <c:v>42.2</c:v>
                </c:pt>
                <c:pt idx="413">
                  <c:v>42.3</c:v>
                </c:pt>
                <c:pt idx="414">
                  <c:v>42.4</c:v>
                </c:pt>
                <c:pt idx="415">
                  <c:v>42.5</c:v>
                </c:pt>
                <c:pt idx="416">
                  <c:v>42.6</c:v>
                </c:pt>
                <c:pt idx="417">
                  <c:v>42.7</c:v>
                </c:pt>
                <c:pt idx="418">
                  <c:v>42.8</c:v>
                </c:pt>
                <c:pt idx="419">
                  <c:v>42.9</c:v>
                </c:pt>
                <c:pt idx="420">
                  <c:v>43</c:v>
                </c:pt>
                <c:pt idx="421">
                  <c:v>43.1</c:v>
                </c:pt>
                <c:pt idx="422">
                  <c:v>43.2</c:v>
                </c:pt>
                <c:pt idx="423">
                  <c:v>43.3</c:v>
                </c:pt>
                <c:pt idx="424">
                  <c:v>43.4</c:v>
                </c:pt>
                <c:pt idx="425">
                  <c:v>43.5</c:v>
                </c:pt>
                <c:pt idx="426">
                  <c:v>43.6</c:v>
                </c:pt>
                <c:pt idx="427">
                  <c:v>43.7</c:v>
                </c:pt>
                <c:pt idx="428">
                  <c:v>43.8</c:v>
                </c:pt>
                <c:pt idx="429">
                  <c:v>43.9</c:v>
                </c:pt>
                <c:pt idx="430">
                  <c:v>44</c:v>
                </c:pt>
                <c:pt idx="431">
                  <c:v>44.1</c:v>
                </c:pt>
                <c:pt idx="432">
                  <c:v>44.2</c:v>
                </c:pt>
                <c:pt idx="433">
                  <c:v>44.3</c:v>
                </c:pt>
                <c:pt idx="434">
                  <c:v>44.4</c:v>
                </c:pt>
                <c:pt idx="435">
                  <c:v>44.5</c:v>
                </c:pt>
                <c:pt idx="436">
                  <c:v>44.6</c:v>
                </c:pt>
                <c:pt idx="437">
                  <c:v>44.7</c:v>
                </c:pt>
                <c:pt idx="438">
                  <c:v>44.8</c:v>
                </c:pt>
                <c:pt idx="439">
                  <c:v>44.9</c:v>
                </c:pt>
                <c:pt idx="440">
                  <c:v>45</c:v>
                </c:pt>
                <c:pt idx="441">
                  <c:v>45.1</c:v>
                </c:pt>
                <c:pt idx="442">
                  <c:v>45.2</c:v>
                </c:pt>
                <c:pt idx="443">
                  <c:v>45.3</c:v>
                </c:pt>
                <c:pt idx="444">
                  <c:v>45.4</c:v>
                </c:pt>
                <c:pt idx="445">
                  <c:v>45.5</c:v>
                </c:pt>
                <c:pt idx="446">
                  <c:v>45.6</c:v>
                </c:pt>
                <c:pt idx="447">
                  <c:v>45.7</c:v>
                </c:pt>
                <c:pt idx="448">
                  <c:v>45.8</c:v>
                </c:pt>
                <c:pt idx="449">
                  <c:v>45.9</c:v>
                </c:pt>
                <c:pt idx="450">
                  <c:v>46</c:v>
                </c:pt>
                <c:pt idx="451">
                  <c:v>46.1</c:v>
                </c:pt>
                <c:pt idx="452">
                  <c:v>46.2</c:v>
                </c:pt>
                <c:pt idx="453">
                  <c:v>46.3</c:v>
                </c:pt>
                <c:pt idx="454">
                  <c:v>46.4</c:v>
                </c:pt>
                <c:pt idx="455">
                  <c:v>46.5</c:v>
                </c:pt>
                <c:pt idx="456">
                  <c:v>46.6</c:v>
                </c:pt>
                <c:pt idx="457">
                  <c:v>46.7</c:v>
                </c:pt>
                <c:pt idx="458">
                  <c:v>46.8</c:v>
                </c:pt>
                <c:pt idx="459">
                  <c:v>46.9</c:v>
                </c:pt>
                <c:pt idx="460">
                  <c:v>47</c:v>
                </c:pt>
                <c:pt idx="461">
                  <c:v>47.1</c:v>
                </c:pt>
                <c:pt idx="462">
                  <c:v>47.2</c:v>
                </c:pt>
                <c:pt idx="463">
                  <c:v>47.3</c:v>
                </c:pt>
                <c:pt idx="464">
                  <c:v>47.4</c:v>
                </c:pt>
                <c:pt idx="465">
                  <c:v>47.5</c:v>
                </c:pt>
                <c:pt idx="466">
                  <c:v>47.6</c:v>
                </c:pt>
                <c:pt idx="467">
                  <c:v>47.7</c:v>
                </c:pt>
                <c:pt idx="468">
                  <c:v>47.8</c:v>
                </c:pt>
                <c:pt idx="469">
                  <c:v>47.9</c:v>
                </c:pt>
                <c:pt idx="470">
                  <c:v>48</c:v>
                </c:pt>
                <c:pt idx="471">
                  <c:v>48.1</c:v>
                </c:pt>
                <c:pt idx="472">
                  <c:v>48.2</c:v>
                </c:pt>
                <c:pt idx="473">
                  <c:v>48.3</c:v>
                </c:pt>
                <c:pt idx="474">
                  <c:v>48.4</c:v>
                </c:pt>
                <c:pt idx="475">
                  <c:v>48.5</c:v>
                </c:pt>
                <c:pt idx="476">
                  <c:v>48.6</c:v>
                </c:pt>
                <c:pt idx="477">
                  <c:v>48.7</c:v>
                </c:pt>
                <c:pt idx="478">
                  <c:v>48.8</c:v>
                </c:pt>
                <c:pt idx="479">
                  <c:v>48.9</c:v>
                </c:pt>
                <c:pt idx="480">
                  <c:v>49</c:v>
                </c:pt>
                <c:pt idx="481">
                  <c:v>49.1</c:v>
                </c:pt>
                <c:pt idx="482">
                  <c:v>49.2</c:v>
                </c:pt>
                <c:pt idx="483">
                  <c:v>49.3</c:v>
                </c:pt>
                <c:pt idx="484">
                  <c:v>49.4</c:v>
                </c:pt>
                <c:pt idx="485">
                  <c:v>49.5</c:v>
                </c:pt>
                <c:pt idx="486">
                  <c:v>49.6</c:v>
                </c:pt>
                <c:pt idx="487">
                  <c:v>49.7</c:v>
                </c:pt>
                <c:pt idx="488">
                  <c:v>49.8</c:v>
                </c:pt>
                <c:pt idx="489">
                  <c:v>49.9</c:v>
                </c:pt>
                <c:pt idx="490">
                  <c:v>50</c:v>
                </c:pt>
                <c:pt idx="491">
                  <c:v>50.1</c:v>
                </c:pt>
                <c:pt idx="492">
                  <c:v>50.2</c:v>
                </c:pt>
                <c:pt idx="493">
                  <c:v>50.3</c:v>
                </c:pt>
                <c:pt idx="494">
                  <c:v>50.4</c:v>
                </c:pt>
                <c:pt idx="495">
                  <c:v>50.5</c:v>
                </c:pt>
                <c:pt idx="496">
                  <c:v>50.6</c:v>
                </c:pt>
                <c:pt idx="497">
                  <c:v>50.7</c:v>
                </c:pt>
                <c:pt idx="498">
                  <c:v>50.8</c:v>
                </c:pt>
                <c:pt idx="499">
                  <c:v>50.9</c:v>
                </c:pt>
                <c:pt idx="500">
                  <c:v>51</c:v>
                </c:pt>
                <c:pt idx="501">
                  <c:v>51.1</c:v>
                </c:pt>
                <c:pt idx="502">
                  <c:v>51.2</c:v>
                </c:pt>
                <c:pt idx="503">
                  <c:v>51.3</c:v>
                </c:pt>
                <c:pt idx="504">
                  <c:v>51.4</c:v>
                </c:pt>
                <c:pt idx="505">
                  <c:v>51.5</c:v>
                </c:pt>
                <c:pt idx="506">
                  <c:v>51.6</c:v>
                </c:pt>
                <c:pt idx="507">
                  <c:v>51.7</c:v>
                </c:pt>
                <c:pt idx="508">
                  <c:v>51.8</c:v>
                </c:pt>
                <c:pt idx="509">
                  <c:v>51.9</c:v>
                </c:pt>
                <c:pt idx="510">
                  <c:v>52</c:v>
                </c:pt>
                <c:pt idx="511">
                  <c:v>52.1</c:v>
                </c:pt>
                <c:pt idx="512">
                  <c:v>52.2</c:v>
                </c:pt>
                <c:pt idx="513">
                  <c:v>52.3</c:v>
                </c:pt>
                <c:pt idx="514">
                  <c:v>52.4</c:v>
                </c:pt>
                <c:pt idx="515">
                  <c:v>52.5</c:v>
                </c:pt>
                <c:pt idx="516">
                  <c:v>52.6</c:v>
                </c:pt>
                <c:pt idx="517">
                  <c:v>52.7</c:v>
                </c:pt>
                <c:pt idx="518">
                  <c:v>52.8</c:v>
                </c:pt>
                <c:pt idx="519">
                  <c:v>52.9</c:v>
                </c:pt>
                <c:pt idx="520">
                  <c:v>53</c:v>
                </c:pt>
                <c:pt idx="521">
                  <c:v>53.1</c:v>
                </c:pt>
                <c:pt idx="522">
                  <c:v>53.2</c:v>
                </c:pt>
                <c:pt idx="523">
                  <c:v>53.3</c:v>
                </c:pt>
                <c:pt idx="524">
                  <c:v>53.4</c:v>
                </c:pt>
                <c:pt idx="525">
                  <c:v>53.5</c:v>
                </c:pt>
                <c:pt idx="526">
                  <c:v>53.6</c:v>
                </c:pt>
                <c:pt idx="527">
                  <c:v>53.7</c:v>
                </c:pt>
                <c:pt idx="528">
                  <c:v>53.8</c:v>
                </c:pt>
                <c:pt idx="529">
                  <c:v>53.9</c:v>
                </c:pt>
                <c:pt idx="530">
                  <c:v>54</c:v>
                </c:pt>
                <c:pt idx="531">
                  <c:v>54.1</c:v>
                </c:pt>
                <c:pt idx="532">
                  <c:v>54.2</c:v>
                </c:pt>
                <c:pt idx="533">
                  <c:v>54.3</c:v>
                </c:pt>
                <c:pt idx="534">
                  <c:v>54.4</c:v>
                </c:pt>
                <c:pt idx="535">
                  <c:v>54.5</c:v>
                </c:pt>
                <c:pt idx="536">
                  <c:v>54.6</c:v>
                </c:pt>
                <c:pt idx="537">
                  <c:v>54.7</c:v>
                </c:pt>
                <c:pt idx="538">
                  <c:v>54.8</c:v>
                </c:pt>
                <c:pt idx="539">
                  <c:v>54.9</c:v>
                </c:pt>
                <c:pt idx="540">
                  <c:v>55</c:v>
                </c:pt>
                <c:pt idx="541">
                  <c:v>55.1</c:v>
                </c:pt>
                <c:pt idx="542">
                  <c:v>55.2</c:v>
                </c:pt>
                <c:pt idx="543">
                  <c:v>55.3</c:v>
                </c:pt>
                <c:pt idx="544">
                  <c:v>55.4</c:v>
                </c:pt>
                <c:pt idx="545">
                  <c:v>55.5</c:v>
                </c:pt>
                <c:pt idx="546">
                  <c:v>55.6</c:v>
                </c:pt>
                <c:pt idx="547">
                  <c:v>55.7</c:v>
                </c:pt>
                <c:pt idx="548">
                  <c:v>55.8</c:v>
                </c:pt>
                <c:pt idx="549">
                  <c:v>55.9</c:v>
                </c:pt>
                <c:pt idx="550">
                  <c:v>56</c:v>
                </c:pt>
                <c:pt idx="551">
                  <c:v>56.1</c:v>
                </c:pt>
                <c:pt idx="552">
                  <c:v>56.2</c:v>
                </c:pt>
                <c:pt idx="553">
                  <c:v>56.3</c:v>
                </c:pt>
                <c:pt idx="554">
                  <c:v>56.4</c:v>
                </c:pt>
                <c:pt idx="555">
                  <c:v>56.5</c:v>
                </c:pt>
                <c:pt idx="556">
                  <c:v>56.6</c:v>
                </c:pt>
                <c:pt idx="557">
                  <c:v>56.7</c:v>
                </c:pt>
                <c:pt idx="558">
                  <c:v>56.8</c:v>
                </c:pt>
                <c:pt idx="559">
                  <c:v>56.9</c:v>
                </c:pt>
                <c:pt idx="560">
                  <c:v>57</c:v>
                </c:pt>
                <c:pt idx="561">
                  <c:v>57.1</c:v>
                </c:pt>
                <c:pt idx="562">
                  <c:v>57.2</c:v>
                </c:pt>
                <c:pt idx="563">
                  <c:v>57.3</c:v>
                </c:pt>
                <c:pt idx="564">
                  <c:v>57.4</c:v>
                </c:pt>
                <c:pt idx="565">
                  <c:v>57.5</c:v>
                </c:pt>
                <c:pt idx="566">
                  <c:v>57.6</c:v>
                </c:pt>
                <c:pt idx="567">
                  <c:v>57.7</c:v>
                </c:pt>
                <c:pt idx="568">
                  <c:v>57.8</c:v>
                </c:pt>
                <c:pt idx="569">
                  <c:v>57.9</c:v>
                </c:pt>
                <c:pt idx="570">
                  <c:v>58</c:v>
                </c:pt>
                <c:pt idx="571">
                  <c:v>58.1</c:v>
                </c:pt>
                <c:pt idx="572">
                  <c:v>58.2</c:v>
                </c:pt>
                <c:pt idx="573">
                  <c:v>58.3</c:v>
                </c:pt>
                <c:pt idx="574">
                  <c:v>58.4</c:v>
                </c:pt>
                <c:pt idx="575">
                  <c:v>58.5</c:v>
                </c:pt>
                <c:pt idx="576">
                  <c:v>58.6</c:v>
                </c:pt>
                <c:pt idx="577">
                  <c:v>58.7</c:v>
                </c:pt>
                <c:pt idx="578">
                  <c:v>58.8</c:v>
                </c:pt>
                <c:pt idx="579">
                  <c:v>58.9</c:v>
                </c:pt>
                <c:pt idx="580">
                  <c:v>59</c:v>
                </c:pt>
                <c:pt idx="581">
                  <c:v>59.1</c:v>
                </c:pt>
                <c:pt idx="582">
                  <c:v>59.2</c:v>
                </c:pt>
                <c:pt idx="583">
                  <c:v>59.3</c:v>
                </c:pt>
                <c:pt idx="584">
                  <c:v>59.4</c:v>
                </c:pt>
                <c:pt idx="585">
                  <c:v>59.5</c:v>
                </c:pt>
                <c:pt idx="586">
                  <c:v>59.6</c:v>
                </c:pt>
                <c:pt idx="587">
                  <c:v>59.7</c:v>
                </c:pt>
                <c:pt idx="588">
                  <c:v>59.8</c:v>
                </c:pt>
                <c:pt idx="589">
                  <c:v>59.9</c:v>
                </c:pt>
                <c:pt idx="590">
                  <c:v>60</c:v>
                </c:pt>
                <c:pt idx="591">
                  <c:v>60.1</c:v>
                </c:pt>
                <c:pt idx="592">
                  <c:v>60.2</c:v>
                </c:pt>
                <c:pt idx="593">
                  <c:v>60.3</c:v>
                </c:pt>
                <c:pt idx="594">
                  <c:v>60.4</c:v>
                </c:pt>
                <c:pt idx="595">
                  <c:v>60.5</c:v>
                </c:pt>
                <c:pt idx="596">
                  <c:v>60.6</c:v>
                </c:pt>
                <c:pt idx="597">
                  <c:v>60.7</c:v>
                </c:pt>
                <c:pt idx="598">
                  <c:v>60.8</c:v>
                </c:pt>
                <c:pt idx="599">
                  <c:v>60.9</c:v>
                </c:pt>
                <c:pt idx="600">
                  <c:v>61</c:v>
                </c:pt>
                <c:pt idx="601">
                  <c:v>61.1</c:v>
                </c:pt>
                <c:pt idx="602">
                  <c:v>61.2</c:v>
                </c:pt>
                <c:pt idx="603">
                  <c:v>61.3</c:v>
                </c:pt>
                <c:pt idx="604">
                  <c:v>61.4</c:v>
                </c:pt>
                <c:pt idx="605">
                  <c:v>61.5</c:v>
                </c:pt>
                <c:pt idx="606">
                  <c:v>61.6</c:v>
                </c:pt>
                <c:pt idx="607">
                  <c:v>61.7</c:v>
                </c:pt>
                <c:pt idx="608">
                  <c:v>61.8</c:v>
                </c:pt>
                <c:pt idx="609">
                  <c:v>61.9</c:v>
                </c:pt>
                <c:pt idx="610">
                  <c:v>62</c:v>
                </c:pt>
                <c:pt idx="611">
                  <c:v>62.1</c:v>
                </c:pt>
                <c:pt idx="612">
                  <c:v>62.2</c:v>
                </c:pt>
                <c:pt idx="613">
                  <c:v>62.3</c:v>
                </c:pt>
                <c:pt idx="614">
                  <c:v>62.4</c:v>
                </c:pt>
                <c:pt idx="615">
                  <c:v>62.5</c:v>
                </c:pt>
                <c:pt idx="616">
                  <c:v>62.6</c:v>
                </c:pt>
                <c:pt idx="617">
                  <c:v>62.7</c:v>
                </c:pt>
                <c:pt idx="618">
                  <c:v>62.8</c:v>
                </c:pt>
                <c:pt idx="619">
                  <c:v>62.9</c:v>
                </c:pt>
                <c:pt idx="620">
                  <c:v>63</c:v>
                </c:pt>
                <c:pt idx="621">
                  <c:v>63.1</c:v>
                </c:pt>
                <c:pt idx="622">
                  <c:v>63.2</c:v>
                </c:pt>
                <c:pt idx="623">
                  <c:v>63.3</c:v>
                </c:pt>
                <c:pt idx="624">
                  <c:v>63.4</c:v>
                </c:pt>
                <c:pt idx="625">
                  <c:v>63.5</c:v>
                </c:pt>
                <c:pt idx="626">
                  <c:v>63.6</c:v>
                </c:pt>
                <c:pt idx="627">
                  <c:v>63.7</c:v>
                </c:pt>
                <c:pt idx="628">
                  <c:v>63.8</c:v>
                </c:pt>
                <c:pt idx="629">
                  <c:v>63.9</c:v>
                </c:pt>
                <c:pt idx="630">
                  <c:v>64</c:v>
                </c:pt>
                <c:pt idx="631">
                  <c:v>64.099999999999994</c:v>
                </c:pt>
                <c:pt idx="632">
                  <c:v>64.2</c:v>
                </c:pt>
                <c:pt idx="633">
                  <c:v>64.3</c:v>
                </c:pt>
                <c:pt idx="634">
                  <c:v>64.400000000000006</c:v>
                </c:pt>
                <c:pt idx="635">
                  <c:v>64.5</c:v>
                </c:pt>
                <c:pt idx="636">
                  <c:v>64.599999999999994</c:v>
                </c:pt>
                <c:pt idx="637">
                  <c:v>64.7</c:v>
                </c:pt>
                <c:pt idx="638">
                  <c:v>64.8</c:v>
                </c:pt>
                <c:pt idx="639">
                  <c:v>64.900000000000006</c:v>
                </c:pt>
                <c:pt idx="640">
                  <c:v>65</c:v>
                </c:pt>
                <c:pt idx="641">
                  <c:v>65.099999999999994</c:v>
                </c:pt>
                <c:pt idx="642">
                  <c:v>65.2</c:v>
                </c:pt>
                <c:pt idx="643">
                  <c:v>65.3</c:v>
                </c:pt>
                <c:pt idx="644">
                  <c:v>65.400000000000006</c:v>
                </c:pt>
                <c:pt idx="645">
                  <c:v>65.5</c:v>
                </c:pt>
                <c:pt idx="646">
                  <c:v>65.599999999999994</c:v>
                </c:pt>
                <c:pt idx="647">
                  <c:v>65.7</c:v>
                </c:pt>
                <c:pt idx="648">
                  <c:v>65.8</c:v>
                </c:pt>
                <c:pt idx="649">
                  <c:v>65.900000000000006</c:v>
                </c:pt>
                <c:pt idx="650">
                  <c:v>66</c:v>
                </c:pt>
                <c:pt idx="651">
                  <c:v>66.099999999999994</c:v>
                </c:pt>
                <c:pt idx="652">
                  <c:v>66.2</c:v>
                </c:pt>
                <c:pt idx="653">
                  <c:v>66.3</c:v>
                </c:pt>
                <c:pt idx="654">
                  <c:v>66.400000000000006</c:v>
                </c:pt>
                <c:pt idx="655">
                  <c:v>66.5</c:v>
                </c:pt>
                <c:pt idx="656">
                  <c:v>66.599999999999994</c:v>
                </c:pt>
                <c:pt idx="657">
                  <c:v>66.7</c:v>
                </c:pt>
                <c:pt idx="658">
                  <c:v>66.8</c:v>
                </c:pt>
                <c:pt idx="659">
                  <c:v>66.900000000000006</c:v>
                </c:pt>
                <c:pt idx="660">
                  <c:v>67</c:v>
                </c:pt>
                <c:pt idx="661">
                  <c:v>67.099999999999994</c:v>
                </c:pt>
                <c:pt idx="662">
                  <c:v>67.2</c:v>
                </c:pt>
                <c:pt idx="663">
                  <c:v>67.3</c:v>
                </c:pt>
                <c:pt idx="664">
                  <c:v>67.400000000000006</c:v>
                </c:pt>
                <c:pt idx="665">
                  <c:v>67.5</c:v>
                </c:pt>
                <c:pt idx="666">
                  <c:v>67.599999999999994</c:v>
                </c:pt>
                <c:pt idx="667">
                  <c:v>67.7</c:v>
                </c:pt>
                <c:pt idx="668">
                  <c:v>67.8</c:v>
                </c:pt>
                <c:pt idx="669">
                  <c:v>67.900000000000006</c:v>
                </c:pt>
                <c:pt idx="670">
                  <c:v>68</c:v>
                </c:pt>
                <c:pt idx="671">
                  <c:v>68.099999999999994</c:v>
                </c:pt>
                <c:pt idx="672">
                  <c:v>68.2</c:v>
                </c:pt>
                <c:pt idx="673">
                  <c:v>68.3</c:v>
                </c:pt>
                <c:pt idx="674">
                  <c:v>68.400000000000006</c:v>
                </c:pt>
                <c:pt idx="675">
                  <c:v>68.5</c:v>
                </c:pt>
                <c:pt idx="676">
                  <c:v>68.599999999999994</c:v>
                </c:pt>
                <c:pt idx="677">
                  <c:v>68.7</c:v>
                </c:pt>
                <c:pt idx="678">
                  <c:v>68.8</c:v>
                </c:pt>
                <c:pt idx="679">
                  <c:v>68.900000000000006</c:v>
                </c:pt>
                <c:pt idx="680">
                  <c:v>69</c:v>
                </c:pt>
                <c:pt idx="681">
                  <c:v>69.099999999999994</c:v>
                </c:pt>
                <c:pt idx="682">
                  <c:v>69.2</c:v>
                </c:pt>
                <c:pt idx="683">
                  <c:v>69.3</c:v>
                </c:pt>
                <c:pt idx="684">
                  <c:v>69.400000000000006</c:v>
                </c:pt>
                <c:pt idx="685">
                  <c:v>69.5</c:v>
                </c:pt>
                <c:pt idx="686">
                  <c:v>69.599999999999994</c:v>
                </c:pt>
                <c:pt idx="687">
                  <c:v>69.7</c:v>
                </c:pt>
                <c:pt idx="688">
                  <c:v>69.8</c:v>
                </c:pt>
                <c:pt idx="689">
                  <c:v>69.900000000000006</c:v>
                </c:pt>
                <c:pt idx="690">
                  <c:v>70</c:v>
                </c:pt>
                <c:pt idx="691">
                  <c:v>70.099999999999994</c:v>
                </c:pt>
                <c:pt idx="692">
                  <c:v>70.2</c:v>
                </c:pt>
                <c:pt idx="693">
                  <c:v>70.3</c:v>
                </c:pt>
                <c:pt idx="694">
                  <c:v>70.400000000000006</c:v>
                </c:pt>
                <c:pt idx="695">
                  <c:v>70.5</c:v>
                </c:pt>
                <c:pt idx="696">
                  <c:v>70.599999999999994</c:v>
                </c:pt>
                <c:pt idx="697">
                  <c:v>70.7</c:v>
                </c:pt>
                <c:pt idx="698">
                  <c:v>70.8</c:v>
                </c:pt>
                <c:pt idx="699">
                  <c:v>70.900000000000006</c:v>
                </c:pt>
                <c:pt idx="700">
                  <c:v>71</c:v>
                </c:pt>
                <c:pt idx="701">
                  <c:v>71.099999999999994</c:v>
                </c:pt>
                <c:pt idx="702">
                  <c:v>71.2</c:v>
                </c:pt>
                <c:pt idx="703">
                  <c:v>71.3</c:v>
                </c:pt>
                <c:pt idx="704">
                  <c:v>71.400000000000006</c:v>
                </c:pt>
                <c:pt idx="705">
                  <c:v>71.5</c:v>
                </c:pt>
                <c:pt idx="706">
                  <c:v>71.599999999999994</c:v>
                </c:pt>
                <c:pt idx="707">
                  <c:v>71.7</c:v>
                </c:pt>
                <c:pt idx="708">
                  <c:v>71.8</c:v>
                </c:pt>
                <c:pt idx="709">
                  <c:v>71.900000000000006</c:v>
                </c:pt>
                <c:pt idx="710">
                  <c:v>72</c:v>
                </c:pt>
                <c:pt idx="711">
                  <c:v>72.099999999999994</c:v>
                </c:pt>
                <c:pt idx="712">
                  <c:v>72.2</c:v>
                </c:pt>
                <c:pt idx="713">
                  <c:v>72.3</c:v>
                </c:pt>
                <c:pt idx="714">
                  <c:v>72.400000000000006</c:v>
                </c:pt>
                <c:pt idx="715">
                  <c:v>72.5</c:v>
                </c:pt>
                <c:pt idx="716">
                  <c:v>72.599999999999994</c:v>
                </c:pt>
                <c:pt idx="717">
                  <c:v>72.7</c:v>
                </c:pt>
                <c:pt idx="718">
                  <c:v>72.8</c:v>
                </c:pt>
                <c:pt idx="719">
                  <c:v>72.900000000000006</c:v>
                </c:pt>
                <c:pt idx="720">
                  <c:v>73</c:v>
                </c:pt>
                <c:pt idx="721">
                  <c:v>73.099999999999994</c:v>
                </c:pt>
                <c:pt idx="722">
                  <c:v>73.2</c:v>
                </c:pt>
                <c:pt idx="723">
                  <c:v>73.3</c:v>
                </c:pt>
                <c:pt idx="724">
                  <c:v>73.400000000000006</c:v>
                </c:pt>
                <c:pt idx="725">
                  <c:v>73.5</c:v>
                </c:pt>
                <c:pt idx="726">
                  <c:v>73.599999999999994</c:v>
                </c:pt>
                <c:pt idx="727">
                  <c:v>73.7</c:v>
                </c:pt>
                <c:pt idx="728">
                  <c:v>73.8</c:v>
                </c:pt>
                <c:pt idx="729">
                  <c:v>73.900000000000006</c:v>
                </c:pt>
                <c:pt idx="730">
                  <c:v>74</c:v>
                </c:pt>
                <c:pt idx="731">
                  <c:v>74.099999999999994</c:v>
                </c:pt>
                <c:pt idx="732">
                  <c:v>74.2</c:v>
                </c:pt>
                <c:pt idx="733">
                  <c:v>74.3</c:v>
                </c:pt>
                <c:pt idx="734">
                  <c:v>74.400000000000006</c:v>
                </c:pt>
                <c:pt idx="735">
                  <c:v>74.5</c:v>
                </c:pt>
                <c:pt idx="736">
                  <c:v>74.599999999999994</c:v>
                </c:pt>
                <c:pt idx="737">
                  <c:v>74.7</c:v>
                </c:pt>
                <c:pt idx="738">
                  <c:v>74.8</c:v>
                </c:pt>
                <c:pt idx="739">
                  <c:v>74.900000000000006</c:v>
                </c:pt>
                <c:pt idx="740">
                  <c:v>75</c:v>
                </c:pt>
                <c:pt idx="741">
                  <c:v>75.099999999999994</c:v>
                </c:pt>
                <c:pt idx="742">
                  <c:v>75.2</c:v>
                </c:pt>
                <c:pt idx="743">
                  <c:v>75.3</c:v>
                </c:pt>
                <c:pt idx="744">
                  <c:v>75.400000000000006</c:v>
                </c:pt>
                <c:pt idx="745">
                  <c:v>75.5</c:v>
                </c:pt>
                <c:pt idx="746">
                  <c:v>75.599999999999994</c:v>
                </c:pt>
                <c:pt idx="747">
                  <c:v>75.7</c:v>
                </c:pt>
                <c:pt idx="748">
                  <c:v>75.8</c:v>
                </c:pt>
                <c:pt idx="749">
                  <c:v>75.900000000000006</c:v>
                </c:pt>
                <c:pt idx="750">
                  <c:v>76</c:v>
                </c:pt>
                <c:pt idx="751">
                  <c:v>76.099999999999994</c:v>
                </c:pt>
                <c:pt idx="752">
                  <c:v>76.2</c:v>
                </c:pt>
                <c:pt idx="753">
                  <c:v>76.3</c:v>
                </c:pt>
                <c:pt idx="754">
                  <c:v>76.400000000000006</c:v>
                </c:pt>
                <c:pt idx="755">
                  <c:v>76.5</c:v>
                </c:pt>
                <c:pt idx="756">
                  <c:v>76.599999999999994</c:v>
                </c:pt>
                <c:pt idx="757">
                  <c:v>76.7</c:v>
                </c:pt>
                <c:pt idx="758">
                  <c:v>76.8</c:v>
                </c:pt>
                <c:pt idx="759">
                  <c:v>76.900000000000006</c:v>
                </c:pt>
                <c:pt idx="760">
                  <c:v>77</c:v>
                </c:pt>
                <c:pt idx="761">
                  <c:v>77.099999999999994</c:v>
                </c:pt>
                <c:pt idx="762">
                  <c:v>77.2</c:v>
                </c:pt>
                <c:pt idx="763">
                  <c:v>77.3</c:v>
                </c:pt>
                <c:pt idx="764">
                  <c:v>77.400000000000006</c:v>
                </c:pt>
                <c:pt idx="765">
                  <c:v>77.5</c:v>
                </c:pt>
                <c:pt idx="766">
                  <c:v>77.599999999999994</c:v>
                </c:pt>
                <c:pt idx="767">
                  <c:v>77.7</c:v>
                </c:pt>
                <c:pt idx="768">
                  <c:v>77.8</c:v>
                </c:pt>
                <c:pt idx="769">
                  <c:v>77.900000000000006</c:v>
                </c:pt>
                <c:pt idx="770">
                  <c:v>78</c:v>
                </c:pt>
                <c:pt idx="771">
                  <c:v>78.099999999999994</c:v>
                </c:pt>
                <c:pt idx="772">
                  <c:v>78.2</c:v>
                </c:pt>
                <c:pt idx="773">
                  <c:v>78.3</c:v>
                </c:pt>
                <c:pt idx="774">
                  <c:v>78.400000000000006</c:v>
                </c:pt>
                <c:pt idx="775">
                  <c:v>78.5</c:v>
                </c:pt>
                <c:pt idx="776">
                  <c:v>78.599999999999994</c:v>
                </c:pt>
                <c:pt idx="777">
                  <c:v>78.7</c:v>
                </c:pt>
                <c:pt idx="778">
                  <c:v>78.8</c:v>
                </c:pt>
                <c:pt idx="779">
                  <c:v>78.900000000000006</c:v>
                </c:pt>
                <c:pt idx="780">
                  <c:v>79</c:v>
                </c:pt>
                <c:pt idx="781">
                  <c:v>79.099999999999994</c:v>
                </c:pt>
                <c:pt idx="782">
                  <c:v>79.2</c:v>
                </c:pt>
                <c:pt idx="783">
                  <c:v>79.3</c:v>
                </c:pt>
                <c:pt idx="784">
                  <c:v>79.400000000000006</c:v>
                </c:pt>
                <c:pt idx="785">
                  <c:v>79.5</c:v>
                </c:pt>
                <c:pt idx="786">
                  <c:v>79.599999999999994</c:v>
                </c:pt>
                <c:pt idx="787">
                  <c:v>79.7</c:v>
                </c:pt>
                <c:pt idx="788">
                  <c:v>79.8</c:v>
                </c:pt>
                <c:pt idx="789">
                  <c:v>79.900000000000006</c:v>
                </c:pt>
                <c:pt idx="790">
                  <c:v>80</c:v>
                </c:pt>
                <c:pt idx="791">
                  <c:v>80.099999999999994</c:v>
                </c:pt>
                <c:pt idx="792">
                  <c:v>80.2</c:v>
                </c:pt>
                <c:pt idx="793">
                  <c:v>80.3</c:v>
                </c:pt>
                <c:pt idx="794">
                  <c:v>80.400000000000006</c:v>
                </c:pt>
                <c:pt idx="795">
                  <c:v>80.5</c:v>
                </c:pt>
                <c:pt idx="796">
                  <c:v>80.599999999999994</c:v>
                </c:pt>
                <c:pt idx="797">
                  <c:v>80.7</c:v>
                </c:pt>
                <c:pt idx="798">
                  <c:v>80.8</c:v>
                </c:pt>
                <c:pt idx="799">
                  <c:v>80.900000000000006</c:v>
                </c:pt>
                <c:pt idx="800">
                  <c:v>81</c:v>
                </c:pt>
                <c:pt idx="801">
                  <c:v>81.099999999999994</c:v>
                </c:pt>
                <c:pt idx="802">
                  <c:v>81.2</c:v>
                </c:pt>
                <c:pt idx="803">
                  <c:v>81.3</c:v>
                </c:pt>
                <c:pt idx="804">
                  <c:v>81.400000000000006</c:v>
                </c:pt>
                <c:pt idx="805">
                  <c:v>81.5</c:v>
                </c:pt>
                <c:pt idx="806">
                  <c:v>81.599999999999994</c:v>
                </c:pt>
                <c:pt idx="807">
                  <c:v>81.7</c:v>
                </c:pt>
                <c:pt idx="808">
                  <c:v>81.8</c:v>
                </c:pt>
                <c:pt idx="809">
                  <c:v>81.900000000000006</c:v>
                </c:pt>
                <c:pt idx="810">
                  <c:v>82</c:v>
                </c:pt>
                <c:pt idx="811">
                  <c:v>82.1</c:v>
                </c:pt>
                <c:pt idx="812">
                  <c:v>82.2</c:v>
                </c:pt>
                <c:pt idx="813">
                  <c:v>82.3</c:v>
                </c:pt>
                <c:pt idx="814">
                  <c:v>82.4</c:v>
                </c:pt>
                <c:pt idx="815">
                  <c:v>82.5</c:v>
                </c:pt>
                <c:pt idx="816">
                  <c:v>82.6</c:v>
                </c:pt>
                <c:pt idx="817">
                  <c:v>82.7</c:v>
                </c:pt>
                <c:pt idx="818">
                  <c:v>82.8</c:v>
                </c:pt>
                <c:pt idx="819">
                  <c:v>82.9</c:v>
                </c:pt>
                <c:pt idx="820">
                  <c:v>83</c:v>
                </c:pt>
                <c:pt idx="821">
                  <c:v>83.1</c:v>
                </c:pt>
                <c:pt idx="822">
                  <c:v>83.2</c:v>
                </c:pt>
                <c:pt idx="823">
                  <c:v>83.3</c:v>
                </c:pt>
                <c:pt idx="824">
                  <c:v>83.4</c:v>
                </c:pt>
                <c:pt idx="825">
                  <c:v>83.5</c:v>
                </c:pt>
                <c:pt idx="826">
                  <c:v>83.6</c:v>
                </c:pt>
                <c:pt idx="827">
                  <c:v>83.7</c:v>
                </c:pt>
                <c:pt idx="828">
                  <c:v>83.8</c:v>
                </c:pt>
                <c:pt idx="829">
                  <c:v>83.9</c:v>
                </c:pt>
                <c:pt idx="830">
                  <c:v>84</c:v>
                </c:pt>
                <c:pt idx="831">
                  <c:v>84.1</c:v>
                </c:pt>
                <c:pt idx="832">
                  <c:v>84.2</c:v>
                </c:pt>
                <c:pt idx="833">
                  <c:v>84.3</c:v>
                </c:pt>
                <c:pt idx="834">
                  <c:v>84.4</c:v>
                </c:pt>
                <c:pt idx="835">
                  <c:v>84.5</c:v>
                </c:pt>
                <c:pt idx="836">
                  <c:v>84.6</c:v>
                </c:pt>
                <c:pt idx="837">
                  <c:v>84.7</c:v>
                </c:pt>
                <c:pt idx="838">
                  <c:v>84.8</c:v>
                </c:pt>
                <c:pt idx="839">
                  <c:v>84.9</c:v>
                </c:pt>
                <c:pt idx="840">
                  <c:v>85</c:v>
                </c:pt>
                <c:pt idx="841">
                  <c:v>85.1</c:v>
                </c:pt>
                <c:pt idx="842">
                  <c:v>85.2</c:v>
                </c:pt>
                <c:pt idx="843">
                  <c:v>85.3</c:v>
                </c:pt>
                <c:pt idx="844">
                  <c:v>85.4</c:v>
                </c:pt>
                <c:pt idx="845">
                  <c:v>85.5</c:v>
                </c:pt>
                <c:pt idx="846">
                  <c:v>85.6</c:v>
                </c:pt>
                <c:pt idx="847">
                  <c:v>85.7</c:v>
                </c:pt>
                <c:pt idx="848">
                  <c:v>85.8</c:v>
                </c:pt>
                <c:pt idx="849">
                  <c:v>85.9</c:v>
                </c:pt>
                <c:pt idx="850">
                  <c:v>86</c:v>
                </c:pt>
                <c:pt idx="851">
                  <c:v>86.1</c:v>
                </c:pt>
                <c:pt idx="852">
                  <c:v>86.2</c:v>
                </c:pt>
                <c:pt idx="853">
                  <c:v>86.3</c:v>
                </c:pt>
                <c:pt idx="854">
                  <c:v>86.4</c:v>
                </c:pt>
                <c:pt idx="855">
                  <c:v>86.5</c:v>
                </c:pt>
                <c:pt idx="856">
                  <c:v>86.6</c:v>
                </c:pt>
                <c:pt idx="857">
                  <c:v>86.7</c:v>
                </c:pt>
                <c:pt idx="858">
                  <c:v>86.8</c:v>
                </c:pt>
                <c:pt idx="859">
                  <c:v>86.9</c:v>
                </c:pt>
                <c:pt idx="860">
                  <c:v>87</c:v>
                </c:pt>
                <c:pt idx="861">
                  <c:v>87.1</c:v>
                </c:pt>
                <c:pt idx="862">
                  <c:v>87.2</c:v>
                </c:pt>
                <c:pt idx="863">
                  <c:v>87.3</c:v>
                </c:pt>
                <c:pt idx="864">
                  <c:v>87.4</c:v>
                </c:pt>
                <c:pt idx="865">
                  <c:v>87.5</c:v>
                </c:pt>
                <c:pt idx="866">
                  <c:v>87.6</c:v>
                </c:pt>
                <c:pt idx="867">
                  <c:v>87.7</c:v>
                </c:pt>
                <c:pt idx="868">
                  <c:v>87.8</c:v>
                </c:pt>
                <c:pt idx="869">
                  <c:v>87.9</c:v>
                </c:pt>
                <c:pt idx="870">
                  <c:v>88</c:v>
                </c:pt>
                <c:pt idx="871">
                  <c:v>88.1</c:v>
                </c:pt>
                <c:pt idx="872">
                  <c:v>88.2</c:v>
                </c:pt>
                <c:pt idx="873">
                  <c:v>88.3</c:v>
                </c:pt>
                <c:pt idx="874">
                  <c:v>88.4</c:v>
                </c:pt>
                <c:pt idx="875">
                  <c:v>88.5</c:v>
                </c:pt>
                <c:pt idx="876">
                  <c:v>88.6</c:v>
                </c:pt>
                <c:pt idx="877">
                  <c:v>88.7</c:v>
                </c:pt>
                <c:pt idx="878">
                  <c:v>88.8</c:v>
                </c:pt>
                <c:pt idx="879">
                  <c:v>88.9</c:v>
                </c:pt>
                <c:pt idx="880">
                  <c:v>89</c:v>
                </c:pt>
                <c:pt idx="881">
                  <c:v>89.1</c:v>
                </c:pt>
                <c:pt idx="882">
                  <c:v>89.2</c:v>
                </c:pt>
                <c:pt idx="883">
                  <c:v>89.3</c:v>
                </c:pt>
                <c:pt idx="884">
                  <c:v>89.4</c:v>
                </c:pt>
                <c:pt idx="885">
                  <c:v>89.5</c:v>
                </c:pt>
                <c:pt idx="886">
                  <c:v>89.6</c:v>
                </c:pt>
                <c:pt idx="887">
                  <c:v>89.7</c:v>
                </c:pt>
                <c:pt idx="888">
                  <c:v>89.8</c:v>
                </c:pt>
                <c:pt idx="889">
                  <c:v>89.9</c:v>
                </c:pt>
                <c:pt idx="890">
                  <c:v>90</c:v>
                </c:pt>
                <c:pt idx="891">
                  <c:v>90.1</c:v>
                </c:pt>
                <c:pt idx="892">
                  <c:v>90.2</c:v>
                </c:pt>
                <c:pt idx="893">
                  <c:v>90.3</c:v>
                </c:pt>
                <c:pt idx="894">
                  <c:v>90.4</c:v>
                </c:pt>
                <c:pt idx="895">
                  <c:v>90.5</c:v>
                </c:pt>
                <c:pt idx="896">
                  <c:v>90.6</c:v>
                </c:pt>
                <c:pt idx="897">
                  <c:v>90.7</c:v>
                </c:pt>
                <c:pt idx="898">
                  <c:v>90.8</c:v>
                </c:pt>
                <c:pt idx="899">
                  <c:v>90.9</c:v>
                </c:pt>
                <c:pt idx="900">
                  <c:v>91</c:v>
                </c:pt>
                <c:pt idx="901">
                  <c:v>91.1</c:v>
                </c:pt>
                <c:pt idx="902">
                  <c:v>91.2</c:v>
                </c:pt>
                <c:pt idx="903">
                  <c:v>91.3</c:v>
                </c:pt>
                <c:pt idx="904">
                  <c:v>91.4</c:v>
                </c:pt>
                <c:pt idx="905">
                  <c:v>91.5</c:v>
                </c:pt>
                <c:pt idx="906">
                  <c:v>91.6</c:v>
                </c:pt>
                <c:pt idx="907">
                  <c:v>91.7</c:v>
                </c:pt>
                <c:pt idx="908">
                  <c:v>91.8</c:v>
                </c:pt>
                <c:pt idx="909">
                  <c:v>91.9</c:v>
                </c:pt>
                <c:pt idx="910">
                  <c:v>92</c:v>
                </c:pt>
                <c:pt idx="911">
                  <c:v>92.1</c:v>
                </c:pt>
                <c:pt idx="912">
                  <c:v>92.2</c:v>
                </c:pt>
                <c:pt idx="913">
                  <c:v>92.3</c:v>
                </c:pt>
                <c:pt idx="914">
                  <c:v>92.4</c:v>
                </c:pt>
                <c:pt idx="915">
                  <c:v>92.5</c:v>
                </c:pt>
                <c:pt idx="916">
                  <c:v>92.6</c:v>
                </c:pt>
                <c:pt idx="917">
                  <c:v>92.7</c:v>
                </c:pt>
                <c:pt idx="918">
                  <c:v>92.8</c:v>
                </c:pt>
                <c:pt idx="919">
                  <c:v>92.9</c:v>
                </c:pt>
                <c:pt idx="920">
                  <c:v>93</c:v>
                </c:pt>
                <c:pt idx="921">
                  <c:v>93.1</c:v>
                </c:pt>
                <c:pt idx="922">
                  <c:v>93.2</c:v>
                </c:pt>
                <c:pt idx="923">
                  <c:v>93.3</c:v>
                </c:pt>
                <c:pt idx="924">
                  <c:v>93.4</c:v>
                </c:pt>
                <c:pt idx="925">
                  <c:v>93.5</c:v>
                </c:pt>
                <c:pt idx="926">
                  <c:v>93.6</c:v>
                </c:pt>
                <c:pt idx="927">
                  <c:v>93.7</c:v>
                </c:pt>
                <c:pt idx="928">
                  <c:v>93.8</c:v>
                </c:pt>
                <c:pt idx="929">
                  <c:v>93.9</c:v>
                </c:pt>
                <c:pt idx="930">
                  <c:v>94</c:v>
                </c:pt>
                <c:pt idx="931">
                  <c:v>94.1</c:v>
                </c:pt>
                <c:pt idx="932">
                  <c:v>94.2</c:v>
                </c:pt>
                <c:pt idx="933">
                  <c:v>94.3</c:v>
                </c:pt>
                <c:pt idx="934">
                  <c:v>94.4</c:v>
                </c:pt>
                <c:pt idx="935">
                  <c:v>94.5</c:v>
                </c:pt>
                <c:pt idx="936">
                  <c:v>94.6</c:v>
                </c:pt>
                <c:pt idx="937">
                  <c:v>94.7</c:v>
                </c:pt>
                <c:pt idx="938">
                  <c:v>94.8</c:v>
                </c:pt>
                <c:pt idx="939">
                  <c:v>94.9</c:v>
                </c:pt>
                <c:pt idx="940">
                  <c:v>95</c:v>
                </c:pt>
                <c:pt idx="941">
                  <c:v>95.1</c:v>
                </c:pt>
                <c:pt idx="942">
                  <c:v>95.2</c:v>
                </c:pt>
                <c:pt idx="943">
                  <c:v>95.3</c:v>
                </c:pt>
                <c:pt idx="944">
                  <c:v>95.4</c:v>
                </c:pt>
                <c:pt idx="945">
                  <c:v>95.5</c:v>
                </c:pt>
                <c:pt idx="946">
                  <c:v>95.6</c:v>
                </c:pt>
                <c:pt idx="947">
                  <c:v>95.7</c:v>
                </c:pt>
                <c:pt idx="948">
                  <c:v>95.8</c:v>
                </c:pt>
                <c:pt idx="949">
                  <c:v>95.9</c:v>
                </c:pt>
                <c:pt idx="950">
                  <c:v>96</c:v>
                </c:pt>
                <c:pt idx="951">
                  <c:v>96.1</c:v>
                </c:pt>
                <c:pt idx="952">
                  <c:v>96.2</c:v>
                </c:pt>
                <c:pt idx="953">
                  <c:v>96.3</c:v>
                </c:pt>
                <c:pt idx="954">
                  <c:v>96.4</c:v>
                </c:pt>
                <c:pt idx="955">
                  <c:v>96.5</c:v>
                </c:pt>
                <c:pt idx="956">
                  <c:v>96.6</c:v>
                </c:pt>
                <c:pt idx="957">
                  <c:v>96.7</c:v>
                </c:pt>
                <c:pt idx="958">
                  <c:v>96.8</c:v>
                </c:pt>
                <c:pt idx="959">
                  <c:v>96.9</c:v>
                </c:pt>
                <c:pt idx="960">
                  <c:v>97</c:v>
                </c:pt>
                <c:pt idx="961">
                  <c:v>97.1</c:v>
                </c:pt>
                <c:pt idx="962">
                  <c:v>97.2</c:v>
                </c:pt>
                <c:pt idx="963">
                  <c:v>97.3</c:v>
                </c:pt>
                <c:pt idx="964">
                  <c:v>97.4</c:v>
                </c:pt>
                <c:pt idx="965">
                  <c:v>97.5</c:v>
                </c:pt>
                <c:pt idx="966">
                  <c:v>97.6</c:v>
                </c:pt>
                <c:pt idx="967">
                  <c:v>97.7</c:v>
                </c:pt>
                <c:pt idx="968">
                  <c:v>97.8</c:v>
                </c:pt>
                <c:pt idx="969">
                  <c:v>97.9</c:v>
                </c:pt>
                <c:pt idx="970">
                  <c:v>98</c:v>
                </c:pt>
                <c:pt idx="971">
                  <c:v>98.1</c:v>
                </c:pt>
                <c:pt idx="972">
                  <c:v>98.2</c:v>
                </c:pt>
                <c:pt idx="973">
                  <c:v>98.3</c:v>
                </c:pt>
                <c:pt idx="974">
                  <c:v>98.4</c:v>
                </c:pt>
                <c:pt idx="975">
                  <c:v>98.5</c:v>
                </c:pt>
                <c:pt idx="976">
                  <c:v>98.6</c:v>
                </c:pt>
                <c:pt idx="977">
                  <c:v>98.7</c:v>
                </c:pt>
                <c:pt idx="978">
                  <c:v>98.8</c:v>
                </c:pt>
                <c:pt idx="979">
                  <c:v>98.9</c:v>
                </c:pt>
                <c:pt idx="980">
                  <c:v>99</c:v>
                </c:pt>
                <c:pt idx="981">
                  <c:v>99.1</c:v>
                </c:pt>
                <c:pt idx="982">
                  <c:v>99.2</c:v>
                </c:pt>
                <c:pt idx="983">
                  <c:v>99.3</c:v>
                </c:pt>
                <c:pt idx="984">
                  <c:v>99.4</c:v>
                </c:pt>
                <c:pt idx="985">
                  <c:v>99.5</c:v>
                </c:pt>
                <c:pt idx="986">
                  <c:v>99.6</c:v>
                </c:pt>
                <c:pt idx="987">
                  <c:v>99.7</c:v>
                </c:pt>
                <c:pt idx="988">
                  <c:v>99.8</c:v>
                </c:pt>
                <c:pt idx="989">
                  <c:v>99.9</c:v>
                </c:pt>
                <c:pt idx="990">
                  <c:v>100</c:v>
                </c:pt>
                <c:pt idx="991">
                  <c:v>100.1</c:v>
                </c:pt>
                <c:pt idx="992">
                  <c:v>100.2</c:v>
                </c:pt>
                <c:pt idx="993">
                  <c:v>100.3</c:v>
                </c:pt>
                <c:pt idx="994">
                  <c:v>100.4</c:v>
                </c:pt>
                <c:pt idx="995">
                  <c:v>100.5</c:v>
                </c:pt>
                <c:pt idx="996">
                  <c:v>100.6</c:v>
                </c:pt>
                <c:pt idx="997">
                  <c:v>100.7</c:v>
                </c:pt>
                <c:pt idx="998">
                  <c:v>100.8</c:v>
                </c:pt>
                <c:pt idx="999">
                  <c:v>100.9</c:v>
                </c:pt>
                <c:pt idx="1000">
                  <c:v>101</c:v>
                </c:pt>
                <c:pt idx="1001">
                  <c:v>101.1</c:v>
                </c:pt>
                <c:pt idx="1002">
                  <c:v>101.2</c:v>
                </c:pt>
                <c:pt idx="1003">
                  <c:v>101.3</c:v>
                </c:pt>
                <c:pt idx="1004">
                  <c:v>101.4</c:v>
                </c:pt>
                <c:pt idx="1005">
                  <c:v>101.5</c:v>
                </c:pt>
                <c:pt idx="1006">
                  <c:v>101.6</c:v>
                </c:pt>
                <c:pt idx="1007">
                  <c:v>101.7</c:v>
                </c:pt>
                <c:pt idx="1008">
                  <c:v>101.8</c:v>
                </c:pt>
                <c:pt idx="1009">
                  <c:v>101.9</c:v>
                </c:pt>
                <c:pt idx="1010">
                  <c:v>102</c:v>
                </c:pt>
                <c:pt idx="1011">
                  <c:v>102.1</c:v>
                </c:pt>
                <c:pt idx="1012">
                  <c:v>102.2</c:v>
                </c:pt>
                <c:pt idx="1013">
                  <c:v>102.3</c:v>
                </c:pt>
                <c:pt idx="1014">
                  <c:v>102.4</c:v>
                </c:pt>
                <c:pt idx="1015">
                  <c:v>102.5</c:v>
                </c:pt>
                <c:pt idx="1016">
                  <c:v>102.6</c:v>
                </c:pt>
                <c:pt idx="1017">
                  <c:v>102.7</c:v>
                </c:pt>
                <c:pt idx="1018">
                  <c:v>102.8</c:v>
                </c:pt>
                <c:pt idx="1019">
                  <c:v>102.9</c:v>
                </c:pt>
                <c:pt idx="1020">
                  <c:v>103</c:v>
                </c:pt>
                <c:pt idx="1021">
                  <c:v>103.1</c:v>
                </c:pt>
                <c:pt idx="1022">
                  <c:v>103.2</c:v>
                </c:pt>
                <c:pt idx="1023">
                  <c:v>103.3</c:v>
                </c:pt>
                <c:pt idx="1024">
                  <c:v>103.4</c:v>
                </c:pt>
                <c:pt idx="1025">
                  <c:v>103.5</c:v>
                </c:pt>
                <c:pt idx="1026">
                  <c:v>103.6</c:v>
                </c:pt>
                <c:pt idx="1027">
                  <c:v>103.7</c:v>
                </c:pt>
                <c:pt idx="1028">
                  <c:v>103.8</c:v>
                </c:pt>
                <c:pt idx="1029">
                  <c:v>103.9</c:v>
                </c:pt>
                <c:pt idx="1030">
                  <c:v>104</c:v>
                </c:pt>
                <c:pt idx="1031">
                  <c:v>104.1</c:v>
                </c:pt>
                <c:pt idx="1032">
                  <c:v>104.2</c:v>
                </c:pt>
                <c:pt idx="1033">
                  <c:v>104.3</c:v>
                </c:pt>
                <c:pt idx="1034">
                  <c:v>104.4</c:v>
                </c:pt>
                <c:pt idx="1035">
                  <c:v>104.5</c:v>
                </c:pt>
                <c:pt idx="1036">
                  <c:v>104.6</c:v>
                </c:pt>
                <c:pt idx="1037">
                  <c:v>104.7</c:v>
                </c:pt>
                <c:pt idx="1038">
                  <c:v>104.8</c:v>
                </c:pt>
                <c:pt idx="1039">
                  <c:v>104.9</c:v>
                </c:pt>
                <c:pt idx="1040">
                  <c:v>105</c:v>
                </c:pt>
                <c:pt idx="1041">
                  <c:v>105.1</c:v>
                </c:pt>
                <c:pt idx="1042">
                  <c:v>105.2</c:v>
                </c:pt>
                <c:pt idx="1043">
                  <c:v>105.3</c:v>
                </c:pt>
                <c:pt idx="1044">
                  <c:v>105.4</c:v>
                </c:pt>
                <c:pt idx="1045">
                  <c:v>105.5</c:v>
                </c:pt>
                <c:pt idx="1046">
                  <c:v>105.6</c:v>
                </c:pt>
                <c:pt idx="1047">
                  <c:v>105.7</c:v>
                </c:pt>
                <c:pt idx="1048">
                  <c:v>105.8</c:v>
                </c:pt>
                <c:pt idx="1049">
                  <c:v>105.9</c:v>
                </c:pt>
                <c:pt idx="1050">
                  <c:v>106</c:v>
                </c:pt>
                <c:pt idx="1051">
                  <c:v>106.1</c:v>
                </c:pt>
                <c:pt idx="1052">
                  <c:v>106.2</c:v>
                </c:pt>
                <c:pt idx="1053">
                  <c:v>106.3</c:v>
                </c:pt>
                <c:pt idx="1054">
                  <c:v>106.4</c:v>
                </c:pt>
                <c:pt idx="1055">
                  <c:v>106.5</c:v>
                </c:pt>
                <c:pt idx="1056">
                  <c:v>106.6</c:v>
                </c:pt>
                <c:pt idx="1057">
                  <c:v>106.7</c:v>
                </c:pt>
                <c:pt idx="1058">
                  <c:v>106.8</c:v>
                </c:pt>
                <c:pt idx="1059">
                  <c:v>106.9</c:v>
                </c:pt>
                <c:pt idx="1060">
                  <c:v>107</c:v>
                </c:pt>
                <c:pt idx="1061">
                  <c:v>107.1</c:v>
                </c:pt>
                <c:pt idx="1062">
                  <c:v>107.2</c:v>
                </c:pt>
                <c:pt idx="1063">
                  <c:v>107.3</c:v>
                </c:pt>
                <c:pt idx="1064">
                  <c:v>107.4</c:v>
                </c:pt>
                <c:pt idx="1065">
                  <c:v>107.5</c:v>
                </c:pt>
                <c:pt idx="1066">
                  <c:v>107.6</c:v>
                </c:pt>
                <c:pt idx="1067">
                  <c:v>107.7</c:v>
                </c:pt>
                <c:pt idx="1068">
                  <c:v>107.8</c:v>
                </c:pt>
                <c:pt idx="1069">
                  <c:v>107.9</c:v>
                </c:pt>
                <c:pt idx="1070">
                  <c:v>108</c:v>
                </c:pt>
                <c:pt idx="1071">
                  <c:v>108.1</c:v>
                </c:pt>
                <c:pt idx="1072">
                  <c:v>108.2</c:v>
                </c:pt>
                <c:pt idx="1073">
                  <c:v>108.3</c:v>
                </c:pt>
                <c:pt idx="1074">
                  <c:v>108.4</c:v>
                </c:pt>
                <c:pt idx="1075">
                  <c:v>108.5</c:v>
                </c:pt>
                <c:pt idx="1076">
                  <c:v>108.6</c:v>
                </c:pt>
                <c:pt idx="1077">
                  <c:v>108.7</c:v>
                </c:pt>
                <c:pt idx="1078">
                  <c:v>108.8</c:v>
                </c:pt>
                <c:pt idx="1079">
                  <c:v>108.9</c:v>
                </c:pt>
                <c:pt idx="1080">
                  <c:v>109</c:v>
                </c:pt>
                <c:pt idx="1081">
                  <c:v>109.1</c:v>
                </c:pt>
                <c:pt idx="1082">
                  <c:v>109.2</c:v>
                </c:pt>
                <c:pt idx="1083">
                  <c:v>109.3</c:v>
                </c:pt>
                <c:pt idx="1084">
                  <c:v>109.4</c:v>
                </c:pt>
                <c:pt idx="1085">
                  <c:v>109.5</c:v>
                </c:pt>
                <c:pt idx="1086">
                  <c:v>109.6</c:v>
                </c:pt>
                <c:pt idx="1087">
                  <c:v>109.7</c:v>
                </c:pt>
                <c:pt idx="1088">
                  <c:v>109.8</c:v>
                </c:pt>
                <c:pt idx="1089">
                  <c:v>109.9</c:v>
                </c:pt>
                <c:pt idx="1090">
                  <c:v>110</c:v>
                </c:pt>
                <c:pt idx="1091">
                  <c:v>110.1</c:v>
                </c:pt>
                <c:pt idx="1092">
                  <c:v>110.2</c:v>
                </c:pt>
                <c:pt idx="1093">
                  <c:v>110.3</c:v>
                </c:pt>
                <c:pt idx="1094">
                  <c:v>110.4</c:v>
                </c:pt>
                <c:pt idx="1095">
                  <c:v>110.5</c:v>
                </c:pt>
                <c:pt idx="1096">
                  <c:v>110.6</c:v>
                </c:pt>
                <c:pt idx="1097">
                  <c:v>110.7</c:v>
                </c:pt>
                <c:pt idx="1098">
                  <c:v>110.8</c:v>
                </c:pt>
                <c:pt idx="1099">
                  <c:v>110.9</c:v>
                </c:pt>
                <c:pt idx="1100">
                  <c:v>111</c:v>
                </c:pt>
                <c:pt idx="1101">
                  <c:v>111.1</c:v>
                </c:pt>
                <c:pt idx="1102">
                  <c:v>111.2</c:v>
                </c:pt>
                <c:pt idx="1103">
                  <c:v>111.3</c:v>
                </c:pt>
                <c:pt idx="1104">
                  <c:v>111.4</c:v>
                </c:pt>
                <c:pt idx="1105">
                  <c:v>111.5</c:v>
                </c:pt>
                <c:pt idx="1106">
                  <c:v>111.6</c:v>
                </c:pt>
                <c:pt idx="1107">
                  <c:v>111.7</c:v>
                </c:pt>
                <c:pt idx="1108">
                  <c:v>111.8</c:v>
                </c:pt>
                <c:pt idx="1109">
                  <c:v>111.9</c:v>
                </c:pt>
                <c:pt idx="1110">
                  <c:v>112</c:v>
                </c:pt>
                <c:pt idx="1111">
                  <c:v>112.1</c:v>
                </c:pt>
                <c:pt idx="1112">
                  <c:v>112.2</c:v>
                </c:pt>
                <c:pt idx="1113">
                  <c:v>112.3</c:v>
                </c:pt>
                <c:pt idx="1114">
                  <c:v>112.4</c:v>
                </c:pt>
                <c:pt idx="1115">
                  <c:v>112.5</c:v>
                </c:pt>
                <c:pt idx="1116">
                  <c:v>112.6</c:v>
                </c:pt>
                <c:pt idx="1117">
                  <c:v>112.7</c:v>
                </c:pt>
                <c:pt idx="1118">
                  <c:v>112.8</c:v>
                </c:pt>
                <c:pt idx="1119">
                  <c:v>112.9</c:v>
                </c:pt>
                <c:pt idx="1120">
                  <c:v>113</c:v>
                </c:pt>
                <c:pt idx="1121">
                  <c:v>113.1</c:v>
                </c:pt>
                <c:pt idx="1122">
                  <c:v>113.2</c:v>
                </c:pt>
                <c:pt idx="1123">
                  <c:v>113.3</c:v>
                </c:pt>
                <c:pt idx="1124">
                  <c:v>113.4</c:v>
                </c:pt>
                <c:pt idx="1125">
                  <c:v>113.5</c:v>
                </c:pt>
                <c:pt idx="1126">
                  <c:v>113.6</c:v>
                </c:pt>
                <c:pt idx="1127">
                  <c:v>113.7</c:v>
                </c:pt>
                <c:pt idx="1128">
                  <c:v>113.8</c:v>
                </c:pt>
                <c:pt idx="1129">
                  <c:v>113.9</c:v>
                </c:pt>
                <c:pt idx="1130">
                  <c:v>114</c:v>
                </c:pt>
                <c:pt idx="1131">
                  <c:v>114.1</c:v>
                </c:pt>
                <c:pt idx="1132">
                  <c:v>114.2</c:v>
                </c:pt>
                <c:pt idx="1133">
                  <c:v>114.3</c:v>
                </c:pt>
                <c:pt idx="1134">
                  <c:v>114.4</c:v>
                </c:pt>
                <c:pt idx="1135">
                  <c:v>114.5</c:v>
                </c:pt>
                <c:pt idx="1136">
                  <c:v>114.6</c:v>
                </c:pt>
                <c:pt idx="1137">
                  <c:v>114.7</c:v>
                </c:pt>
                <c:pt idx="1138">
                  <c:v>114.8</c:v>
                </c:pt>
                <c:pt idx="1139">
                  <c:v>114.9</c:v>
                </c:pt>
                <c:pt idx="1140">
                  <c:v>115</c:v>
                </c:pt>
                <c:pt idx="1141">
                  <c:v>115.1</c:v>
                </c:pt>
                <c:pt idx="1142">
                  <c:v>115.2</c:v>
                </c:pt>
                <c:pt idx="1143">
                  <c:v>115.3</c:v>
                </c:pt>
                <c:pt idx="1144">
                  <c:v>115.4</c:v>
                </c:pt>
                <c:pt idx="1145">
                  <c:v>115.5</c:v>
                </c:pt>
                <c:pt idx="1146">
                  <c:v>115.6</c:v>
                </c:pt>
                <c:pt idx="1147">
                  <c:v>115.7</c:v>
                </c:pt>
                <c:pt idx="1148">
                  <c:v>115.8</c:v>
                </c:pt>
                <c:pt idx="1149">
                  <c:v>115.9</c:v>
                </c:pt>
                <c:pt idx="1150">
                  <c:v>116</c:v>
                </c:pt>
                <c:pt idx="1151">
                  <c:v>116.1</c:v>
                </c:pt>
                <c:pt idx="1152">
                  <c:v>116.2</c:v>
                </c:pt>
                <c:pt idx="1153">
                  <c:v>116.3</c:v>
                </c:pt>
                <c:pt idx="1154">
                  <c:v>116.4</c:v>
                </c:pt>
                <c:pt idx="1155">
                  <c:v>116.5</c:v>
                </c:pt>
                <c:pt idx="1156">
                  <c:v>116.6</c:v>
                </c:pt>
                <c:pt idx="1157">
                  <c:v>116.7</c:v>
                </c:pt>
                <c:pt idx="1158">
                  <c:v>116.8</c:v>
                </c:pt>
                <c:pt idx="1159">
                  <c:v>116.9</c:v>
                </c:pt>
                <c:pt idx="1160">
                  <c:v>117</c:v>
                </c:pt>
                <c:pt idx="1161">
                  <c:v>117.1</c:v>
                </c:pt>
                <c:pt idx="1162">
                  <c:v>117.2</c:v>
                </c:pt>
                <c:pt idx="1163">
                  <c:v>117.3</c:v>
                </c:pt>
                <c:pt idx="1164">
                  <c:v>117.4</c:v>
                </c:pt>
                <c:pt idx="1165">
                  <c:v>117.5</c:v>
                </c:pt>
                <c:pt idx="1166">
                  <c:v>117.6</c:v>
                </c:pt>
                <c:pt idx="1167">
                  <c:v>117.7</c:v>
                </c:pt>
                <c:pt idx="1168">
                  <c:v>117.8</c:v>
                </c:pt>
                <c:pt idx="1169">
                  <c:v>117.9</c:v>
                </c:pt>
                <c:pt idx="1170">
                  <c:v>118</c:v>
                </c:pt>
                <c:pt idx="1171">
                  <c:v>118.1</c:v>
                </c:pt>
                <c:pt idx="1172">
                  <c:v>118.2</c:v>
                </c:pt>
                <c:pt idx="1173">
                  <c:v>118.3</c:v>
                </c:pt>
                <c:pt idx="1174">
                  <c:v>118.4</c:v>
                </c:pt>
                <c:pt idx="1175">
                  <c:v>118.5</c:v>
                </c:pt>
                <c:pt idx="1176">
                  <c:v>118.6</c:v>
                </c:pt>
                <c:pt idx="1177">
                  <c:v>118.7</c:v>
                </c:pt>
                <c:pt idx="1178">
                  <c:v>118.8</c:v>
                </c:pt>
                <c:pt idx="1179">
                  <c:v>118.9</c:v>
                </c:pt>
                <c:pt idx="1180">
                  <c:v>119</c:v>
                </c:pt>
                <c:pt idx="1181">
                  <c:v>119.1</c:v>
                </c:pt>
                <c:pt idx="1182">
                  <c:v>119.2</c:v>
                </c:pt>
                <c:pt idx="1183">
                  <c:v>119.3</c:v>
                </c:pt>
                <c:pt idx="1184">
                  <c:v>119.4</c:v>
                </c:pt>
                <c:pt idx="1185">
                  <c:v>119.5</c:v>
                </c:pt>
                <c:pt idx="1186">
                  <c:v>119.6</c:v>
                </c:pt>
                <c:pt idx="1187">
                  <c:v>119.7</c:v>
                </c:pt>
                <c:pt idx="1188">
                  <c:v>119.8</c:v>
                </c:pt>
                <c:pt idx="1189">
                  <c:v>119.9</c:v>
                </c:pt>
                <c:pt idx="1190">
                  <c:v>120</c:v>
                </c:pt>
              </c:numCache>
            </c:numRef>
          </c:xVal>
          <c:yVal>
            <c:numRef>
              <c:f>Tsky!$J$6:$J$1196</c:f>
              <c:numCache>
                <c:formatCode>0.0</c:formatCode>
                <c:ptCount val="1191"/>
                <c:pt idx="0">
                  <c:v>6.3</c:v>
                </c:pt>
                <c:pt idx="1">
                  <c:v>5.85</c:v>
                </c:pt>
                <c:pt idx="2">
                  <c:v>5.54</c:v>
                </c:pt>
                <c:pt idx="3">
                  <c:v>5.31</c:v>
                </c:pt>
                <c:pt idx="4">
                  <c:v>5.14</c:v>
                </c:pt>
                <c:pt idx="5">
                  <c:v>5.01</c:v>
                </c:pt>
                <c:pt idx="6">
                  <c:v>4.9000000000000004</c:v>
                </c:pt>
                <c:pt idx="7">
                  <c:v>4.83</c:v>
                </c:pt>
                <c:pt idx="8">
                  <c:v>4.76</c:v>
                </c:pt>
                <c:pt idx="9">
                  <c:v>4.71</c:v>
                </c:pt>
                <c:pt idx="10">
                  <c:v>4.67</c:v>
                </c:pt>
                <c:pt idx="11">
                  <c:v>4.6399999999999997</c:v>
                </c:pt>
                <c:pt idx="12">
                  <c:v>4.6100000000000003</c:v>
                </c:pt>
                <c:pt idx="13">
                  <c:v>4.59</c:v>
                </c:pt>
                <c:pt idx="14">
                  <c:v>4.57</c:v>
                </c:pt>
                <c:pt idx="15">
                  <c:v>4.5599999999999996</c:v>
                </c:pt>
                <c:pt idx="16">
                  <c:v>4.54</c:v>
                </c:pt>
                <c:pt idx="17">
                  <c:v>4.54</c:v>
                </c:pt>
                <c:pt idx="18">
                  <c:v>4.53</c:v>
                </c:pt>
                <c:pt idx="19">
                  <c:v>4.5199999999999996</c:v>
                </c:pt>
                <c:pt idx="20">
                  <c:v>4.5199999999999996</c:v>
                </c:pt>
                <c:pt idx="21">
                  <c:v>4.51</c:v>
                </c:pt>
                <c:pt idx="22">
                  <c:v>4.51</c:v>
                </c:pt>
                <c:pt idx="23">
                  <c:v>4.51</c:v>
                </c:pt>
                <c:pt idx="24">
                  <c:v>4.51</c:v>
                </c:pt>
                <c:pt idx="25">
                  <c:v>4.51</c:v>
                </c:pt>
                <c:pt idx="26">
                  <c:v>4.5199999999999996</c:v>
                </c:pt>
                <c:pt idx="27">
                  <c:v>4.5199999999999996</c:v>
                </c:pt>
                <c:pt idx="28">
                  <c:v>4.5199999999999996</c:v>
                </c:pt>
                <c:pt idx="29">
                  <c:v>4.53</c:v>
                </c:pt>
                <c:pt idx="30">
                  <c:v>4.53</c:v>
                </c:pt>
                <c:pt idx="31">
                  <c:v>4.54</c:v>
                </c:pt>
                <c:pt idx="32">
                  <c:v>4.54</c:v>
                </c:pt>
                <c:pt idx="33">
                  <c:v>4.55</c:v>
                </c:pt>
                <c:pt idx="34">
                  <c:v>4.5599999999999996</c:v>
                </c:pt>
                <c:pt idx="35">
                  <c:v>4.5599999999999996</c:v>
                </c:pt>
                <c:pt idx="36">
                  <c:v>4.57</c:v>
                </c:pt>
                <c:pt idx="37">
                  <c:v>4.58</c:v>
                </c:pt>
                <c:pt idx="38">
                  <c:v>4.58</c:v>
                </c:pt>
                <c:pt idx="39">
                  <c:v>4.59</c:v>
                </c:pt>
                <c:pt idx="40">
                  <c:v>4.5999999999999996</c:v>
                </c:pt>
                <c:pt idx="41">
                  <c:v>4.6100000000000003</c:v>
                </c:pt>
                <c:pt idx="42">
                  <c:v>4.6100000000000003</c:v>
                </c:pt>
                <c:pt idx="43">
                  <c:v>4.62</c:v>
                </c:pt>
                <c:pt idx="44">
                  <c:v>4.63</c:v>
                </c:pt>
                <c:pt idx="45">
                  <c:v>4.6399999999999997</c:v>
                </c:pt>
                <c:pt idx="46">
                  <c:v>4.6500000000000004</c:v>
                </c:pt>
                <c:pt idx="47">
                  <c:v>4.6500000000000004</c:v>
                </c:pt>
                <c:pt idx="48">
                  <c:v>4.66</c:v>
                </c:pt>
                <c:pt idx="49">
                  <c:v>4.67</c:v>
                </c:pt>
                <c:pt idx="50">
                  <c:v>4.68</c:v>
                </c:pt>
                <c:pt idx="51">
                  <c:v>4.6900000000000004</c:v>
                </c:pt>
                <c:pt idx="52">
                  <c:v>4.7</c:v>
                </c:pt>
                <c:pt idx="53">
                  <c:v>4.71</c:v>
                </c:pt>
                <c:pt idx="54">
                  <c:v>4.72</c:v>
                </c:pt>
                <c:pt idx="55">
                  <c:v>4.7300000000000004</c:v>
                </c:pt>
                <c:pt idx="56">
                  <c:v>4.74</c:v>
                </c:pt>
                <c:pt idx="57">
                  <c:v>4.75</c:v>
                </c:pt>
                <c:pt idx="58">
                  <c:v>4.76</c:v>
                </c:pt>
                <c:pt idx="59">
                  <c:v>4.7699999999999996</c:v>
                </c:pt>
                <c:pt idx="60">
                  <c:v>4.78</c:v>
                </c:pt>
                <c:pt idx="61">
                  <c:v>4.79</c:v>
                </c:pt>
                <c:pt idx="62">
                  <c:v>4.8</c:v>
                </c:pt>
                <c:pt idx="63">
                  <c:v>4.8099999999999996</c:v>
                </c:pt>
                <c:pt idx="64">
                  <c:v>4.83</c:v>
                </c:pt>
                <c:pt idx="65">
                  <c:v>4.84</c:v>
                </c:pt>
                <c:pt idx="66">
                  <c:v>4.8499999999999996</c:v>
                </c:pt>
                <c:pt idx="67">
                  <c:v>4.8600000000000003</c:v>
                </c:pt>
                <c:pt idx="68">
                  <c:v>4.87</c:v>
                </c:pt>
                <c:pt idx="69">
                  <c:v>4.8899999999999997</c:v>
                </c:pt>
                <c:pt idx="70">
                  <c:v>4.9000000000000004</c:v>
                </c:pt>
                <c:pt idx="71">
                  <c:v>4.91</c:v>
                </c:pt>
                <c:pt idx="72">
                  <c:v>4.93</c:v>
                </c:pt>
                <c:pt idx="73">
                  <c:v>4.9400000000000004</c:v>
                </c:pt>
                <c:pt idx="74">
                  <c:v>4.95</c:v>
                </c:pt>
                <c:pt idx="75">
                  <c:v>4.97</c:v>
                </c:pt>
                <c:pt idx="76">
                  <c:v>4.9800000000000004</c:v>
                </c:pt>
                <c:pt idx="77">
                  <c:v>5</c:v>
                </c:pt>
                <c:pt idx="78">
                  <c:v>5.01</c:v>
                </c:pt>
                <c:pt idx="79">
                  <c:v>5.03</c:v>
                </c:pt>
                <c:pt idx="80">
                  <c:v>5.04</c:v>
                </c:pt>
                <c:pt idx="81">
                  <c:v>5.0599999999999996</c:v>
                </c:pt>
                <c:pt idx="82">
                  <c:v>5.07</c:v>
                </c:pt>
                <c:pt idx="83">
                  <c:v>5.09</c:v>
                </c:pt>
                <c:pt idx="84">
                  <c:v>5.0999999999999996</c:v>
                </c:pt>
                <c:pt idx="85">
                  <c:v>5.12</c:v>
                </c:pt>
                <c:pt idx="86">
                  <c:v>5.14</c:v>
                </c:pt>
                <c:pt idx="87">
                  <c:v>5.16</c:v>
                </c:pt>
                <c:pt idx="88">
                  <c:v>5.17</c:v>
                </c:pt>
                <c:pt idx="89">
                  <c:v>5.19</c:v>
                </c:pt>
                <c:pt idx="90">
                  <c:v>5.21</c:v>
                </c:pt>
                <c:pt idx="91">
                  <c:v>5.23</c:v>
                </c:pt>
                <c:pt idx="92">
                  <c:v>5.25</c:v>
                </c:pt>
                <c:pt idx="93">
                  <c:v>5.27</c:v>
                </c:pt>
                <c:pt idx="94">
                  <c:v>5.29</c:v>
                </c:pt>
                <c:pt idx="95">
                  <c:v>5.31</c:v>
                </c:pt>
                <c:pt idx="96">
                  <c:v>5.33</c:v>
                </c:pt>
                <c:pt idx="97">
                  <c:v>5.35</c:v>
                </c:pt>
                <c:pt idx="98">
                  <c:v>5.37</c:v>
                </c:pt>
                <c:pt idx="99">
                  <c:v>5.39</c:v>
                </c:pt>
                <c:pt idx="100">
                  <c:v>5.41</c:v>
                </c:pt>
                <c:pt idx="101">
                  <c:v>5.44</c:v>
                </c:pt>
                <c:pt idx="102">
                  <c:v>5.46</c:v>
                </c:pt>
                <c:pt idx="103">
                  <c:v>5.48</c:v>
                </c:pt>
                <c:pt idx="104">
                  <c:v>5.51</c:v>
                </c:pt>
                <c:pt idx="105">
                  <c:v>5.53</c:v>
                </c:pt>
                <c:pt idx="106">
                  <c:v>5.55</c:v>
                </c:pt>
                <c:pt idx="107">
                  <c:v>5.58</c:v>
                </c:pt>
                <c:pt idx="108">
                  <c:v>5.61</c:v>
                </c:pt>
                <c:pt idx="109">
                  <c:v>5.63</c:v>
                </c:pt>
                <c:pt idx="110">
                  <c:v>5.66</c:v>
                </c:pt>
                <c:pt idx="111">
                  <c:v>5.69</c:v>
                </c:pt>
                <c:pt idx="112">
                  <c:v>5.71</c:v>
                </c:pt>
                <c:pt idx="113">
                  <c:v>5.74</c:v>
                </c:pt>
                <c:pt idx="114">
                  <c:v>5.77</c:v>
                </c:pt>
                <c:pt idx="115">
                  <c:v>5.8</c:v>
                </c:pt>
                <c:pt idx="116">
                  <c:v>5.83</c:v>
                </c:pt>
                <c:pt idx="117">
                  <c:v>5.87</c:v>
                </c:pt>
                <c:pt idx="118">
                  <c:v>5.9</c:v>
                </c:pt>
                <c:pt idx="119">
                  <c:v>5.93</c:v>
                </c:pt>
                <c:pt idx="120">
                  <c:v>5.96</c:v>
                </c:pt>
                <c:pt idx="121">
                  <c:v>6</c:v>
                </c:pt>
                <c:pt idx="122">
                  <c:v>6.03</c:v>
                </c:pt>
                <c:pt idx="123">
                  <c:v>6.07</c:v>
                </c:pt>
                <c:pt idx="124">
                  <c:v>6.11</c:v>
                </c:pt>
                <c:pt idx="125">
                  <c:v>6.15</c:v>
                </c:pt>
                <c:pt idx="126">
                  <c:v>6.19</c:v>
                </c:pt>
                <c:pt idx="127">
                  <c:v>6.23</c:v>
                </c:pt>
                <c:pt idx="128">
                  <c:v>6.27</c:v>
                </c:pt>
                <c:pt idx="129">
                  <c:v>6.31</c:v>
                </c:pt>
                <c:pt idx="130">
                  <c:v>6.35</c:v>
                </c:pt>
                <c:pt idx="131">
                  <c:v>6.4</c:v>
                </c:pt>
                <c:pt idx="132">
                  <c:v>6.44</c:v>
                </c:pt>
                <c:pt idx="133">
                  <c:v>6.49</c:v>
                </c:pt>
                <c:pt idx="134">
                  <c:v>6.54</c:v>
                </c:pt>
                <c:pt idx="135">
                  <c:v>6.59</c:v>
                </c:pt>
                <c:pt idx="136">
                  <c:v>6.64</c:v>
                </c:pt>
                <c:pt idx="137">
                  <c:v>6.7</c:v>
                </c:pt>
                <c:pt idx="138">
                  <c:v>6.75</c:v>
                </c:pt>
                <c:pt idx="139">
                  <c:v>6.81</c:v>
                </c:pt>
                <c:pt idx="140">
                  <c:v>6.87</c:v>
                </c:pt>
                <c:pt idx="141">
                  <c:v>6.93</c:v>
                </c:pt>
                <c:pt idx="142">
                  <c:v>6.99</c:v>
                </c:pt>
                <c:pt idx="143">
                  <c:v>7.06</c:v>
                </c:pt>
                <c:pt idx="144">
                  <c:v>7.13</c:v>
                </c:pt>
                <c:pt idx="145">
                  <c:v>7.2</c:v>
                </c:pt>
                <c:pt idx="146">
                  <c:v>7.27</c:v>
                </c:pt>
                <c:pt idx="147">
                  <c:v>7.34</c:v>
                </c:pt>
                <c:pt idx="148">
                  <c:v>7.42</c:v>
                </c:pt>
                <c:pt idx="149">
                  <c:v>7.5</c:v>
                </c:pt>
                <c:pt idx="150">
                  <c:v>7.59</c:v>
                </c:pt>
                <c:pt idx="151">
                  <c:v>7.67</c:v>
                </c:pt>
                <c:pt idx="152">
                  <c:v>7.76</c:v>
                </c:pt>
                <c:pt idx="153">
                  <c:v>7.86</c:v>
                </c:pt>
                <c:pt idx="154">
                  <c:v>7.96</c:v>
                </c:pt>
                <c:pt idx="155">
                  <c:v>8.06</c:v>
                </c:pt>
                <c:pt idx="156">
                  <c:v>8.17</c:v>
                </c:pt>
                <c:pt idx="157">
                  <c:v>8.2799999999999994</c:v>
                </c:pt>
                <c:pt idx="158">
                  <c:v>8.39</c:v>
                </c:pt>
                <c:pt idx="159">
                  <c:v>8.52</c:v>
                </c:pt>
                <c:pt idx="160">
                  <c:v>8.64</c:v>
                </c:pt>
                <c:pt idx="161">
                  <c:v>8.7799999999999994</c:v>
                </c:pt>
                <c:pt idx="162">
                  <c:v>8.92</c:v>
                </c:pt>
                <c:pt idx="163">
                  <c:v>9.06</c:v>
                </c:pt>
                <c:pt idx="164">
                  <c:v>9.2200000000000006</c:v>
                </c:pt>
                <c:pt idx="165">
                  <c:v>9.3800000000000008</c:v>
                </c:pt>
                <c:pt idx="166">
                  <c:v>9.5500000000000007</c:v>
                </c:pt>
                <c:pt idx="167">
                  <c:v>9.73</c:v>
                </c:pt>
                <c:pt idx="168">
                  <c:v>9.92</c:v>
                </c:pt>
                <c:pt idx="169">
                  <c:v>10.119999999999999</c:v>
                </c:pt>
                <c:pt idx="170">
                  <c:v>10.32</c:v>
                </c:pt>
                <c:pt idx="171">
                  <c:v>10.55</c:v>
                </c:pt>
                <c:pt idx="172">
                  <c:v>10.78</c:v>
                </c:pt>
                <c:pt idx="173">
                  <c:v>11.03</c:v>
                </c:pt>
                <c:pt idx="174">
                  <c:v>11.29</c:v>
                </c:pt>
                <c:pt idx="175">
                  <c:v>11.56</c:v>
                </c:pt>
                <c:pt idx="176">
                  <c:v>11.86</c:v>
                </c:pt>
                <c:pt idx="177">
                  <c:v>12.17</c:v>
                </c:pt>
                <c:pt idx="178">
                  <c:v>12.5</c:v>
                </c:pt>
                <c:pt idx="179">
                  <c:v>12.85</c:v>
                </c:pt>
                <c:pt idx="180">
                  <c:v>13.22</c:v>
                </c:pt>
                <c:pt idx="181">
                  <c:v>13.62</c:v>
                </c:pt>
                <c:pt idx="182">
                  <c:v>14.04</c:v>
                </c:pt>
                <c:pt idx="183">
                  <c:v>14.49</c:v>
                </c:pt>
                <c:pt idx="184">
                  <c:v>14.97</c:v>
                </c:pt>
                <c:pt idx="185">
                  <c:v>15.48</c:v>
                </c:pt>
                <c:pt idx="186">
                  <c:v>16.03</c:v>
                </c:pt>
                <c:pt idx="187">
                  <c:v>16.61</c:v>
                </c:pt>
                <c:pt idx="188">
                  <c:v>17.23</c:v>
                </c:pt>
                <c:pt idx="189">
                  <c:v>17.89</c:v>
                </c:pt>
                <c:pt idx="190">
                  <c:v>18.59</c:v>
                </c:pt>
                <c:pt idx="191">
                  <c:v>19.350000000000001</c:v>
                </c:pt>
                <c:pt idx="192">
                  <c:v>20.149999999999999</c:v>
                </c:pt>
                <c:pt idx="193">
                  <c:v>21</c:v>
                </c:pt>
                <c:pt idx="194">
                  <c:v>21.91</c:v>
                </c:pt>
                <c:pt idx="195">
                  <c:v>22.87</c:v>
                </c:pt>
                <c:pt idx="196">
                  <c:v>23.89</c:v>
                </c:pt>
                <c:pt idx="197">
                  <c:v>24.96</c:v>
                </c:pt>
                <c:pt idx="198">
                  <c:v>26.1</c:v>
                </c:pt>
                <c:pt idx="199">
                  <c:v>27.29</c:v>
                </c:pt>
                <c:pt idx="200">
                  <c:v>28.53</c:v>
                </c:pt>
                <c:pt idx="201">
                  <c:v>29.82</c:v>
                </c:pt>
                <c:pt idx="202">
                  <c:v>31.16</c:v>
                </c:pt>
                <c:pt idx="203">
                  <c:v>32.53</c:v>
                </c:pt>
                <c:pt idx="204">
                  <c:v>33.909999999999997</c:v>
                </c:pt>
                <c:pt idx="205">
                  <c:v>35.31</c:v>
                </c:pt>
                <c:pt idx="206">
                  <c:v>36.68</c:v>
                </c:pt>
                <c:pt idx="207">
                  <c:v>38.020000000000003</c:v>
                </c:pt>
                <c:pt idx="208">
                  <c:v>39.29</c:v>
                </c:pt>
                <c:pt idx="209">
                  <c:v>40.46</c:v>
                </c:pt>
                <c:pt idx="210">
                  <c:v>41.48</c:v>
                </c:pt>
                <c:pt idx="211">
                  <c:v>42.32</c:v>
                </c:pt>
                <c:pt idx="212">
                  <c:v>42.92</c:v>
                </c:pt>
                <c:pt idx="213">
                  <c:v>43.19</c:v>
                </c:pt>
                <c:pt idx="214">
                  <c:v>43.15</c:v>
                </c:pt>
                <c:pt idx="215">
                  <c:v>42.87</c:v>
                </c:pt>
                <c:pt idx="216">
                  <c:v>42.39</c:v>
                </c:pt>
                <c:pt idx="217">
                  <c:v>41.74</c:v>
                </c:pt>
                <c:pt idx="218">
                  <c:v>40.96</c:v>
                </c:pt>
                <c:pt idx="219">
                  <c:v>40.08</c:v>
                </c:pt>
                <c:pt idx="220">
                  <c:v>39.130000000000003</c:v>
                </c:pt>
                <c:pt idx="221">
                  <c:v>38.130000000000003</c:v>
                </c:pt>
                <c:pt idx="222">
                  <c:v>37.1</c:v>
                </c:pt>
                <c:pt idx="223">
                  <c:v>36.049999999999997</c:v>
                </c:pt>
                <c:pt idx="224">
                  <c:v>35</c:v>
                </c:pt>
                <c:pt idx="225">
                  <c:v>33.96</c:v>
                </c:pt>
                <c:pt idx="226">
                  <c:v>32.94</c:v>
                </c:pt>
                <c:pt idx="227">
                  <c:v>31.95</c:v>
                </c:pt>
                <c:pt idx="228">
                  <c:v>30.99</c:v>
                </c:pt>
                <c:pt idx="229">
                  <c:v>30.06</c:v>
                </c:pt>
                <c:pt idx="230">
                  <c:v>29.18</c:v>
                </c:pt>
                <c:pt idx="231">
                  <c:v>28.32</c:v>
                </c:pt>
                <c:pt idx="232">
                  <c:v>27.51</c:v>
                </c:pt>
                <c:pt idx="233">
                  <c:v>26.74</c:v>
                </c:pt>
                <c:pt idx="234">
                  <c:v>26.01</c:v>
                </c:pt>
                <c:pt idx="235">
                  <c:v>25.32</c:v>
                </c:pt>
                <c:pt idx="236">
                  <c:v>24.66</c:v>
                </c:pt>
                <c:pt idx="237">
                  <c:v>24.04</c:v>
                </c:pt>
                <c:pt idx="238">
                  <c:v>23.45</c:v>
                </c:pt>
                <c:pt idx="239">
                  <c:v>22.9</c:v>
                </c:pt>
                <c:pt idx="240">
                  <c:v>22.37</c:v>
                </c:pt>
                <c:pt idx="241">
                  <c:v>21.88</c:v>
                </c:pt>
                <c:pt idx="242">
                  <c:v>21.41</c:v>
                </c:pt>
                <c:pt idx="243">
                  <c:v>20.98</c:v>
                </c:pt>
                <c:pt idx="244">
                  <c:v>20.56</c:v>
                </c:pt>
                <c:pt idx="245">
                  <c:v>20.18</c:v>
                </c:pt>
                <c:pt idx="246">
                  <c:v>19.809999999999999</c:v>
                </c:pt>
                <c:pt idx="247">
                  <c:v>19.46</c:v>
                </c:pt>
                <c:pt idx="248">
                  <c:v>19.14</c:v>
                </c:pt>
                <c:pt idx="249">
                  <c:v>18.829999999999998</c:v>
                </c:pt>
                <c:pt idx="250">
                  <c:v>18.55</c:v>
                </c:pt>
                <c:pt idx="251">
                  <c:v>18.27</c:v>
                </c:pt>
                <c:pt idx="252">
                  <c:v>18.02</c:v>
                </c:pt>
                <c:pt idx="253">
                  <c:v>17.78</c:v>
                </c:pt>
                <c:pt idx="254">
                  <c:v>17.55</c:v>
                </c:pt>
                <c:pt idx="255">
                  <c:v>17.34</c:v>
                </c:pt>
                <c:pt idx="256">
                  <c:v>17.14</c:v>
                </c:pt>
                <c:pt idx="257">
                  <c:v>16.95</c:v>
                </c:pt>
                <c:pt idx="258">
                  <c:v>16.77</c:v>
                </c:pt>
                <c:pt idx="259">
                  <c:v>16.600000000000001</c:v>
                </c:pt>
                <c:pt idx="260">
                  <c:v>16.440000000000001</c:v>
                </c:pt>
                <c:pt idx="261">
                  <c:v>16.29</c:v>
                </c:pt>
                <c:pt idx="262">
                  <c:v>16.149999999999999</c:v>
                </c:pt>
                <c:pt idx="263">
                  <c:v>16.02</c:v>
                </c:pt>
                <c:pt idx="264">
                  <c:v>15.9</c:v>
                </c:pt>
                <c:pt idx="265">
                  <c:v>15.78</c:v>
                </c:pt>
                <c:pt idx="266">
                  <c:v>15.67</c:v>
                </c:pt>
                <c:pt idx="267">
                  <c:v>15.57</c:v>
                </c:pt>
                <c:pt idx="268">
                  <c:v>15.47</c:v>
                </c:pt>
                <c:pt idx="269">
                  <c:v>15.38</c:v>
                </c:pt>
                <c:pt idx="270">
                  <c:v>15.3</c:v>
                </c:pt>
                <c:pt idx="271">
                  <c:v>15.22</c:v>
                </c:pt>
                <c:pt idx="272">
                  <c:v>15.15</c:v>
                </c:pt>
                <c:pt idx="273">
                  <c:v>15.08</c:v>
                </c:pt>
                <c:pt idx="274">
                  <c:v>15.02</c:v>
                </c:pt>
                <c:pt idx="275">
                  <c:v>14.96</c:v>
                </c:pt>
                <c:pt idx="276">
                  <c:v>14.9</c:v>
                </c:pt>
                <c:pt idx="277">
                  <c:v>14.85</c:v>
                </c:pt>
                <c:pt idx="278">
                  <c:v>14.81</c:v>
                </c:pt>
                <c:pt idx="279">
                  <c:v>14.77</c:v>
                </c:pt>
                <c:pt idx="280">
                  <c:v>14.73</c:v>
                </c:pt>
                <c:pt idx="281">
                  <c:v>14.69</c:v>
                </c:pt>
                <c:pt idx="282">
                  <c:v>14.66</c:v>
                </c:pt>
                <c:pt idx="283">
                  <c:v>14.63</c:v>
                </c:pt>
                <c:pt idx="284">
                  <c:v>14.61</c:v>
                </c:pt>
                <c:pt idx="285">
                  <c:v>14.58</c:v>
                </c:pt>
                <c:pt idx="286">
                  <c:v>14.56</c:v>
                </c:pt>
                <c:pt idx="287">
                  <c:v>14.55</c:v>
                </c:pt>
                <c:pt idx="288">
                  <c:v>14.53</c:v>
                </c:pt>
                <c:pt idx="289">
                  <c:v>14.52</c:v>
                </c:pt>
                <c:pt idx="290">
                  <c:v>14.51</c:v>
                </c:pt>
                <c:pt idx="291">
                  <c:v>14.51</c:v>
                </c:pt>
                <c:pt idx="292">
                  <c:v>14.5</c:v>
                </c:pt>
                <c:pt idx="293">
                  <c:v>14.5</c:v>
                </c:pt>
                <c:pt idx="294">
                  <c:v>14.5</c:v>
                </c:pt>
                <c:pt idx="295">
                  <c:v>14.5</c:v>
                </c:pt>
                <c:pt idx="296">
                  <c:v>14.51</c:v>
                </c:pt>
                <c:pt idx="297">
                  <c:v>14.51</c:v>
                </c:pt>
                <c:pt idx="298">
                  <c:v>14.52</c:v>
                </c:pt>
                <c:pt idx="299">
                  <c:v>14.53</c:v>
                </c:pt>
                <c:pt idx="300">
                  <c:v>14.54</c:v>
                </c:pt>
                <c:pt idx="301">
                  <c:v>14.56</c:v>
                </c:pt>
                <c:pt idx="302">
                  <c:v>14.57</c:v>
                </c:pt>
                <c:pt idx="303">
                  <c:v>14.59</c:v>
                </c:pt>
                <c:pt idx="304">
                  <c:v>14.61</c:v>
                </c:pt>
                <c:pt idx="305">
                  <c:v>14.63</c:v>
                </c:pt>
                <c:pt idx="306">
                  <c:v>14.66</c:v>
                </c:pt>
                <c:pt idx="307">
                  <c:v>14.68</c:v>
                </c:pt>
                <c:pt idx="308">
                  <c:v>14.7</c:v>
                </c:pt>
                <c:pt idx="309">
                  <c:v>14.73</c:v>
                </c:pt>
                <c:pt idx="310">
                  <c:v>14.76</c:v>
                </c:pt>
                <c:pt idx="311">
                  <c:v>14.79</c:v>
                </c:pt>
                <c:pt idx="312">
                  <c:v>14.82</c:v>
                </c:pt>
                <c:pt idx="313">
                  <c:v>14.86</c:v>
                </c:pt>
                <c:pt idx="314">
                  <c:v>14.89</c:v>
                </c:pt>
                <c:pt idx="315">
                  <c:v>14.93</c:v>
                </c:pt>
                <c:pt idx="316">
                  <c:v>14.96</c:v>
                </c:pt>
                <c:pt idx="317">
                  <c:v>15</c:v>
                </c:pt>
                <c:pt idx="318">
                  <c:v>15.04</c:v>
                </c:pt>
                <c:pt idx="319">
                  <c:v>15.08</c:v>
                </c:pt>
                <c:pt idx="320">
                  <c:v>15.12</c:v>
                </c:pt>
                <c:pt idx="321">
                  <c:v>15.17</c:v>
                </c:pt>
                <c:pt idx="322">
                  <c:v>15.21</c:v>
                </c:pt>
                <c:pt idx="323">
                  <c:v>15.26</c:v>
                </c:pt>
                <c:pt idx="324">
                  <c:v>15.31</c:v>
                </c:pt>
                <c:pt idx="325">
                  <c:v>15.36</c:v>
                </c:pt>
                <c:pt idx="326">
                  <c:v>15.41</c:v>
                </c:pt>
                <c:pt idx="327">
                  <c:v>15.46</c:v>
                </c:pt>
                <c:pt idx="328">
                  <c:v>15.51</c:v>
                </c:pt>
                <c:pt idx="329">
                  <c:v>15.56</c:v>
                </c:pt>
                <c:pt idx="330">
                  <c:v>15.62</c:v>
                </c:pt>
                <c:pt idx="331">
                  <c:v>15.67</c:v>
                </c:pt>
                <c:pt idx="332">
                  <c:v>15.73</c:v>
                </c:pt>
                <c:pt idx="333">
                  <c:v>15.79</c:v>
                </c:pt>
                <c:pt idx="334">
                  <c:v>15.85</c:v>
                </c:pt>
                <c:pt idx="335">
                  <c:v>15.91</c:v>
                </c:pt>
                <c:pt idx="336">
                  <c:v>15.97</c:v>
                </c:pt>
                <c:pt idx="337">
                  <c:v>16.03</c:v>
                </c:pt>
                <c:pt idx="338">
                  <c:v>16.100000000000001</c:v>
                </c:pt>
                <c:pt idx="339">
                  <c:v>16.16</c:v>
                </c:pt>
                <c:pt idx="340">
                  <c:v>16.23</c:v>
                </c:pt>
                <c:pt idx="341">
                  <c:v>16.3</c:v>
                </c:pt>
                <c:pt idx="342">
                  <c:v>16.37</c:v>
                </c:pt>
                <c:pt idx="343">
                  <c:v>16.440000000000001</c:v>
                </c:pt>
                <c:pt idx="344">
                  <c:v>16.510000000000002</c:v>
                </c:pt>
                <c:pt idx="345">
                  <c:v>16.579999999999998</c:v>
                </c:pt>
                <c:pt idx="346">
                  <c:v>16.66</c:v>
                </c:pt>
                <c:pt idx="347">
                  <c:v>16.73</c:v>
                </c:pt>
                <c:pt idx="348">
                  <c:v>16.809999999999999</c:v>
                </c:pt>
                <c:pt idx="349">
                  <c:v>16.89</c:v>
                </c:pt>
                <c:pt idx="350">
                  <c:v>16.97</c:v>
                </c:pt>
                <c:pt idx="351">
                  <c:v>17.05</c:v>
                </c:pt>
                <c:pt idx="352">
                  <c:v>17.13</c:v>
                </c:pt>
                <c:pt idx="353">
                  <c:v>17.21</c:v>
                </c:pt>
                <c:pt idx="354">
                  <c:v>17.29</c:v>
                </c:pt>
                <c:pt idx="355">
                  <c:v>17.38</c:v>
                </c:pt>
                <c:pt idx="356">
                  <c:v>17.47</c:v>
                </c:pt>
                <c:pt idx="357">
                  <c:v>17.559999999999999</c:v>
                </c:pt>
                <c:pt idx="358">
                  <c:v>17.64</c:v>
                </c:pt>
                <c:pt idx="359">
                  <c:v>17.739999999999998</c:v>
                </c:pt>
                <c:pt idx="360">
                  <c:v>17.829999999999998</c:v>
                </c:pt>
                <c:pt idx="361">
                  <c:v>17.920000000000002</c:v>
                </c:pt>
                <c:pt idx="362">
                  <c:v>18.02</c:v>
                </c:pt>
                <c:pt idx="363">
                  <c:v>18.11</c:v>
                </c:pt>
                <c:pt idx="364">
                  <c:v>18.21</c:v>
                </c:pt>
                <c:pt idx="365">
                  <c:v>18.309999999999999</c:v>
                </c:pt>
                <c:pt idx="366">
                  <c:v>18.41</c:v>
                </c:pt>
                <c:pt idx="367">
                  <c:v>18.510000000000002</c:v>
                </c:pt>
                <c:pt idx="368">
                  <c:v>18.62</c:v>
                </c:pt>
                <c:pt idx="369">
                  <c:v>18.72</c:v>
                </c:pt>
                <c:pt idx="370">
                  <c:v>18.829999999999998</c:v>
                </c:pt>
                <c:pt idx="371">
                  <c:v>18.940000000000001</c:v>
                </c:pt>
                <c:pt idx="372">
                  <c:v>19.05</c:v>
                </c:pt>
                <c:pt idx="373">
                  <c:v>19.16</c:v>
                </c:pt>
                <c:pt idx="374">
                  <c:v>19.27</c:v>
                </c:pt>
                <c:pt idx="375">
                  <c:v>19.38</c:v>
                </c:pt>
                <c:pt idx="376">
                  <c:v>19.5</c:v>
                </c:pt>
                <c:pt idx="377">
                  <c:v>19.62</c:v>
                </c:pt>
                <c:pt idx="378">
                  <c:v>19.739999999999998</c:v>
                </c:pt>
                <c:pt idx="379">
                  <c:v>19.86</c:v>
                </c:pt>
                <c:pt idx="380">
                  <c:v>19.98</c:v>
                </c:pt>
                <c:pt idx="381">
                  <c:v>20.11</c:v>
                </c:pt>
                <c:pt idx="382">
                  <c:v>20.239999999999998</c:v>
                </c:pt>
                <c:pt idx="383">
                  <c:v>20.37</c:v>
                </c:pt>
                <c:pt idx="384">
                  <c:v>20.5</c:v>
                </c:pt>
                <c:pt idx="385">
                  <c:v>20.63</c:v>
                </c:pt>
                <c:pt idx="386">
                  <c:v>20.76</c:v>
                </c:pt>
                <c:pt idx="387">
                  <c:v>20.9</c:v>
                </c:pt>
                <c:pt idx="388">
                  <c:v>21.04</c:v>
                </c:pt>
                <c:pt idx="389">
                  <c:v>21.18</c:v>
                </c:pt>
                <c:pt idx="390">
                  <c:v>21.32</c:v>
                </c:pt>
                <c:pt idx="391">
                  <c:v>21.47</c:v>
                </c:pt>
                <c:pt idx="392">
                  <c:v>21.62</c:v>
                </c:pt>
                <c:pt idx="393">
                  <c:v>21.77</c:v>
                </c:pt>
                <c:pt idx="394">
                  <c:v>21.92</c:v>
                </c:pt>
                <c:pt idx="395">
                  <c:v>22.07</c:v>
                </c:pt>
                <c:pt idx="396">
                  <c:v>22.23</c:v>
                </c:pt>
                <c:pt idx="397">
                  <c:v>22.39</c:v>
                </c:pt>
                <c:pt idx="398">
                  <c:v>22.55</c:v>
                </c:pt>
                <c:pt idx="399">
                  <c:v>22.71</c:v>
                </c:pt>
                <c:pt idx="400">
                  <c:v>22.88</c:v>
                </c:pt>
                <c:pt idx="401">
                  <c:v>23.05</c:v>
                </c:pt>
                <c:pt idx="402">
                  <c:v>23.22</c:v>
                </c:pt>
                <c:pt idx="403">
                  <c:v>23.4</c:v>
                </c:pt>
                <c:pt idx="404">
                  <c:v>23.58</c:v>
                </c:pt>
                <c:pt idx="405">
                  <c:v>23.76</c:v>
                </c:pt>
                <c:pt idx="406">
                  <c:v>23.94</c:v>
                </c:pt>
                <c:pt idx="407">
                  <c:v>24.13</c:v>
                </c:pt>
                <c:pt idx="408">
                  <c:v>24.32</c:v>
                </c:pt>
                <c:pt idx="409">
                  <c:v>24.51</c:v>
                </c:pt>
                <c:pt idx="410">
                  <c:v>24.7</c:v>
                </c:pt>
                <c:pt idx="411">
                  <c:v>24.9</c:v>
                </c:pt>
                <c:pt idx="412">
                  <c:v>25.11</c:v>
                </c:pt>
                <c:pt idx="413">
                  <c:v>25.31</c:v>
                </c:pt>
                <c:pt idx="414">
                  <c:v>25.52</c:v>
                </c:pt>
                <c:pt idx="415">
                  <c:v>25.74</c:v>
                </c:pt>
                <c:pt idx="416">
                  <c:v>25.95</c:v>
                </c:pt>
                <c:pt idx="417">
                  <c:v>26.17</c:v>
                </c:pt>
                <c:pt idx="418">
                  <c:v>26.4</c:v>
                </c:pt>
                <c:pt idx="419">
                  <c:v>26.63</c:v>
                </c:pt>
                <c:pt idx="420">
                  <c:v>26.86</c:v>
                </c:pt>
                <c:pt idx="421">
                  <c:v>27.1</c:v>
                </c:pt>
                <c:pt idx="422">
                  <c:v>27.34</c:v>
                </c:pt>
                <c:pt idx="423">
                  <c:v>27.58</c:v>
                </c:pt>
                <c:pt idx="424">
                  <c:v>27.83</c:v>
                </c:pt>
                <c:pt idx="425">
                  <c:v>28.09</c:v>
                </c:pt>
                <c:pt idx="426">
                  <c:v>28.34</c:v>
                </c:pt>
                <c:pt idx="427">
                  <c:v>28.61</c:v>
                </c:pt>
                <c:pt idx="428">
                  <c:v>28.88</c:v>
                </c:pt>
                <c:pt idx="429">
                  <c:v>29.15</c:v>
                </c:pt>
                <c:pt idx="430">
                  <c:v>29.43</c:v>
                </c:pt>
                <c:pt idx="431">
                  <c:v>29.72</c:v>
                </c:pt>
                <c:pt idx="432">
                  <c:v>30.01</c:v>
                </c:pt>
                <c:pt idx="433">
                  <c:v>30.3</c:v>
                </c:pt>
                <c:pt idx="434">
                  <c:v>30.6</c:v>
                </c:pt>
                <c:pt idx="435">
                  <c:v>30.91</c:v>
                </c:pt>
                <c:pt idx="436">
                  <c:v>31.23</c:v>
                </c:pt>
                <c:pt idx="437">
                  <c:v>31.55</c:v>
                </c:pt>
                <c:pt idx="438">
                  <c:v>31.87</c:v>
                </c:pt>
                <c:pt idx="439">
                  <c:v>32.21</c:v>
                </c:pt>
                <c:pt idx="440">
                  <c:v>32.549999999999997</c:v>
                </c:pt>
                <c:pt idx="441">
                  <c:v>32.9</c:v>
                </c:pt>
                <c:pt idx="442">
                  <c:v>33.25</c:v>
                </c:pt>
                <c:pt idx="443">
                  <c:v>33.61</c:v>
                </c:pt>
                <c:pt idx="444">
                  <c:v>33.99</c:v>
                </c:pt>
                <c:pt idx="445">
                  <c:v>34.36</c:v>
                </c:pt>
                <c:pt idx="446">
                  <c:v>34.75</c:v>
                </c:pt>
                <c:pt idx="447">
                  <c:v>35.15</c:v>
                </c:pt>
                <c:pt idx="448">
                  <c:v>35.549999999999997</c:v>
                </c:pt>
                <c:pt idx="449">
                  <c:v>35.97</c:v>
                </c:pt>
                <c:pt idx="450">
                  <c:v>36.39</c:v>
                </c:pt>
                <c:pt idx="451">
                  <c:v>36.82</c:v>
                </c:pt>
                <c:pt idx="452">
                  <c:v>37.270000000000003</c:v>
                </c:pt>
                <c:pt idx="453">
                  <c:v>37.72</c:v>
                </c:pt>
                <c:pt idx="454">
                  <c:v>38.18</c:v>
                </c:pt>
                <c:pt idx="455">
                  <c:v>38.659999999999997</c:v>
                </c:pt>
                <c:pt idx="456">
                  <c:v>39.15</c:v>
                </c:pt>
                <c:pt idx="457">
                  <c:v>39.65</c:v>
                </c:pt>
                <c:pt idx="458">
                  <c:v>40.159999999999997</c:v>
                </c:pt>
                <c:pt idx="459">
                  <c:v>40.68</c:v>
                </c:pt>
                <c:pt idx="460">
                  <c:v>41.22</c:v>
                </c:pt>
                <c:pt idx="461">
                  <c:v>41.77</c:v>
                </c:pt>
                <c:pt idx="462">
                  <c:v>42.34</c:v>
                </c:pt>
                <c:pt idx="463">
                  <c:v>42.92</c:v>
                </c:pt>
                <c:pt idx="464">
                  <c:v>43.52</c:v>
                </c:pt>
                <c:pt idx="465">
                  <c:v>44.13</c:v>
                </c:pt>
                <c:pt idx="466">
                  <c:v>44.76</c:v>
                </c:pt>
                <c:pt idx="467">
                  <c:v>45.4</c:v>
                </c:pt>
                <c:pt idx="468">
                  <c:v>46.07</c:v>
                </c:pt>
                <c:pt idx="469">
                  <c:v>46.75</c:v>
                </c:pt>
                <c:pt idx="470">
                  <c:v>47.46</c:v>
                </c:pt>
                <c:pt idx="471">
                  <c:v>48.18</c:v>
                </c:pt>
                <c:pt idx="472">
                  <c:v>48.93</c:v>
                </c:pt>
                <c:pt idx="473">
                  <c:v>49.69</c:v>
                </c:pt>
                <c:pt idx="474">
                  <c:v>50.49</c:v>
                </c:pt>
                <c:pt idx="475">
                  <c:v>51.3</c:v>
                </c:pt>
                <c:pt idx="476">
                  <c:v>52.14</c:v>
                </c:pt>
                <c:pt idx="477">
                  <c:v>53.01</c:v>
                </c:pt>
                <c:pt idx="478">
                  <c:v>53.91</c:v>
                </c:pt>
                <c:pt idx="479">
                  <c:v>54.83</c:v>
                </c:pt>
                <c:pt idx="480">
                  <c:v>55.79</c:v>
                </c:pt>
                <c:pt idx="481">
                  <c:v>56.78</c:v>
                </c:pt>
                <c:pt idx="482">
                  <c:v>57.81</c:v>
                </c:pt>
                <c:pt idx="483">
                  <c:v>58.87</c:v>
                </c:pt>
                <c:pt idx="484">
                  <c:v>59.98</c:v>
                </c:pt>
                <c:pt idx="485">
                  <c:v>61.12</c:v>
                </c:pt>
                <c:pt idx="486">
                  <c:v>62.31</c:v>
                </c:pt>
                <c:pt idx="487">
                  <c:v>63.55</c:v>
                </c:pt>
                <c:pt idx="488">
                  <c:v>64.84</c:v>
                </c:pt>
                <c:pt idx="489">
                  <c:v>66.19</c:v>
                </c:pt>
                <c:pt idx="490">
                  <c:v>67.599999999999994</c:v>
                </c:pt>
                <c:pt idx="491">
                  <c:v>69.08</c:v>
                </c:pt>
                <c:pt idx="492">
                  <c:v>70.64</c:v>
                </c:pt>
                <c:pt idx="493">
                  <c:v>72.28</c:v>
                </c:pt>
                <c:pt idx="494">
                  <c:v>74.02</c:v>
                </c:pt>
                <c:pt idx="495">
                  <c:v>75.849999999999994</c:v>
                </c:pt>
                <c:pt idx="496">
                  <c:v>77.72</c:v>
                </c:pt>
                <c:pt idx="497">
                  <c:v>79.72</c:v>
                </c:pt>
                <c:pt idx="498">
                  <c:v>81.86</c:v>
                </c:pt>
                <c:pt idx="499">
                  <c:v>84.16</c:v>
                </c:pt>
                <c:pt idx="500">
                  <c:v>86.65</c:v>
                </c:pt>
                <c:pt idx="501">
                  <c:v>89.06</c:v>
                </c:pt>
                <c:pt idx="502">
                  <c:v>91.71</c:v>
                </c:pt>
                <c:pt idx="503">
                  <c:v>94.61</c:v>
                </c:pt>
                <c:pt idx="504">
                  <c:v>97.78</c:v>
                </c:pt>
                <c:pt idx="505">
                  <c:v>101.47</c:v>
                </c:pt>
                <c:pt idx="506">
                  <c:v>104.53</c:v>
                </c:pt>
                <c:pt idx="507">
                  <c:v>108.1</c:v>
                </c:pt>
                <c:pt idx="508">
                  <c:v>112.09</c:v>
                </c:pt>
                <c:pt idx="509">
                  <c:v>116.57</c:v>
                </c:pt>
                <c:pt idx="510">
                  <c:v>121.94</c:v>
                </c:pt>
                <c:pt idx="511">
                  <c:v>126.1</c:v>
                </c:pt>
                <c:pt idx="512">
                  <c:v>130.78</c:v>
                </c:pt>
                <c:pt idx="513">
                  <c:v>136.16</c:v>
                </c:pt>
                <c:pt idx="514">
                  <c:v>142.34</c:v>
                </c:pt>
                <c:pt idx="515">
                  <c:v>149.76</c:v>
                </c:pt>
                <c:pt idx="516">
                  <c:v>155.72</c:v>
                </c:pt>
                <c:pt idx="517">
                  <c:v>161.08000000000001</c:v>
                </c:pt>
                <c:pt idx="518">
                  <c:v>167.65</c:v>
                </c:pt>
                <c:pt idx="519">
                  <c:v>175.29</c:v>
                </c:pt>
                <c:pt idx="520">
                  <c:v>184.35</c:v>
                </c:pt>
                <c:pt idx="521">
                  <c:v>193</c:v>
                </c:pt>
                <c:pt idx="522">
                  <c:v>197.43</c:v>
                </c:pt>
                <c:pt idx="523">
                  <c:v>203.99</c:v>
                </c:pt>
                <c:pt idx="524">
                  <c:v>211.7</c:v>
                </c:pt>
                <c:pt idx="525">
                  <c:v>220.56</c:v>
                </c:pt>
                <c:pt idx="526">
                  <c:v>231.97</c:v>
                </c:pt>
                <c:pt idx="527">
                  <c:v>233.13</c:v>
                </c:pt>
                <c:pt idx="528">
                  <c:v>237.75</c:v>
                </c:pt>
                <c:pt idx="529">
                  <c:v>243.37</c:v>
                </c:pt>
                <c:pt idx="530">
                  <c:v>249.51</c:v>
                </c:pt>
                <c:pt idx="531">
                  <c:v>256.37</c:v>
                </c:pt>
                <c:pt idx="532">
                  <c:v>258.48</c:v>
                </c:pt>
                <c:pt idx="533">
                  <c:v>260.39999999999998</c:v>
                </c:pt>
                <c:pt idx="534">
                  <c:v>263</c:v>
                </c:pt>
                <c:pt idx="535">
                  <c:v>265.70999999999998</c:v>
                </c:pt>
                <c:pt idx="536">
                  <c:v>268.23</c:v>
                </c:pt>
                <c:pt idx="537">
                  <c:v>269.91000000000003</c:v>
                </c:pt>
                <c:pt idx="538">
                  <c:v>270.5</c:v>
                </c:pt>
                <c:pt idx="539">
                  <c:v>271.37</c:v>
                </c:pt>
                <c:pt idx="540">
                  <c:v>272.24</c:v>
                </c:pt>
                <c:pt idx="541">
                  <c:v>273</c:v>
                </c:pt>
                <c:pt idx="542">
                  <c:v>273.61</c:v>
                </c:pt>
                <c:pt idx="543">
                  <c:v>274.02999999999997</c:v>
                </c:pt>
                <c:pt idx="544">
                  <c:v>274.39999999999998</c:v>
                </c:pt>
                <c:pt idx="545">
                  <c:v>274.76</c:v>
                </c:pt>
                <c:pt idx="546">
                  <c:v>275.07</c:v>
                </c:pt>
                <c:pt idx="547">
                  <c:v>275.36</c:v>
                </c:pt>
                <c:pt idx="548">
                  <c:v>275.60000000000002</c:v>
                </c:pt>
                <c:pt idx="549">
                  <c:v>275.82</c:v>
                </c:pt>
                <c:pt idx="550">
                  <c:v>276.02</c:v>
                </c:pt>
                <c:pt idx="551">
                  <c:v>276.2</c:v>
                </c:pt>
                <c:pt idx="552">
                  <c:v>276.37</c:v>
                </c:pt>
                <c:pt idx="553">
                  <c:v>276.51</c:v>
                </c:pt>
                <c:pt idx="554">
                  <c:v>276.64999999999998</c:v>
                </c:pt>
                <c:pt idx="555">
                  <c:v>276.76</c:v>
                </c:pt>
                <c:pt idx="556">
                  <c:v>276.87</c:v>
                </c:pt>
                <c:pt idx="557">
                  <c:v>276.97000000000003</c:v>
                </c:pt>
                <c:pt idx="558">
                  <c:v>277.06</c:v>
                </c:pt>
                <c:pt idx="559">
                  <c:v>277.14</c:v>
                </c:pt>
                <c:pt idx="560">
                  <c:v>277.22000000000003</c:v>
                </c:pt>
                <c:pt idx="561">
                  <c:v>277.29000000000002</c:v>
                </c:pt>
                <c:pt idx="562">
                  <c:v>277.35000000000002</c:v>
                </c:pt>
                <c:pt idx="563">
                  <c:v>277.41000000000003</c:v>
                </c:pt>
                <c:pt idx="564">
                  <c:v>277.47000000000003</c:v>
                </c:pt>
                <c:pt idx="565">
                  <c:v>277.52</c:v>
                </c:pt>
                <c:pt idx="566">
                  <c:v>277.56</c:v>
                </c:pt>
                <c:pt idx="567">
                  <c:v>277.61</c:v>
                </c:pt>
                <c:pt idx="568">
                  <c:v>277.64999999999998</c:v>
                </c:pt>
                <c:pt idx="569">
                  <c:v>277.69</c:v>
                </c:pt>
                <c:pt idx="570">
                  <c:v>277.73</c:v>
                </c:pt>
                <c:pt idx="571">
                  <c:v>277.76</c:v>
                </c:pt>
                <c:pt idx="572">
                  <c:v>277.79000000000002</c:v>
                </c:pt>
                <c:pt idx="573">
                  <c:v>277.82</c:v>
                </c:pt>
                <c:pt idx="574">
                  <c:v>277.85000000000002</c:v>
                </c:pt>
                <c:pt idx="575">
                  <c:v>277.87</c:v>
                </c:pt>
                <c:pt idx="576">
                  <c:v>277.89</c:v>
                </c:pt>
                <c:pt idx="577">
                  <c:v>277.89999999999998</c:v>
                </c:pt>
                <c:pt idx="578">
                  <c:v>277.92</c:v>
                </c:pt>
                <c:pt idx="579">
                  <c:v>277.93</c:v>
                </c:pt>
                <c:pt idx="580">
                  <c:v>277.95</c:v>
                </c:pt>
                <c:pt idx="581">
                  <c:v>277.95999999999998</c:v>
                </c:pt>
                <c:pt idx="582">
                  <c:v>277.97000000000003</c:v>
                </c:pt>
                <c:pt idx="583">
                  <c:v>277.98</c:v>
                </c:pt>
                <c:pt idx="584">
                  <c:v>278</c:v>
                </c:pt>
                <c:pt idx="585">
                  <c:v>278.01</c:v>
                </c:pt>
                <c:pt idx="586">
                  <c:v>278.02999999999997</c:v>
                </c:pt>
                <c:pt idx="587">
                  <c:v>278.04000000000002</c:v>
                </c:pt>
                <c:pt idx="588">
                  <c:v>278.05</c:v>
                </c:pt>
                <c:pt idx="589">
                  <c:v>278.07</c:v>
                </c:pt>
                <c:pt idx="590">
                  <c:v>278.08</c:v>
                </c:pt>
                <c:pt idx="591">
                  <c:v>278.08999999999997</c:v>
                </c:pt>
                <c:pt idx="592">
                  <c:v>278.10000000000002</c:v>
                </c:pt>
                <c:pt idx="593">
                  <c:v>278.11</c:v>
                </c:pt>
                <c:pt idx="594">
                  <c:v>278.12</c:v>
                </c:pt>
                <c:pt idx="595">
                  <c:v>278.12</c:v>
                </c:pt>
                <c:pt idx="596">
                  <c:v>278.12</c:v>
                </c:pt>
                <c:pt idx="597">
                  <c:v>278.11</c:v>
                </c:pt>
                <c:pt idx="598">
                  <c:v>278.11</c:v>
                </c:pt>
                <c:pt idx="599">
                  <c:v>278.10000000000002</c:v>
                </c:pt>
                <c:pt idx="600">
                  <c:v>278.08999999999997</c:v>
                </c:pt>
                <c:pt idx="601">
                  <c:v>278.08</c:v>
                </c:pt>
                <c:pt idx="602">
                  <c:v>278.07</c:v>
                </c:pt>
                <c:pt idx="603">
                  <c:v>278.06</c:v>
                </c:pt>
                <c:pt idx="604">
                  <c:v>278.05</c:v>
                </c:pt>
                <c:pt idx="605">
                  <c:v>278.04000000000002</c:v>
                </c:pt>
                <c:pt idx="606">
                  <c:v>278.02999999999997</c:v>
                </c:pt>
                <c:pt idx="607">
                  <c:v>278.01</c:v>
                </c:pt>
                <c:pt idx="608">
                  <c:v>278</c:v>
                </c:pt>
                <c:pt idx="609">
                  <c:v>277.98</c:v>
                </c:pt>
                <c:pt idx="610">
                  <c:v>277.95999999999998</c:v>
                </c:pt>
                <c:pt idx="611">
                  <c:v>277.93</c:v>
                </c:pt>
                <c:pt idx="612">
                  <c:v>277.89999999999998</c:v>
                </c:pt>
                <c:pt idx="613">
                  <c:v>277.86</c:v>
                </c:pt>
                <c:pt idx="614">
                  <c:v>277.82</c:v>
                </c:pt>
                <c:pt idx="615">
                  <c:v>277.77</c:v>
                </c:pt>
                <c:pt idx="616">
                  <c:v>277.70999999999998</c:v>
                </c:pt>
                <c:pt idx="617">
                  <c:v>277.64</c:v>
                </c:pt>
                <c:pt idx="618">
                  <c:v>277.56</c:v>
                </c:pt>
                <c:pt idx="619">
                  <c:v>277.47000000000003</c:v>
                </c:pt>
                <c:pt idx="620">
                  <c:v>277.37</c:v>
                </c:pt>
                <c:pt idx="621">
                  <c:v>277.26</c:v>
                </c:pt>
                <c:pt idx="622">
                  <c:v>277.13</c:v>
                </c:pt>
                <c:pt idx="623">
                  <c:v>277</c:v>
                </c:pt>
                <c:pt idx="624">
                  <c:v>276.86</c:v>
                </c:pt>
                <c:pt idx="625">
                  <c:v>276.7</c:v>
                </c:pt>
                <c:pt idx="626">
                  <c:v>276.52999999999997</c:v>
                </c:pt>
                <c:pt idx="627">
                  <c:v>276.33999999999997</c:v>
                </c:pt>
                <c:pt idx="628">
                  <c:v>276.14</c:v>
                </c:pt>
                <c:pt idx="629">
                  <c:v>275.91000000000003</c:v>
                </c:pt>
                <c:pt idx="630">
                  <c:v>275.67</c:v>
                </c:pt>
                <c:pt idx="631">
                  <c:v>275.41000000000003</c:v>
                </c:pt>
                <c:pt idx="632">
                  <c:v>275.11</c:v>
                </c:pt>
                <c:pt idx="633">
                  <c:v>274.76</c:v>
                </c:pt>
                <c:pt idx="634">
                  <c:v>274.35000000000002</c:v>
                </c:pt>
                <c:pt idx="635">
                  <c:v>273.89999999999998</c:v>
                </c:pt>
                <c:pt idx="636">
                  <c:v>273.45</c:v>
                </c:pt>
                <c:pt idx="637">
                  <c:v>272.97000000000003</c:v>
                </c:pt>
                <c:pt idx="638">
                  <c:v>272.04000000000002</c:v>
                </c:pt>
                <c:pt idx="639">
                  <c:v>270.91000000000003</c:v>
                </c:pt>
                <c:pt idx="640">
                  <c:v>269.66000000000003</c:v>
                </c:pt>
                <c:pt idx="641">
                  <c:v>268.45999999999998</c:v>
                </c:pt>
                <c:pt idx="642">
                  <c:v>267.8</c:v>
                </c:pt>
                <c:pt idx="643">
                  <c:v>265.18</c:v>
                </c:pt>
                <c:pt idx="644">
                  <c:v>261.75</c:v>
                </c:pt>
                <c:pt idx="645">
                  <c:v>258.26</c:v>
                </c:pt>
                <c:pt idx="646">
                  <c:v>254.98</c:v>
                </c:pt>
                <c:pt idx="647">
                  <c:v>252.51</c:v>
                </c:pt>
                <c:pt idx="648">
                  <c:v>249.38</c:v>
                </c:pt>
                <c:pt idx="649">
                  <c:v>242.05</c:v>
                </c:pt>
                <c:pt idx="650">
                  <c:v>235.65</c:v>
                </c:pt>
                <c:pt idx="651">
                  <c:v>229.85</c:v>
                </c:pt>
                <c:pt idx="652">
                  <c:v>224.95</c:v>
                </c:pt>
                <c:pt idx="653">
                  <c:v>222.94</c:v>
                </c:pt>
                <c:pt idx="654">
                  <c:v>212.56</c:v>
                </c:pt>
                <c:pt idx="655">
                  <c:v>204.65</c:v>
                </c:pt>
                <c:pt idx="656">
                  <c:v>197.71</c:v>
                </c:pt>
                <c:pt idx="657">
                  <c:v>191.7</c:v>
                </c:pt>
                <c:pt idx="658">
                  <c:v>187.11</c:v>
                </c:pt>
                <c:pt idx="659">
                  <c:v>180.11</c:v>
                </c:pt>
                <c:pt idx="660">
                  <c:v>172.69</c:v>
                </c:pt>
                <c:pt idx="661">
                  <c:v>166.33</c:v>
                </c:pt>
                <c:pt idx="662">
                  <c:v>160.75</c:v>
                </c:pt>
                <c:pt idx="663">
                  <c:v>155.94999999999999</c:v>
                </c:pt>
                <c:pt idx="664">
                  <c:v>151.32</c:v>
                </c:pt>
                <c:pt idx="665">
                  <c:v>145.43</c:v>
                </c:pt>
                <c:pt idx="666">
                  <c:v>140.44999999999999</c:v>
                </c:pt>
                <c:pt idx="667">
                  <c:v>136.02000000000001</c:v>
                </c:pt>
                <c:pt idx="668">
                  <c:v>132.07</c:v>
                </c:pt>
                <c:pt idx="669">
                  <c:v>128.80000000000001</c:v>
                </c:pt>
                <c:pt idx="670">
                  <c:v>124.48</c:v>
                </c:pt>
                <c:pt idx="671">
                  <c:v>120.83</c:v>
                </c:pt>
                <c:pt idx="672">
                  <c:v>117.52</c:v>
                </c:pt>
                <c:pt idx="673">
                  <c:v>114.49</c:v>
                </c:pt>
                <c:pt idx="674">
                  <c:v>111.74</c:v>
                </c:pt>
                <c:pt idx="675">
                  <c:v>108.93</c:v>
                </c:pt>
                <c:pt idx="676">
                  <c:v>106.27</c:v>
                </c:pt>
                <c:pt idx="677">
                  <c:v>103.8</c:v>
                </c:pt>
                <c:pt idx="678">
                  <c:v>101.51</c:v>
                </c:pt>
                <c:pt idx="679">
                  <c:v>99.36</c:v>
                </c:pt>
                <c:pt idx="680">
                  <c:v>97.31</c:v>
                </c:pt>
                <c:pt idx="681">
                  <c:v>95.31</c:v>
                </c:pt>
                <c:pt idx="682">
                  <c:v>93.44</c:v>
                </c:pt>
                <c:pt idx="683">
                  <c:v>91.66</c:v>
                </c:pt>
                <c:pt idx="684">
                  <c:v>89.98</c:v>
                </c:pt>
                <c:pt idx="685">
                  <c:v>88.39</c:v>
                </c:pt>
                <c:pt idx="686">
                  <c:v>86.88</c:v>
                </c:pt>
                <c:pt idx="687">
                  <c:v>85.44</c:v>
                </c:pt>
                <c:pt idx="688">
                  <c:v>84.06</c:v>
                </c:pt>
                <c:pt idx="689">
                  <c:v>82.74</c:v>
                </c:pt>
                <c:pt idx="690">
                  <c:v>81.47</c:v>
                </c:pt>
                <c:pt idx="691">
                  <c:v>80.260000000000005</c:v>
                </c:pt>
                <c:pt idx="692">
                  <c:v>79.09</c:v>
                </c:pt>
                <c:pt idx="693">
                  <c:v>77.97</c:v>
                </c:pt>
                <c:pt idx="694">
                  <c:v>76.89</c:v>
                </c:pt>
                <c:pt idx="695">
                  <c:v>75.84</c:v>
                </c:pt>
                <c:pt idx="696">
                  <c:v>74.84</c:v>
                </c:pt>
                <c:pt idx="697">
                  <c:v>73.86</c:v>
                </c:pt>
                <c:pt idx="698">
                  <c:v>72.930000000000007</c:v>
                </c:pt>
                <c:pt idx="699">
                  <c:v>72.02</c:v>
                </c:pt>
                <c:pt idx="700">
                  <c:v>71.14</c:v>
                </c:pt>
                <c:pt idx="701">
                  <c:v>70.3</c:v>
                </c:pt>
                <c:pt idx="702">
                  <c:v>69.48</c:v>
                </c:pt>
                <c:pt idx="703">
                  <c:v>68.680000000000007</c:v>
                </c:pt>
                <c:pt idx="704">
                  <c:v>67.91</c:v>
                </c:pt>
                <c:pt idx="705">
                  <c:v>67.17</c:v>
                </c:pt>
                <c:pt idx="706">
                  <c:v>66.44</c:v>
                </c:pt>
                <c:pt idx="707">
                  <c:v>65.739999999999995</c:v>
                </c:pt>
                <c:pt idx="708">
                  <c:v>65.069999999999993</c:v>
                </c:pt>
                <c:pt idx="709">
                  <c:v>64.41</c:v>
                </c:pt>
                <c:pt idx="710">
                  <c:v>63.77</c:v>
                </c:pt>
                <c:pt idx="711">
                  <c:v>63.15</c:v>
                </c:pt>
                <c:pt idx="712">
                  <c:v>62.55</c:v>
                </c:pt>
                <c:pt idx="713">
                  <c:v>61.96</c:v>
                </c:pt>
                <c:pt idx="714">
                  <c:v>61.39</c:v>
                </c:pt>
                <c:pt idx="715">
                  <c:v>60.84</c:v>
                </c:pt>
                <c:pt idx="716">
                  <c:v>60.31</c:v>
                </c:pt>
                <c:pt idx="717">
                  <c:v>59.79</c:v>
                </c:pt>
                <c:pt idx="718">
                  <c:v>59.28</c:v>
                </c:pt>
                <c:pt idx="719">
                  <c:v>58.79</c:v>
                </c:pt>
                <c:pt idx="720">
                  <c:v>58.31</c:v>
                </c:pt>
                <c:pt idx="721">
                  <c:v>57.84</c:v>
                </c:pt>
                <c:pt idx="722">
                  <c:v>57.39</c:v>
                </c:pt>
                <c:pt idx="723">
                  <c:v>56.95</c:v>
                </c:pt>
                <c:pt idx="724">
                  <c:v>56.52</c:v>
                </c:pt>
                <c:pt idx="725">
                  <c:v>56.1</c:v>
                </c:pt>
                <c:pt idx="726">
                  <c:v>55.69</c:v>
                </c:pt>
                <c:pt idx="727">
                  <c:v>55.3</c:v>
                </c:pt>
                <c:pt idx="728">
                  <c:v>54.91</c:v>
                </c:pt>
                <c:pt idx="729">
                  <c:v>54.54</c:v>
                </c:pt>
                <c:pt idx="730">
                  <c:v>54.17</c:v>
                </c:pt>
                <c:pt idx="731">
                  <c:v>53.81</c:v>
                </c:pt>
                <c:pt idx="732">
                  <c:v>53.47</c:v>
                </c:pt>
                <c:pt idx="733">
                  <c:v>53.13</c:v>
                </c:pt>
                <c:pt idx="734">
                  <c:v>52.8</c:v>
                </c:pt>
                <c:pt idx="735">
                  <c:v>52.48</c:v>
                </c:pt>
                <c:pt idx="736">
                  <c:v>52.16</c:v>
                </c:pt>
                <c:pt idx="737">
                  <c:v>51.86</c:v>
                </c:pt>
                <c:pt idx="738">
                  <c:v>51.56</c:v>
                </c:pt>
                <c:pt idx="739">
                  <c:v>51.27</c:v>
                </c:pt>
                <c:pt idx="740">
                  <c:v>50.99</c:v>
                </c:pt>
                <c:pt idx="741">
                  <c:v>50.71</c:v>
                </c:pt>
                <c:pt idx="742">
                  <c:v>50.44</c:v>
                </c:pt>
                <c:pt idx="743">
                  <c:v>50.18</c:v>
                </c:pt>
                <c:pt idx="744">
                  <c:v>49.93</c:v>
                </c:pt>
                <c:pt idx="745">
                  <c:v>49.68</c:v>
                </c:pt>
                <c:pt idx="746">
                  <c:v>49.43</c:v>
                </c:pt>
                <c:pt idx="747">
                  <c:v>49.19</c:v>
                </c:pt>
                <c:pt idx="748">
                  <c:v>48.96</c:v>
                </c:pt>
                <c:pt idx="749">
                  <c:v>48.74</c:v>
                </c:pt>
                <c:pt idx="750">
                  <c:v>48.52</c:v>
                </c:pt>
                <c:pt idx="751">
                  <c:v>48.3</c:v>
                </c:pt>
                <c:pt idx="752">
                  <c:v>48.09</c:v>
                </c:pt>
                <c:pt idx="753">
                  <c:v>47.89</c:v>
                </c:pt>
                <c:pt idx="754">
                  <c:v>47.69</c:v>
                </c:pt>
                <c:pt idx="755">
                  <c:v>47.49</c:v>
                </c:pt>
                <c:pt idx="756">
                  <c:v>47.3</c:v>
                </c:pt>
                <c:pt idx="757">
                  <c:v>47.12</c:v>
                </c:pt>
                <c:pt idx="758">
                  <c:v>46.93</c:v>
                </c:pt>
                <c:pt idx="759">
                  <c:v>46.76</c:v>
                </c:pt>
                <c:pt idx="760">
                  <c:v>46.59</c:v>
                </c:pt>
                <c:pt idx="761">
                  <c:v>46.42</c:v>
                </c:pt>
                <c:pt idx="762">
                  <c:v>46.25</c:v>
                </c:pt>
                <c:pt idx="763">
                  <c:v>46.09</c:v>
                </c:pt>
                <c:pt idx="764">
                  <c:v>45.94</c:v>
                </c:pt>
                <c:pt idx="765">
                  <c:v>45.78</c:v>
                </c:pt>
                <c:pt idx="766">
                  <c:v>45.64</c:v>
                </c:pt>
                <c:pt idx="767">
                  <c:v>45.49</c:v>
                </c:pt>
                <c:pt idx="768">
                  <c:v>45.35</c:v>
                </c:pt>
                <c:pt idx="769">
                  <c:v>45.21</c:v>
                </c:pt>
                <c:pt idx="770">
                  <c:v>45.08</c:v>
                </c:pt>
                <c:pt idx="771">
                  <c:v>44.94</c:v>
                </c:pt>
                <c:pt idx="772">
                  <c:v>44.82</c:v>
                </c:pt>
                <c:pt idx="773">
                  <c:v>44.69</c:v>
                </c:pt>
                <c:pt idx="774">
                  <c:v>44.57</c:v>
                </c:pt>
                <c:pt idx="775">
                  <c:v>44.45</c:v>
                </c:pt>
                <c:pt idx="776">
                  <c:v>44.34</c:v>
                </c:pt>
                <c:pt idx="777">
                  <c:v>44.22</c:v>
                </c:pt>
                <c:pt idx="778">
                  <c:v>44.11</c:v>
                </c:pt>
                <c:pt idx="779">
                  <c:v>44</c:v>
                </c:pt>
                <c:pt idx="780">
                  <c:v>43.9</c:v>
                </c:pt>
                <c:pt idx="781">
                  <c:v>43.8</c:v>
                </c:pt>
                <c:pt idx="782">
                  <c:v>43.7</c:v>
                </c:pt>
                <c:pt idx="783">
                  <c:v>43.6</c:v>
                </c:pt>
                <c:pt idx="784">
                  <c:v>43.51</c:v>
                </c:pt>
                <c:pt idx="785">
                  <c:v>43.42</c:v>
                </c:pt>
                <c:pt idx="786">
                  <c:v>43.33</c:v>
                </c:pt>
                <c:pt idx="787">
                  <c:v>43.24</c:v>
                </c:pt>
                <c:pt idx="788">
                  <c:v>43.16</c:v>
                </c:pt>
                <c:pt idx="789">
                  <c:v>43.07</c:v>
                </c:pt>
                <c:pt idx="790">
                  <c:v>42.99</c:v>
                </c:pt>
                <c:pt idx="791">
                  <c:v>42.92</c:v>
                </c:pt>
                <c:pt idx="792">
                  <c:v>42.84</c:v>
                </c:pt>
                <c:pt idx="793">
                  <c:v>42.77</c:v>
                </c:pt>
                <c:pt idx="794">
                  <c:v>42.69</c:v>
                </c:pt>
                <c:pt idx="795">
                  <c:v>42.62</c:v>
                </c:pt>
                <c:pt idx="796">
                  <c:v>42.56</c:v>
                </c:pt>
                <c:pt idx="797">
                  <c:v>42.49</c:v>
                </c:pt>
                <c:pt idx="798">
                  <c:v>42.43</c:v>
                </c:pt>
                <c:pt idx="799">
                  <c:v>42.37</c:v>
                </c:pt>
                <c:pt idx="800">
                  <c:v>42.31</c:v>
                </c:pt>
                <c:pt idx="801">
                  <c:v>42.25</c:v>
                </c:pt>
                <c:pt idx="802">
                  <c:v>42.19</c:v>
                </c:pt>
                <c:pt idx="803">
                  <c:v>42.14</c:v>
                </c:pt>
                <c:pt idx="804">
                  <c:v>42.08</c:v>
                </c:pt>
                <c:pt idx="805">
                  <c:v>42.03</c:v>
                </c:pt>
                <c:pt idx="806">
                  <c:v>41.98</c:v>
                </c:pt>
                <c:pt idx="807">
                  <c:v>41.93</c:v>
                </c:pt>
                <c:pt idx="808">
                  <c:v>41.89</c:v>
                </c:pt>
                <c:pt idx="809">
                  <c:v>41.84</c:v>
                </c:pt>
                <c:pt idx="810">
                  <c:v>41.8</c:v>
                </c:pt>
                <c:pt idx="811">
                  <c:v>41.76</c:v>
                </c:pt>
                <c:pt idx="812">
                  <c:v>41.72</c:v>
                </c:pt>
                <c:pt idx="813">
                  <c:v>41.68</c:v>
                </c:pt>
                <c:pt idx="814">
                  <c:v>41.64</c:v>
                </c:pt>
                <c:pt idx="815">
                  <c:v>41.6</c:v>
                </c:pt>
                <c:pt idx="816">
                  <c:v>41.57</c:v>
                </c:pt>
                <c:pt idx="817">
                  <c:v>41.54</c:v>
                </c:pt>
                <c:pt idx="818">
                  <c:v>41.51</c:v>
                </c:pt>
                <c:pt idx="819">
                  <c:v>41.47</c:v>
                </c:pt>
                <c:pt idx="820">
                  <c:v>41.45</c:v>
                </c:pt>
                <c:pt idx="821">
                  <c:v>41.42</c:v>
                </c:pt>
                <c:pt idx="822">
                  <c:v>41.39</c:v>
                </c:pt>
                <c:pt idx="823">
                  <c:v>41.37</c:v>
                </c:pt>
                <c:pt idx="824">
                  <c:v>41.34</c:v>
                </c:pt>
                <c:pt idx="825">
                  <c:v>41.32</c:v>
                </c:pt>
                <c:pt idx="826">
                  <c:v>41.3</c:v>
                </c:pt>
                <c:pt idx="827">
                  <c:v>41.28</c:v>
                </c:pt>
                <c:pt idx="828">
                  <c:v>41.26</c:v>
                </c:pt>
                <c:pt idx="829">
                  <c:v>41.24</c:v>
                </c:pt>
                <c:pt idx="830">
                  <c:v>41.22</c:v>
                </c:pt>
                <c:pt idx="831">
                  <c:v>41.2</c:v>
                </c:pt>
                <c:pt idx="832">
                  <c:v>41.19</c:v>
                </c:pt>
                <c:pt idx="833">
                  <c:v>41.18</c:v>
                </c:pt>
                <c:pt idx="834">
                  <c:v>41.16</c:v>
                </c:pt>
                <c:pt idx="835">
                  <c:v>41.15</c:v>
                </c:pt>
                <c:pt idx="836">
                  <c:v>41.14</c:v>
                </c:pt>
                <c:pt idx="837">
                  <c:v>41.13</c:v>
                </c:pt>
                <c:pt idx="838">
                  <c:v>41.12</c:v>
                </c:pt>
                <c:pt idx="839">
                  <c:v>41.11</c:v>
                </c:pt>
                <c:pt idx="840">
                  <c:v>41.11</c:v>
                </c:pt>
                <c:pt idx="841">
                  <c:v>41.1</c:v>
                </c:pt>
                <c:pt idx="842">
                  <c:v>41.1</c:v>
                </c:pt>
                <c:pt idx="843">
                  <c:v>41.09</c:v>
                </c:pt>
                <c:pt idx="844">
                  <c:v>41.09</c:v>
                </c:pt>
                <c:pt idx="845">
                  <c:v>41.09</c:v>
                </c:pt>
                <c:pt idx="846">
                  <c:v>41.08</c:v>
                </c:pt>
                <c:pt idx="847">
                  <c:v>41.08</c:v>
                </c:pt>
                <c:pt idx="848">
                  <c:v>41.08</c:v>
                </c:pt>
                <c:pt idx="849">
                  <c:v>41.09</c:v>
                </c:pt>
                <c:pt idx="850">
                  <c:v>41.09</c:v>
                </c:pt>
                <c:pt idx="851">
                  <c:v>41.09</c:v>
                </c:pt>
                <c:pt idx="852">
                  <c:v>41.09</c:v>
                </c:pt>
                <c:pt idx="853">
                  <c:v>41.1</c:v>
                </c:pt>
                <c:pt idx="854">
                  <c:v>41.1</c:v>
                </c:pt>
                <c:pt idx="855">
                  <c:v>41.11</c:v>
                </c:pt>
                <c:pt idx="856">
                  <c:v>41.12</c:v>
                </c:pt>
                <c:pt idx="857">
                  <c:v>41.13</c:v>
                </c:pt>
                <c:pt idx="858">
                  <c:v>41.13</c:v>
                </c:pt>
                <c:pt idx="859">
                  <c:v>41.14</c:v>
                </c:pt>
                <c:pt idx="860">
                  <c:v>41.15</c:v>
                </c:pt>
                <c:pt idx="861">
                  <c:v>41.16</c:v>
                </c:pt>
                <c:pt idx="862">
                  <c:v>41.18</c:v>
                </c:pt>
                <c:pt idx="863">
                  <c:v>41.19</c:v>
                </c:pt>
                <c:pt idx="864">
                  <c:v>41.2</c:v>
                </c:pt>
                <c:pt idx="865">
                  <c:v>41.21</c:v>
                </c:pt>
                <c:pt idx="866">
                  <c:v>41.23</c:v>
                </c:pt>
                <c:pt idx="867">
                  <c:v>41.24</c:v>
                </c:pt>
                <c:pt idx="868">
                  <c:v>41.26</c:v>
                </c:pt>
                <c:pt idx="869">
                  <c:v>41.28</c:v>
                </c:pt>
                <c:pt idx="870">
                  <c:v>41.29</c:v>
                </c:pt>
                <c:pt idx="871">
                  <c:v>41.31</c:v>
                </c:pt>
                <c:pt idx="872">
                  <c:v>41.33</c:v>
                </c:pt>
                <c:pt idx="873">
                  <c:v>41.35</c:v>
                </c:pt>
                <c:pt idx="874">
                  <c:v>41.37</c:v>
                </c:pt>
                <c:pt idx="875">
                  <c:v>41.39</c:v>
                </c:pt>
                <c:pt idx="876">
                  <c:v>41.41</c:v>
                </c:pt>
                <c:pt idx="877">
                  <c:v>41.43</c:v>
                </c:pt>
                <c:pt idx="878">
                  <c:v>41.45</c:v>
                </c:pt>
                <c:pt idx="879">
                  <c:v>41.47</c:v>
                </c:pt>
                <c:pt idx="880">
                  <c:v>41.5</c:v>
                </c:pt>
                <c:pt idx="881">
                  <c:v>41.52</c:v>
                </c:pt>
                <c:pt idx="882">
                  <c:v>41.55</c:v>
                </c:pt>
                <c:pt idx="883">
                  <c:v>41.57</c:v>
                </c:pt>
                <c:pt idx="884">
                  <c:v>41.6</c:v>
                </c:pt>
                <c:pt idx="885">
                  <c:v>41.62</c:v>
                </c:pt>
                <c:pt idx="886">
                  <c:v>41.65</c:v>
                </c:pt>
                <c:pt idx="887">
                  <c:v>41.68</c:v>
                </c:pt>
                <c:pt idx="888">
                  <c:v>41.71</c:v>
                </c:pt>
                <c:pt idx="889">
                  <c:v>41.74</c:v>
                </c:pt>
                <c:pt idx="890">
                  <c:v>41.76</c:v>
                </c:pt>
                <c:pt idx="891">
                  <c:v>41.79</c:v>
                </c:pt>
                <c:pt idx="892">
                  <c:v>41.82</c:v>
                </c:pt>
                <c:pt idx="893">
                  <c:v>41.86</c:v>
                </c:pt>
                <c:pt idx="894">
                  <c:v>41.89</c:v>
                </c:pt>
                <c:pt idx="895">
                  <c:v>41.92</c:v>
                </c:pt>
                <c:pt idx="896">
                  <c:v>41.95</c:v>
                </c:pt>
                <c:pt idx="897">
                  <c:v>41.98</c:v>
                </c:pt>
                <c:pt idx="898">
                  <c:v>42.02</c:v>
                </c:pt>
                <c:pt idx="899">
                  <c:v>42.05</c:v>
                </c:pt>
                <c:pt idx="900">
                  <c:v>42.09</c:v>
                </c:pt>
                <c:pt idx="901">
                  <c:v>42.12</c:v>
                </c:pt>
                <c:pt idx="902">
                  <c:v>42.16</c:v>
                </c:pt>
                <c:pt idx="903">
                  <c:v>42.19</c:v>
                </c:pt>
                <c:pt idx="904">
                  <c:v>42.23</c:v>
                </c:pt>
                <c:pt idx="905">
                  <c:v>42.27</c:v>
                </c:pt>
                <c:pt idx="906">
                  <c:v>42.3</c:v>
                </c:pt>
                <c:pt idx="907">
                  <c:v>42.34</c:v>
                </c:pt>
                <c:pt idx="908">
                  <c:v>42.38</c:v>
                </c:pt>
                <c:pt idx="909">
                  <c:v>42.42</c:v>
                </c:pt>
                <c:pt idx="910">
                  <c:v>42.46</c:v>
                </c:pt>
                <c:pt idx="911">
                  <c:v>42.5</c:v>
                </c:pt>
                <c:pt idx="912">
                  <c:v>42.54</c:v>
                </c:pt>
                <c:pt idx="913">
                  <c:v>42.58</c:v>
                </c:pt>
                <c:pt idx="914">
                  <c:v>42.62</c:v>
                </c:pt>
                <c:pt idx="915">
                  <c:v>42.66</c:v>
                </c:pt>
                <c:pt idx="916">
                  <c:v>42.71</c:v>
                </c:pt>
                <c:pt idx="917">
                  <c:v>42.75</c:v>
                </c:pt>
                <c:pt idx="918">
                  <c:v>42.79</c:v>
                </c:pt>
                <c:pt idx="919">
                  <c:v>42.83</c:v>
                </c:pt>
                <c:pt idx="920">
                  <c:v>42.88</c:v>
                </c:pt>
                <c:pt idx="921">
                  <c:v>42.92</c:v>
                </c:pt>
                <c:pt idx="922">
                  <c:v>42.97</c:v>
                </c:pt>
                <c:pt idx="923">
                  <c:v>43.01</c:v>
                </c:pt>
                <c:pt idx="924">
                  <c:v>43.06</c:v>
                </c:pt>
                <c:pt idx="925">
                  <c:v>43.11</c:v>
                </c:pt>
                <c:pt idx="926">
                  <c:v>43.15</c:v>
                </c:pt>
                <c:pt idx="927">
                  <c:v>43.2</c:v>
                </c:pt>
                <c:pt idx="928">
                  <c:v>43.25</c:v>
                </c:pt>
                <c:pt idx="929">
                  <c:v>43.3</c:v>
                </c:pt>
                <c:pt idx="930">
                  <c:v>43.35</c:v>
                </c:pt>
                <c:pt idx="931">
                  <c:v>43.4</c:v>
                </c:pt>
                <c:pt idx="932">
                  <c:v>43.45</c:v>
                </c:pt>
                <c:pt idx="933">
                  <c:v>43.5</c:v>
                </c:pt>
                <c:pt idx="934">
                  <c:v>43.55</c:v>
                </c:pt>
                <c:pt idx="935">
                  <c:v>43.6</c:v>
                </c:pt>
                <c:pt idx="936">
                  <c:v>43.65</c:v>
                </c:pt>
                <c:pt idx="937">
                  <c:v>43.7</c:v>
                </c:pt>
                <c:pt idx="938">
                  <c:v>43.75</c:v>
                </c:pt>
                <c:pt idx="939">
                  <c:v>43.81</c:v>
                </c:pt>
                <c:pt idx="940">
                  <c:v>43.86</c:v>
                </c:pt>
                <c:pt idx="941">
                  <c:v>43.91</c:v>
                </c:pt>
                <c:pt idx="942">
                  <c:v>43.97</c:v>
                </c:pt>
                <c:pt idx="943">
                  <c:v>44.02</c:v>
                </c:pt>
                <c:pt idx="944">
                  <c:v>44.08</c:v>
                </c:pt>
                <c:pt idx="945">
                  <c:v>44.13</c:v>
                </c:pt>
                <c:pt idx="946">
                  <c:v>44.19</c:v>
                </c:pt>
                <c:pt idx="947">
                  <c:v>44.24</c:v>
                </c:pt>
                <c:pt idx="948">
                  <c:v>44.3</c:v>
                </c:pt>
                <c:pt idx="949">
                  <c:v>44.36</c:v>
                </c:pt>
                <c:pt idx="950">
                  <c:v>44.42</c:v>
                </c:pt>
                <c:pt idx="951">
                  <c:v>44.47</c:v>
                </c:pt>
                <c:pt idx="952">
                  <c:v>44.53</c:v>
                </c:pt>
                <c:pt idx="953">
                  <c:v>44.59</c:v>
                </c:pt>
                <c:pt idx="954">
                  <c:v>44.65</c:v>
                </c:pt>
                <c:pt idx="955">
                  <c:v>44.71</c:v>
                </c:pt>
                <c:pt idx="956">
                  <c:v>44.77</c:v>
                </c:pt>
                <c:pt idx="957">
                  <c:v>44.83</c:v>
                </c:pt>
                <c:pt idx="958">
                  <c:v>44.89</c:v>
                </c:pt>
                <c:pt idx="959">
                  <c:v>44.96</c:v>
                </c:pt>
                <c:pt idx="960">
                  <c:v>45.02</c:v>
                </c:pt>
                <c:pt idx="961">
                  <c:v>45.08</c:v>
                </c:pt>
                <c:pt idx="962">
                  <c:v>45.14</c:v>
                </c:pt>
                <c:pt idx="963">
                  <c:v>45.21</c:v>
                </c:pt>
                <c:pt idx="964">
                  <c:v>45.27</c:v>
                </c:pt>
                <c:pt idx="965">
                  <c:v>45.34</c:v>
                </c:pt>
                <c:pt idx="966">
                  <c:v>45.4</c:v>
                </c:pt>
                <c:pt idx="967">
                  <c:v>45.47</c:v>
                </c:pt>
                <c:pt idx="968">
                  <c:v>45.53</c:v>
                </c:pt>
                <c:pt idx="969">
                  <c:v>45.6</c:v>
                </c:pt>
                <c:pt idx="970">
                  <c:v>45.67</c:v>
                </c:pt>
                <c:pt idx="971">
                  <c:v>45.74</c:v>
                </c:pt>
                <c:pt idx="972">
                  <c:v>45.8</c:v>
                </c:pt>
                <c:pt idx="973">
                  <c:v>45.87</c:v>
                </c:pt>
                <c:pt idx="974">
                  <c:v>45.94</c:v>
                </c:pt>
                <c:pt idx="975">
                  <c:v>46.01</c:v>
                </c:pt>
                <c:pt idx="976">
                  <c:v>46.08</c:v>
                </c:pt>
                <c:pt idx="977">
                  <c:v>46.15</c:v>
                </c:pt>
                <c:pt idx="978">
                  <c:v>46.22</c:v>
                </c:pt>
                <c:pt idx="979">
                  <c:v>46.29</c:v>
                </c:pt>
                <c:pt idx="980">
                  <c:v>46.37</c:v>
                </c:pt>
                <c:pt idx="981">
                  <c:v>46.44</c:v>
                </c:pt>
                <c:pt idx="982">
                  <c:v>46.51</c:v>
                </c:pt>
                <c:pt idx="983">
                  <c:v>46.59</c:v>
                </c:pt>
                <c:pt idx="984">
                  <c:v>46.66</c:v>
                </c:pt>
                <c:pt idx="985">
                  <c:v>46.74</c:v>
                </c:pt>
                <c:pt idx="986">
                  <c:v>46.81</c:v>
                </c:pt>
                <c:pt idx="987">
                  <c:v>46.89</c:v>
                </c:pt>
                <c:pt idx="988">
                  <c:v>46.96</c:v>
                </c:pt>
                <c:pt idx="989">
                  <c:v>47.04</c:v>
                </c:pt>
                <c:pt idx="990">
                  <c:v>47.12</c:v>
                </c:pt>
                <c:pt idx="991">
                  <c:v>47.2</c:v>
                </c:pt>
                <c:pt idx="992">
                  <c:v>47.28</c:v>
                </c:pt>
                <c:pt idx="993">
                  <c:v>47.36</c:v>
                </c:pt>
                <c:pt idx="994">
                  <c:v>47.44</c:v>
                </c:pt>
                <c:pt idx="995">
                  <c:v>47.52</c:v>
                </c:pt>
                <c:pt idx="996">
                  <c:v>47.6</c:v>
                </c:pt>
                <c:pt idx="997">
                  <c:v>47.68</c:v>
                </c:pt>
                <c:pt idx="998">
                  <c:v>47.77</c:v>
                </c:pt>
                <c:pt idx="999">
                  <c:v>47.85</c:v>
                </c:pt>
                <c:pt idx="1000">
                  <c:v>47.93</c:v>
                </c:pt>
                <c:pt idx="1001">
                  <c:v>48.02</c:v>
                </c:pt>
                <c:pt idx="1002">
                  <c:v>48.1</c:v>
                </c:pt>
                <c:pt idx="1003">
                  <c:v>48.19</c:v>
                </c:pt>
                <c:pt idx="1004">
                  <c:v>48.28</c:v>
                </c:pt>
                <c:pt idx="1005">
                  <c:v>48.36</c:v>
                </c:pt>
                <c:pt idx="1006">
                  <c:v>48.45</c:v>
                </c:pt>
                <c:pt idx="1007">
                  <c:v>48.54</c:v>
                </c:pt>
                <c:pt idx="1008">
                  <c:v>48.63</c:v>
                </c:pt>
                <c:pt idx="1009">
                  <c:v>48.72</c:v>
                </c:pt>
                <c:pt idx="1010">
                  <c:v>48.81</c:v>
                </c:pt>
                <c:pt idx="1011">
                  <c:v>48.91</c:v>
                </c:pt>
                <c:pt idx="1012">
                  <c:v>49</c:v>
                </c:pt>
                <c:pt idx="1013">
                  <c:v>49.09</c:v>
                </c:pt>
                <c:pt idx="1014">
                  <c:v>49.19</c:v>
                </c:pt>
                <c:pt idx="1015">
                  <c:v>49.28</c:v>
                </c:pt>
                <c:pt idx="1016">
                  <c:v>49.38</c:v>
                </c:pt>
                <c:pt idx="1017">
                  <c:v>49.48</c:v>
                </c:pt>
                <c:pt idx="1018">
                  <c:v>49.58</c:v>
                </c:pt>
                <c:pt idx="1019">
                  <c:v>49.68</c:v>
                </c:pt>
                <c:pt idx="1020">
                  <c:v>49.78</c:v>
                </c:pt>
                <c:pt idx="1021">
                  <c:v>49.88</c:v>
                </c:pt>
                <c:pt idx="1022">
                  <c:v>49.98</c:v>
                </c:pt>
                <c:pt idx="1023">
                  <c:v>50.08</c:v>
                </c:pt>
                <c:pt idx="1024">
                  <c:v>50.19</c:v>
                </c:pt>
                <c:pt idx="1025">
                  <c:v>50.29</c:v>
                </c:pt>
                <c:pt idx="1026">
                  <c:v>50.4</c:v>
                </c:pt>
                <c:pt idx="1027">
                  <c:v>50.5</c:v>
                </c:pt>
                <c:pt idx="1028">
                  <c:v>50.61</c:v>
                </c:pt>
                <c:pt idx="1029">
                  <c:v>50.72</c:v>
                </c:pt>
                <c:pt idx="1030">
                  <c:v>50.83</c:v>
                </c:pt>
                <c:pt idx="1031">
                  <c:v>50.94</c:v>
                </c:pt>
                <c:pt idx="1032">
                  <c:v>51.06</c:v>
                </c:pt>
                <c:pt idx="1033">
                  <c:v>51.17</c:v>
                </c:pt>
                <c:pt idx="1034">
                  <c:v>51.29</c:v>
                </c:pt>
                <c:pt idx="1035">
                  <c:v>51.4</c:v>
                </c:pt>
                <c:pt idx="1036">
                  <c:v>51.52</c:v>
                </c:pt>
                <c:pt idx="1037">
                  <c:v>51.64</c:v>
                </c:pt>
                <c:pt idx="1038">
                  <c:v>51.76</c:v>
                </c:pt>
                <c:pt idx="1039">
                  <c:v>51.88</c:v>
                </c:pt>
                <c:pt idx="1040">
                  <c:v>52.01</c:v>
                </c:pt>
                <c:pt idx="1041">
                  <c:v>52.13</c:v>
                </c:pt>
                <c:pt idx="1042">
                  <c:v>52.26</c:v>
                </c:pt>
                <c:pt idx="1043">
                  <c:v>52.39</c:v>
                </c:pt>
                <c:pt idx="1044">
                  <c:v>52.52</c:v>
                </c:pt>
                <c:pt idx="1045">
                  <c:v>52.65</c:v>
                </c:pt>
                <c:pt idx="1046">
                  <c:v>52.78</c:v>
                </c:pt>
                <c:pt idx="1047">
                  <c:v>52.92</c:v>
                </c:pt>
                <c:pt idx="1048">
                  <c:v>53.05</c:v>
                </c:pt>
                <c:pt idx="1049">
                  <c:v>53.19</c:v>
                </c:pt>
                <c:pt idx="1050">
                  <c:v>53.33</c:v>
                </c:pt>
                <c:pt idx="1051">
                  <c:v>53.48</c:v>
                </c:pt>
                <c:pt idx="1052">
                  <c:v>53.62</c:v>
                </c:pt>
                <c:pt idx="1053">
                  <c:v>53.77</c:v>
                </c:pt>
                <c:pt idx="1054">
                  <c:v>53.92</c:v>
                </c:pt>
                <c:pt idx="1055">
                  <c:v>54.07</c:v>
                </c:pt>
                <c:pt idx="1056">
                  <c:v>54.22</c:v>
                </c:pt>
                <c:pt idx="1057">
                  <c:v>54.37</c:v>
                </c:pt>
                <c:pt idx="1058">
                  <c:v>54.53</c:v>
                </c:pt>
                <c:pt idx="1059">
                  <c:v>54.69</c:v>
                </c:pt>
                <c:pt idx="1060">
                  <c:v>54.85</c:v>
                </c:pt>
                <c:pt idx="1061">
                  <c:v>55.02</c:v>
                </c:pt>
                <c:pt idx="1062">
                  <c:v>55.19</c:v>
                </c:pt>
                <c:pt idx="1063">
                  <c:v>55.36</c:v>
                </c:pt>
                <c:pt idx="1064">
                  <c:v>55.53</c:v>
                </c:pt>
                <c:pt idx="1065">
                  <c:v>55.71</c:v>
                </c:pt>
                <c:pt idx="1066">
                  <c:v>55.89</c:v>
                </c:pt>
                <c:pt idx="1067">
                  <c:v>56.07</c:v>
                </c:pt>
                <c:pt idx="1068">
                  <c:v>56.26</c:v>
                </c:pt>
                <c:pt idx="1069">
                  <c:v>56.45</c:v>
                </c:pt>
                <c:pt idx="1070">
                  <c:v>56.64</c:v>
                </c:pt>
                <c:pt idx="1071">
                  <c:v>56.83</c:v>
                </c:pt>
                <c:pt idx="1072">
                  <c:v>57.03</c:v>
                </c:pt>
                <c:pt idx="1073">
                  <c:v>57.24</c:v>
                </c:pt>
                <c:pt idx="1074">
                  <c:v>57.45</c:v>
                </c:pt>
                <c:pt idx="1075">
                  <c:v>57.66</c:v>
                </c:pt>
                <c:pt idx="1076">
                  <c:v>57.87</c:v>
                </c:pt>
                <c:pt idx="1077">
                  <c:v>58.09</c:v>
                </c:pt>
                <c:pt idx="1078">
                  <c:v>58.32</c:v>
                </c:pt>
                <c:pt idx="1079">
                  <c:v>58.55</c:v>
                </c:pt>
                <c:pt idx="1080">
                  <c:v>58.78</c:v>
                </c:pt>
                <c:pt idx="1081">
                  <c:v>59.02</c:v>
                </c:pt>
                <c:pt idx="1082">
                  <c:v>59.27</c:v>
                </c:pt>
                <c:pt idx="1083">
                  <c:v>59.52</c:v>
                </c:pt>
                <c:pt idx="1084">
                  <c:v>59.78</c:v>
                </c:pt>
                <c:pt idx="1085">
                  <c:v>60.04</c:v>
                </c:pt>
                <c:pt idx="1086">
                  <c:v>60.31</c:v>
                </c:pt>
                <c:pt idx="1087">
                  <c:v>60.58</c:v>
                </c:pt>
                <c:pt idx="1088">
                  <c:v>60.87</c:v>
                </c:pt>
                <c:pt idx="1089">
                  <c:v>61.16</c:v>
                </c:pt>
                <c:pt idx="1090">
                  <c:v>61.45</c:v>
                </c:pt>
                <c:pt idx="1091">
                  <c:v>61.76</c:v>
                </c:pt>
                <c:pt idx="1092">
                  <c:v>62.07</c:v>
                </c:pt>
                <c:pt idx="1093">
                  <c:v>62.39</c:v>
                </c:pt>
                <c:pt idx="1094">
                  <c:v>62.72</c:v>
                </c:pt>
                <c:pt idx="1095">
                  <c:v>63.06</c:v>
                </c:pt>
                <c:pt idx="1096">
                  <c:v>63.41</c:v>
                </c:pt>
                <c:pt idx="1097">
                  <c:v>63.76</c:v>
                </c:pt>
                <c:pt idx="1098">
                  <c:v>64.13</c:v>
                </c:pt>
                <c:pt idx="1099">
                  <c:v>64.510000000000005</c:v>
                </c:pt>
                <c:pt idx="1100">
                  <c:v>64.900000000000006</c:v>
                </c:pt>
                <c:pt idx="1101">
                  <c:v>65.3</c:v>
                </c:pt>
                <c:pt idx="1102">
                  <c:v>65.72</c:v>
                </c:pt>
                <c:pt idx="1103">
                  <c:v>66.150000000000006</c:v>
                </c:pt>
                <c:pt idx="1104">
                  <c:v>66.59</c:v>
                </c:pt>
                <c:pt idx="1105">
                  <c:v>67.05</c:v>
                </c:pt>
                <c:pt idx="1106">
                  <c:v>67.52</c:v>
                </c:pt>
                <c:pt idx="1107">
                  <c:v>68.010000000000005</c:v>
                </c:pt>
                <c:pt idx="1108">
                  <c:v>68.510000000000005</c:v>
                </c:pt>
                <c:pt idx="1109">
                  <c:v>69.03</c:v>
                </c:pt>
                <c:pt idx="1110">
                  <c:v>69.569999999999993</c:v>
                </c:pt>
                <c:pt idx="1111">
                  <c:v>70.13</c:v>
                </c:pt>
                <c:pt idx="1112">
                  <c:v>70.72</c:v>
                </c:pt>
                <c:pt idx="1113">
                  <c:v>71.319999999999993</c:v>
                </c:pt>
                <c:pt idx="1114">
                  <c:v>71.95</c:v>
                </c:pt>
                <c:pt idx="1115">
                  <c:v>72.599999999999994</c:v>
                </c:pt>
                <c:pt idx="1116">
                  <c:v>73.27</c:v>
                </c:pt>
                <c:pt idx="1117">
                  <c:v>73.98</c:v>
                </c:pt>
                <c:pt idx="1118">
                  <c:v>74.709999999999994</c:v>
                </c:pt>
                <c:pt idx="1119">
                  <c:v>75.47</c:v>
                </c:pt>
                <c:pt idx="1120">
                  <c:v>76.27</c:v>
                </c:pt>
                <c:pt idx="1121">
                  <c:v>77.099999999999994</c:v>
                </c:pt>
                <c:pt idx="1122">
                  <c:v>77.97</c:v>
                </c:pt>
                <c:pt idx="1123">
                  <c:v>78.88</c:v>
                </c:pt>
                <c:pt idx="1124">
                  <c:v>79.819999999999993</c:v>
                </c:pt>
                <c:pt idx="1125">
                  <c:v>80.819999999999993</c:v>
                </c:pt>
                <c:pt idx="1126">
                  <c:v>81.849999999999994</c:v>
                </c:pt>
                <c:pt idx="1127">
                  <c:v>82.94</c:v>
                </c:pt>
                <c:pt idx="1128">
                  <c:v>84.08</c:v>
                </c:pt>
                <c:pt idx="1129">
                  <c:v>85.28</c:v>
                </c:pt>
                <c:pt idx="1130">
                  <c:v>86.54</c:v>
                </c:pt>
                <c:pt idx="1131">
                  <c:v>87.87</c:v>
                </c:pt>
                <c:pt idx="1132">
                  <c:v>89.26</c:v>
                </c:pt>
                <c:pt idx="1133">
                  <c:v>90.73</c:v>
                </c:pt>
                <c:pt idx="1134">
                  <c:v>92.28</c:v>
                </c:pt>
                <c:pt idx="1135">
                  <c:v>93.91</c:v>
                </c:pt>
                <c:pt idx="1136">
                  <c:v>95.64</c:v>
                </c:pt>
                <c:pt idx="1137">
                  <c:v>97.46</c:v>
                </c:pt>
                <c:pt idx="1138">
                  <c:v>99.39</c:v>
                </c:pt>
                <c:pt idx="1139">
                  <c:v>101.44</c:v>
                </c:pt>
                <c:pt idx="1140">
                  <c:v>103.6</c:v>
                </c:pt>
                <c:pt idx="1141">
                  <c:v>105.9</c:v>
                </c:pt>
                <c:pt idx="1142">
                  <c:v>108.34</c:v>
                </c:pt>
                <c:pt idx="1143">
                  <c:v>110.93</c:v>
                </c:pt>
                <c:pt idx="1144">
                  <c:v>113.68</c:v>
                </c:pt>
                <c:pt idx="1145">
                  <c:v>116.61</c:v>
                </c:pt>
                <c:pt idx="1146">
                  <c:v>119.72</c:v>
                </c:pt>
                <c:pt idx="1147">
                  <c:v>123.04</c:v>
                </c:pt>
                <c:pt idx="1148">
                  <c:v>126.58</c:v>
                </c:pt>
                <c:pt idx="1149">
                  <c:v>130.34</c:v>
                </c:pt>
                <c:pt idx="1150">
                  <c:v>134.36000000000001</c:v>
                </c:pt>
                <c:pt idx="1151">
                  <c:v>138.63</c:v>
                </c:pt>
                <c:pt idx="1152">
                  <c:v>143.19</c:v>
                </c:pt>
                <c:pt idx="1153">
                  <c:v>148.04</c:v>
                </c:pt>
                <c:pt idx="1154">
                  <c:v>153.19999999999999</c:v>
                </c:pt>
                <c:pt idx="1155">
                  <c:v>158.68</c:v>
                </c:pt>
                <c:pt idx="1156">
                  <c:v>164.48</c:v>
                </c:pt>
                <c:pt idx="1157">
                  <c:v>170.62</c:v>
                </c:pt>
                <c:pt idx="1158">
                  <c:v>177.09</c:v>
                </c:pt>
                <c:pt idx="1159">
                  <c:v>183.87</c:v>
                </c:pt>
                <c:pt idx="1160">
                  <c:v>190.94</c:v>
                </c:pt>
                <c:pt idx="1161">
                  <c:v>198.27</c:v>
                </c:pt>
                <c:pt idx="1162">
                  <c:v>205.8</c:v>
                </c:pt>
                <c:pt idx="1163">
                  <c:v>213.44</c:v>
                </c:pt>
                <c:pt idx="1164">
                  <c:v>221.09</c:v>
                </c:pt>
                <c:pt idx="1165">
                  <c:v>228.63</c:v>
                </c:pt>
                <c:pt idx="1166">
                  <c:v>235.89</c:v>
                </c:pt>
                <c:pt idx="1167">
                  <c:v>242.71</c:v>
                </c:pt>
                <c:pt idx="1168">
                  <c:v>248.91</c:v>
                </c:pt>
                <c:pt idx="1169">
                  <c:v>254.32</c:v>
                </c:pt>
                <c:pt idx="1170">
                  <c:v>258.83</c:v>
                </c:pt>
                <c:pt idx="1171">
                  <c:v>262.36</c:v>
                </c:pt>
                <c:pt idx="1172">
                  <c:v>264.95</c:v>
                </c:pt>
                <c:pt idx="1173">
                  <c:v>266.72000000000003</c:v>
                </c:pt>
                <c:pt idx="1174">
                  <c:v>267.83999999999997</c:v>
                </c:pt>
                <c:pt idx="1175">
                  <c:v>268.51</c:v>
                </c:pt>
                <c:pt idx="1176">
                  <c:v>268.89</c:v>
                </c:pt>
                <c:pt idx="1177">
                  <c:v>269.07</c:v>
                </c:pt>
                <c:pt idx="1178">
                  <c:v>269.07</c:v>
                </c:pt>
                <c:pt idx="1179">
                  <c:v>268.89999999999998</c:v>
                </c:pt>
                <c:pt idx="1180">
                  <c:v>268.52999999999997</c:v>
                </c:pt>
                <c:pt idx="1181">
                  <c:v>267.88</c:v>
                </c:pt>
                <c:pt idx="1182">
                  <c:v>266.77999999999997</c:v>
                </c:pt>
                <c:pt idx="1183">
                  <c:v>265.04000000000002</c:v>
                </c:pt>
                <c:pt idx="1184">
                  <c:v>262.5</c:v>
                </c:pt>
                <c:pt idx="1185">
                  <c:v>259.02999999999997</c:v>
                </c:pt>
                <c:pt idx="1186">
                  <c:v>254.61</c:v>
                </c:pt>
                <c:pt idx="1187">
                  <c:v>249.3</c:v>
                </c:pt>
                <c:pt idx="1188">
                  <c:v>243.22</c:v>
                </c:pt>
                <c:pt idx="1189">
                  <c:v>236.54</c:v>
                </c:pt>
                <c:pt idx="1190">
                  <c:v>229.43</c:v>
                </c:pt>
              </c:numCache>
            </c:numRef>
          </c:yVal>
          <c:smooth val="1"/>
          <c:extLst>
            <c:ext xmlns:c16="http://schemas.microsoft.com/office/drawing/2014/chart" uri="{C3380CC4-5D6E-409C-BE32-E72D297353CC}">
              <c16:uniqueId val="{00000002-7C85-45CF-A381-2F467200C6B2}"/>
            </c:ext>
          </c:extLst>
        </c:ser>
        <c:dLbls>
          <c:showLegendKey val="0"/>
          <c:showVal val="0"/>
          <c:showCatName val="0"/>
          <c:showSerName val="0"/>
          <c:showPercent val="0"/>
          <c:showBubbleSize val="0"/>
        </c:dLbls>
        <c:axId val="-2112370216"/>
        <c:axId val="-2107469800"/>
        <c:extLst/>
      </c:scatterChart>
      <c:valAx>
        <c:axId val="-2112370216"/>
        <c:scaling>
          <c:orientation val="minMax"/>
          <c:max val="120"/>
          <c:min val="0"/>
        </c:scaling>
        <c:delete val="0"/>
        <c:axPos val="b"/>
        <c:majorGridlines/>
        <c:title>
          <c:tx>
            <c:rich>
              <a:bodyPr/>
              <a:lstStyle/>
              <a:p>
                <a:pPr>
                  <a:defRPr sz="1600"/>
                </a:pPr>
                <a:r>
                  <a:rPr lang="en-US" sz="1600"/>
                  <a:t>Frequency, GHz</a:t>
                </a:r>
              </a:p>
            </c:rich>
          </c:tx>
          <c:layout>
            <c:manualLayout>
              <c:xMode val="edge"/>
              <c:yMode val="edge"/>
              <c:x val="0.39077235954218953"/>
              <c:y val="0.93295817135734793"/>
            </c:manualLayout>
          </c:layout>
          <c:overlay val="0"/>
        </c:title>
        <c:numFmt formatCode="0" sourceLinked="0"/>
        <c:majorTickMark val="out"/>
        <c:minorTickMark val="in"/>
        <c:tickLblPos val="nextTo"/>
        <c:spPr>
          <a:ln/>
        </c:spPr>
        <c:txPr>
          <a:bodyPr/>
          <a:lstStyle/>
          <a:p>
            <a:pPr>
              <a:defRPr sz="1400" b="1" i="0" baseline="0"/>
            </a:pPr>
            <a:endParaRPr lang="en-US"/>
          </a:p>
        </c:txPr>
        <c:crossAx val="-2107469800"/>
        <c:crosses val="autoZero"/>
        <c:crossBetween val="midCat"/>
        <c:majorUnit val="10"/>
        <c:minorUnit val="5"/>
      </c:valAx>
      <c:valAx>
        <c:axId val="-2107469800"/>
        <c:scaling>
          <c:orientation val="minMax"/>
          <c:max val="300"/>
        </c:scaling>
        <c:delete val="0"/>
        <c:axPos val="l"/>
        <c:majorGridlines/>
        <c:numFmt formatCode="0.0" sourceLinked="1"/>
        <c:majorTickMark val="out"/>
        <c:minorTickMark val="none"/>
        <c:tickLblPos val="nextTo"/>
        <c:txPr>
          <a:bodyPr/>
          <a:lstStyle/>
          <a:p>
            <a:pPr>
              <a:defRPr sz="1400" b="1" i="0" baseline="0"/>
            </a:pPr>
            <a:endParaRPr lang="en-US"/>
          </a:p>
        </c:txPr>
        <c:crossAx val="-2112370216"/>
        <c:crosses val="autoZero"/>
        <c:crossBetween val="midCat"/>
      </c:valAx>
    </c:plotArea>
    <c:legend>
      <c:legendPos val="r"/>
      <c:layout>
        <c:manualLayout>
          <c:xMode val="edge"/>
          <c:yMode val="edge"/>
          <c:x val="0.10570285052002901"/>
          <c:y val="9.9711319731752998E-2"/>
          <c:w val="0.12725901890616076"/>
          <c:h val="0.19547097012777054"/>
        </c:manualLayout>
      </c:layout>
      <c:overlay val="0"/>
      <c:spPr>
        <a:solidFill>
          <a:schemeClr val="bg1"/>
        </a:solidFill>
      </c:spPr>
      <c:txPr>
        <a:bodyPr/>
        <a:lstStyle/>
        <a:p>
          <a:pPr>
            <a:defRPr sz="1400" b="1" i="0"/>
          </a:pPr>
          <a:endParaRPr lang="en-US"/>
        </a:p>
      </c:txPr>
    </c:legend>
    <c:plotVisOnly val="1"/>
    <c:dispBlanksAs val="gap"/>
    <c:showDLblsOverMax val="0"/>
  </c:chart>
  <c:printSettings>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a:pPr>
            <a:r>
              <a:rPr lang="en-US"/>
              <a:t>Tsky for VLA Site, 30 deg. Elevation</a:t>
            </a:r>
          </a:p>
        </c:rich>
      </c:tx>
      <c:layout>
        <c:manualLayout>
          <c:xMode val="edge"/>
          <c:yMode val="edge"/>
          <c:x val="0.29683616530984264"/>
          <c:y val="0"/>
        </c:manualLayout>
      </c:layout>
      <c:overlay val="0"/>
    </c:title>
    <c:autoTitleDeleted val="0"/>
    <c:plotArea>
      <c:layout>
        <c:manualLayout>
          <c:layoutTarget val="inner"/>
          <c:xMode val="edge"/>
          <c:yMode val="edge"/>
          <c:x val="6.9044735917186781E-2"/>
          <c:y val="7.4002748014091985E-2"/>
          <c:w val="0.88555754464972514"/>
          <c:h val="0.78411882452331705"/>
        </c:manualLayout>
      </c:layout>
      <c:scatterChart>
        <c:scatterStyle val="smoothMarker"/>
        <c:varyColors val="0"/>
        <c:ser>
          <c:idx val="3"/>
          <c:order val="0"/>
          <c:tx>
            <c:strRef>
              <c:f>Tsky!$K$5</c:f>
              <c:strCache>
                <c:ptCount val="1"/>
                <c:pt idx="0">
                  <c:v>1</c:v>
                </c:pt>
              </c:strCache>
            </c:strRef>
          </c:tx>
          <c:marker>
            <c:symbol val="none"/>
          </c:marker>
          <c:xVal>
            <c:numRef>
              <c:f>Tsky!$A$6:$A$1196</c:f>
              <c:numCache>
                <c:formatCode>0.0</c:formatCode>
                <c:ptCount val="1191"/>
                <c:pt idx="0">
                  <c:v>1</c:v>
                </c:pt>
                <c:pt idx="1">
                  <c:v>1.1000000000000001</c:v>
                </c:pt>
                <c:pt idx="2">
                  <c:v>1.2</c:v>
                </c:pt>
                <c:pt idx="3">
                  <c:v>1.3</c:v>
                </c:pt>
                <c:pt idx="4">
                  <c:v>1.4</c:v>
                </c:pt>
                <c:pt idx="5">
                  <c:v>1.5</c:v>
                </c:pt>
                <c:pt idx="6">
                  <c:v>1.6</c:v>
                </c:pt>
                <c:pt idx="7">
                  <c:v>1.7</c:v>
                </c:pt>
                <c:pt idx="8">
                  <c:v>1.8</c:v>
                </c:pt>
                <c:pt idx="9">
                  <c:v>1.9</c:v>
                </c:pt>
                <c:pt idx="10">
                  <c:v>2</c:v>
                </c:pt>
                <c:pt idx="11">
                  <c:v>2.1</c:v>
                </c:pt>
                <c:pt idx="12">
                  <c:v>2.2000000000000002</c:v>
                </c:pt>
                <c:pt idx="13">
                  <c:v>2.2999999999999998</c:v>
                </c:pt>
                <c:pt idx="14">
                  <c:v>2.4</c:v>
                </c:pt>
                <c:pt idx="15">
                  <c:v>2.5</c:v>
                </c:pt>
                <c:pt idx="16">
                  <c:v>2.6</c:v>
                </c:pt>
                <c:pt idx="17">
                  <c:v>2.7</c:v>
                </c:pt>
                <c:pt idx="18">
                  <c:v>2.8</c:v>
                </c:pt>
                <c:pt idx="19">
                  <c:v>2.9</c:v>
                </c:pt>
                <c:pt idx="20">
                  <c:v>3</c:v>
                </c:pt>
                <c:pt idx="21">
                  <c:v>3.1</c:v>
                </c:pt>
                <c:pt idx="22">
                  <c:v>3.2</c:v>
                </c:pt>
                <c:pt idx="23">
                  <c:v>3.3</c:v>
                </c:pt>
                <c:pt idx="24">
                  <c:v>3.4</c:v>
                </c:pt>
                <c:pt idx="25">
                  <c:v>3.5</c:v>
                </c:pt>
                <c:pt idx="26">
                  <c:v>3.6</c:v>
                </c:pt>
                <c:pt idx="27">
                  <c:v>3.7</c:v>
                </c:pt>
                <c:pt idx="28">
                  <c:v>3.8</c:v>
                </c:pt>
                <c:pt idx="29">
                  <c:v>3.9</c:v>
                </c:pt>
                <c:pt idx="30">
                  <c:v>4</c:v>
                </c:pt>
                <c:pt idx="31">
                  <c:v>4.0999999999999996</c:v>
                </c:pt>
                <c:pt idx="32">
                  <c:v>4.2</c:v>
                </c:pt>
                <c:pt idx="33">
                  <c:v>4.3</c:v>
                </c:pt>
                <c:pt idx="34">
                  <c:v>4.4000000000000004</c:v>
                </c:pt>
                <c:pt idx="35">
                  <c:v>4.5</c:v>
                </c:pt>
                <c:pt idx="36">
                  <c:v>4.5999999999999996</c:v>
                </c:pt>
                <c:pt idx="37">
                  <c:v>4.7</c:v>
                </c:pt>
                <c:pt idx="38">
                  <c:v>4.8</c:v>
                </c:pt>
                <c:pt idx="39">
                  <c:v>4.9000000000000004</c:v>
                </c:pt>
                <c:pt idx="40">
                  <c:v>5</c:v>
                </c:pt>
                <c:pt idx="41">
                  <c:v>5.0999999999999996</c:v>
                </c:pt>
                <c:pt idx="42">
                  <c:v>5.2</c:v>
                </c:pt>
                <c:pt idx="43">
                  <c:v>5.3</c:v>
                </c:pt>
                <c:pt idx="44">
                  <c:v>5.4</c:v>
                </c:pt>
                <c:pt idx="45">
                  <c:v>5.5</c:v>
                </c:pt>
                <c:pt idx="46">
                  <c:v>5.6</c:v>
                </c:pt>
                <c:pt idx="47">
                  <c:v>5.7</c:v>
                </c:pt>
                <c:pt idx="48">
                  <c:v>5.8</c:v>
                </c:pt>
                <c:pt idx="49">
                  <c:v>5.9</c:v>
                </c:pt>
                <c:pt idx="50">
                  <c:v>6</c:v>
                </c:pt>
                <c:pt idx="51">
                  <c:v>6.1</c:v>
                </c:pt>
                <c:pt idx="52">
                  <c:v>6.2</c:v>
                </c:pt>
                <c:pt idx="53">
                  <c:v>6.3</c:v>
                </c:pt>
                <c:pt idx="54">
                  <c:v>6.4</c:v>
                </c:pt>
                <c:pt idx="55">
                  <c:v>6.5</c:v>
                </c:pt>
                <c:pt idx="56">
                  <c:v>6.6</c:v>
                </c:pt>
                <c:pt idx="57">
                  <c:v>6.7</c:v>
                </c:pt>
                <c:pt idx="58">
                  <c:v>6.8</c:v>
                </c:pt>
                <c:pt idx="59">
                  <c:v>6.9</c:v>
                </c:pt>
                <c:pt idx="60">
                  <c:v>7</c:v>
                </c:pt>
                <c:pt idx="61">
                  <c:v>7.1</c:v>
                </c:pt>
                <c:pt idx="62">
                  <c:v>7.2</c:v>
                </c:pt>
                <c:pt idx="63">
                  <c:v>7.3</c:v>
                </c:pt>
                <c:pt idx="64">
                  <c:v>7.4</c:v>
                </c:pt>
                <c:pt idx="65">
                  <c:v>7.5</c:v>
                </c:pt>
                <c:pt idx="66">
                  <c:v>7.6</c:v>
                </c:pt>
                <c:pt idx="67">
                  <c:v>7.7</c:v>
                </c:pt>
                <c:pt idx="68">
                  <c:v>7.8</c:v>
                </c:pt>
                <c:pt idx="69">
                  <c:v>7.9</c:v>
                </c:pt>
                <c:pt idx="70">
                  <c:v>8</c:v>
                </c:pt>
                <c:pt idx="71">
                  <c:v>8.1</c:v>
                </c:pt>
                <c:pt idx="72">
                  <c:v>8.1999999999999993</c:v>
                </c:pt>
                <c:pt idx="73">
                  <c:v>8.3000000000000007</c:v>
                </c:pt>
                <c:pt idx="74">
                  <c:v>8.4</c:v>
                </c:pt>
                <c:pt idx="75">
                  <c:v>8.5</c:v>
                </c:pt>
                <c:pt idx="76">
                  <c:v>8.6</c:v>
                </c:pt>
                <c:pt idx="77">
                  <c:v>8.6999999999999993</c:v>
                </c:pt>
                <c:pt idx="78">
                  <c:v>8.8000000000000007</c:v>
                </c:pt>
                <c:pt idx="79">
                  <c:v>8.9</c:v>
                </c:pt>
                <c:pt idx="80">
                  <c:v>9</c:v>
                </c:pt>
                <c:pt idx="81">
                  <c:v>9.1</c:v>
                </c:pt>
                <c:pt idx="82">
                  <c:v>9.1999999999999993</c:v>
                </c:pt>
                <c:pt idx="83">
                  <c:v>9.3000000000000007</c:v>
                </c:pt>
                <c:pt idx="84">
                  <c:v>9.4</c:v>
                </c:pt>
                <c:pt idx="85">
                  <c:v>9.5</c:v>
                </c:pt>
                <c:pt idx="86">
                  <c:v>9.6</c:v>
                </c:pt>
                <c:pt idx="87">
                  <c:v>9.6999999999999993</c:v>
                </c:pt>
                <c:pt idx="88">
                  <c:v>9.8000000000000007</c:v>
                </c:pt>
                <c:pt idx="89">
                  <c:v>9.9</c:v>
                </c:pt>
                <c:pt idx="90">
                  <c:v>10</c:v>
                </c:pt>
                <c:pt idx="91">
                  <c:v>10.1</c:v>
                </c:pt>
                <c:pt idx="92">
                  <c:v>10.199999999999999</c:v>
                </c:pt>
                <c:pt idx="93">
                  <c:v>10.3</c:v>
                </c:pt>
                <c:pt idx="94">
                  <c:v>10.4</c:v>
                </c:pt>
                <c:pt idx="95">
                  <c:v>10.5</c:v>
                </c:pt>
                <c:pt idx="96">
                  <c:v>10.6</c:v>
                </c:pt>
                <c:pt idx="97">
                  <c:v>10.7</c:v>
                </c:pt>
                <c:pt idx="98">
                  <c:v>10.8</c:v>
                </c:pt>
                <c:pt idx="99">
                  <c:v>10.9</c:v>
                </c:pt>
                <c:pt idx="100">
                  <c:v>11</c:v>
                </c:pt>
                <c:pt idx="101">
                  <c:v>11.1</c:v>
                </c:pt>
                <c:pt idx="102">
                  <c:v>11.2</c:v>
                </c:pt>
                <c:pt idx="103">
                  <c:v>11.3</c:v>
                </c:pt>
                <c:pt idx="104">
                  <c:v>11.4</c:v>
                </c:pt>
                <c:pt idx="105">
                  <c:v>11.5</c:v>
                </c:pt>
                <c:pt idx="106">
                  <c:v>11.6</c:v>
                </c:pt>
                <c:pt idx="107">
                  <c:v>11.7</c:v>
                </c:pt>
                <c:pt idx="108">
                  <c:v>11.8</c:v>
                </c:pt>
                <c:pt idx="109">
                  <c:v>11.9</c:v>
                </c:pt>
                <c:pt idx="110">
                  <c:v>12</c:v>
                </c:pt>
                <c:pt idx="111">
                  <c:v>12.1</c:v>
                </c:pt>
                <c:pt idx="112">
                  <c:v>12.2</c:v>
                </c:pt>
                <c:pt idx="113">
                  <c:v>12.3</c:v>
                </c:pt>
                <c:pt idx="114">
                  <c:v>12.4</c:v>
                </c:pt>
                <c:pt idx="115">
                  <c:v>12.5</c:v>
                </c:pt>
                <c:pt idx="116">
                  <c:v>12.6</c:v>
                </c:pt>
                <c:pt idx="117">
                  <c:v>12.7</c:v>
                </c:pt>
                <c:pt idx="118">
                  <c:v>12.8</c:v>
                </c:pt>
                <c:pt idx="119">
                  <c:v>12.9</c:v>
                </c:pt>
                <c:pt idx="120">
                  <c:v>13</c:v>
                </c:pt>
                <c:pt idx="121">
                  <c:v>13.1</c:v>
                </c:pt>
                <c:pt idx="122">
                  <c:v>13.2</c:v>
                </c:pt>
                <c:pt idx="123">
                  <c:v>13.3</c:v>
                </c:pt>
                <c:pt idx="124">
                  <c:v>13.4</c:v>
                </c:pt>
                <c:pt idx="125">
                  <c:v>13.5</c:v>
                </c:pt>
                <c:pt idx="126">
                  <c:v>13.6</c:v>
                </c:pt>
                <c:pt idx="127">
                  <c:v>13.7</c:v>
                </c:pt>
                <c:pt idx="128">
                  <c:v>13.8</c:v>
                </c:pt>
                <c:pt idx="129">
                  <c:v>13.9</c:v>
                </c:pt>
                <c:pt idx="130">
                  <c:v>14</c:v>
                </c:pt>
                <c:pt idx="131">
                  <c:v>14.1</c:v>
                </c:pt>
                <c:pt idx="132">
                  <c:v>14.2</c:v>
                </c:pt>
                <c:pt idx="133">
                  <c:v>14.3</c:v>
                </c:pt>
                <c:pt idx="134">
                  <c:v>14.4</c:v>
                </c:pt>
                <c:pt idx="135">
                  <c:v>14.5</c:v>
                </c:pt>
                <c:pt idx="136">
                  <c:v>14.6</c:v>
                </c:pt>
                <c:pt idx="137">
                  <c:v>14.7</c:v>
                </c:pt>
                <c:pt idx="138">
                  <c:v>14.8</c:v>
                </c:pt>
                <c:pt idx="139">
                  <c:v>14.9</c:v>
                </c:pt>
                <c:pt idx="140">
                  <c:v>15</c:v>
                </c:pt>
                <c:pt idx="141">
                  <c:v>15.1</c:v>
                </c:pt>
                <c:pt idx="142">
                  <c:v>15.2</c:v>
                </c:pt>
                <c:pt idx="143">
                  <c:v>15.3</c:v>
                </c:pt>
                <c:pt idx="144">
                  <c:v>15.4</c:v>
                </c:pt>
                <c:pt idx="145">
                  <c:v>15.5</c:v>
                </c:pt>
                <c:pt idx="146">
                  <c:v>15.6</c:v>
                </c:pt>
                <c:pt idx="147">
                  <c:v>15.7</c:v>
                </c:pt>
                <c:pt idx="148">
                  <c:v>15.8</c:v>
                </c:pt>
                <c:pt idx="149">
                  <c:v>15.9</c:v>
                </c:pt>
                <c:pt idx="150">
                  <c:v>16</c:v>
                </c:pt>
                <c:pt idx="151">
                  <c:v>16.100000000000001</c:v>
                </c:pt>
                <c:pt idx="152">
                  <c:v>16.2</c:v>
                </c:pt>
                <c:pt idx="153">
                  <c:v>16.3</c:v>
                </c:pt>
                <c:pt idx="154">
                  <c:v>16.399999999999999</c:v>
                </c:pt>
                <c:pt idx="155">
                  <c:v>16.5</c:v>
                </c:pt>
                <c:pt idx="156">
                  <c:v>16.600000000000001</c:v>
                </c:pt>
                <c:pt idx="157">
                  <c:v>16.7</c:v>
                </c:pt>
                <c:pt idx="158">
                  <c:v>16.8</c:v>
                </c:pt>
                <c:pt idx="159">
                  <c:v>16.899999999999999</c:v>
                </c:pt>
                <c:pt idx="160">
                  <c:v>17</c:v>
                </c:pt>
                <c:pt idx="161">
                  <c:v>17.100000000000001</c:v>
                </c:pt>
                <c:pt idx="162">
                  <c:v>17.2</c:v>
                </c:pt>
                <c:pt idx="163">
                  <c:v>17.3</c:v>
                </c:pt>
                <c:pt idx="164">
                  <c:v>17.399999999999999</c:v>
                </c:pt>
                <c:pt idx="165">
                  <c:v>17.5</c:v>
                </c:pt>
                <c:pt idx="166">
                  <c:v>17.600000000000001</c:v>
                </c:pt>
                <c:pt idx="167">
                  <c:v>17.7</c:v>
                </c:pt>
                <c:pt idx="168">
                  <c:v>17.8</c:v>
                </c:pt>
                <c:pt idx="169">
                  <c:v>17.899999999999999</c:v>
                </c:pt>
                <c:pt idx="170">
                  <c:v>18</c:v>
                </c:pt>
                <c:pt idx="171">
                  <c:v>18.100000000000001</c:v>
                </c:pt>
                <c:pt idx="172">
                  <c:v>18.2</c:v>
                </c:pt>
                <c:pt idx="173">
                  <c:v>18.3</c:v>
                </c:pt>
                <c:pt idx="174">
                  <c:v>18.399999999999999</c:v>
                </c:pt>
                <c:pt idx="175">
                  <c:v>18.5</c:v>
                </c:pt>
                <c:pt idx="176">
                  <c:v>18.600000000000001</c:v>
                </c:pt>
                <c:pt idx="177">
                  <c:v>18.7</c:v>
                </c:pt>
                <c:pt idx="178">
                  <c:v>18.8</c:v>
                </c:pt>
                <c:pt idx="179">
                  <c:v>18.899999999999999</c:v>
                </c:pt>
                <c:pt idx="180">
                  <c:v>19</c:v>
                </c:pt>
                <c:pt idx="181">
                  <c:v>19.100000000000001</c:v>
                </c:pt>
                <c:pt idx="182">
                  <c:v>19.2</c:v>
                </c:pt>
                <c:pt idx="183">
                  <c:v>19.3</c:v>
                </c:pt>
                <c:pt idx="184">
                  <c:v>19.399999999999999</c:v>
                </c:pt>
                <c:pt idx="185">
                  <c:v>19.5</c:v>
                </c:pt>
                <c:pt idx="186">
                  <c:v>19.600000000000001</c:v>
                </c:pt>
                <c:pt idx="187">
                  <c:v>19.7</c:v>
                </c:pt>
                <c:pt idx="188">
                  <c:v>19.8</c:v>
                </c:pt>
                <c:pt idx="189">
                  <c:v>19.899999999999999</c:v>
                </c:pt>
                <c:pt idx="190">
                  <c:v>20</c:v>
                </c:pt>
                <c:pt idx="191">
                  <c:v>20.100000000000001</c:v>
                </c:pt>
                <c:pt idx="192">
                  <c:v>20.2</c:v>
                </c:pt>
                <c:pt idx="193">
                  <c:v>20.3</c:v>
                </c:pt>
                <c:pt idx="194">
                  <c:v>20.399999999999999</c:v>
                </c:pt>
                <c:pt idx="195">
                  <c:v>20.5</c:v>
                </c:pt>
                <c:pt idx="196">
                  <c:v>20.6</c:v>
                </c:pt>
                <c:pt idx="197">
                  <c:v>20.7</c:v>
                </c:pt>
                <c:pt idx="198">
                  <c:v>20.8</c:v>
                </c:pt>
                <c:pt idx="199">
                  <c:v>20.9</c:v>
                </c:pt>
                <c:pt idx="200">
                  <c:v>21</c:v>
                </c:pt>
                <c:pt idx="201">
                  <c:v>21.1</c:v>
                </c:pt>
                <c:pt idx="202">
                  <c:v>21.2</c:v>
                </c:pt>
                <c:pt idx="203">
                  <c:v>21.3</c:v>
                </c:pt>
                <c:pt idx="204">
                  <c:v>21.4</c:v>
                </c:pt>
                <c:pt idx="205">
                  <c:v>21.5</c:v>
                </c:pt>
                <c:pt idx="206">
                  <c:v>21.6</c:v>
                </c:pt>
                <c:pt idx="207">
                  <c:v>21.7</c:v>
                </c:pt>
                <c:pt idx="208">
                  <c:v>21.8</c:v>
                </c:pt>
                <c:pt idx="209">
                  <c:v>21.9</c:v>
                </c:pt>
                <c:pt idx="210">
                  <c:v>22</c:v>
                </c:pt>
                <c:pt idx="211">
                  <c:v>22.1</c:v>
                </c:pt>
                <c:pt idx="212">
                  <c:v>22.2</c:v>
                </c:pt>
                <c:pt idx="213">
                  <c:v>22.3</c:v>
                </c:pt>
                <c:pt idx="214">
                  <c:v>22.4</c:v>
                </c:pt>
                <c:pt idx="215">
                  <c:v>22.5</c:v>
                </c:pt>
                <c:pt idx="216">
                  <c:v>22.6</c:v>
                </c:pt>
                <c:pt idx="217">
                  <c:v>22.7</c:v>
                </c:pt>
                <c:pt idx="218">
                  <c:v>22.8</c:v>
                </c:pt>
                <c:pt idx="219">
                  <c:v>22.9</c:v>
                </c:pt>
                <c:pt idx="220">
                  <c:v>23</c:v>
                </c:pt>
                <c:pt idx="221">
                  <c:v>23.1</c:v>
                </c:pt>
                <c:pt idx="222">
                  <c:v>23.2</c:v>
                </c:pt>
                <c:pt idx="223">
                  <c:v>23.3</c:v>
                </c:pt>
                <c:pt idx="224">
                  <c:v>23.4</c:v>
                </c:pt>
                <c:pt idx="225">
                  <c:v>23.5</c:v>
                </c:pt>
                <c:pt idx="226">
                  <c:v>23.6</c:v>
                </c:pt>
                <c:pt idx="227">
                  <c:v>23.7</c:v>
                </c:pt>
                <c:pt idx="228">
                  <c:v>23.8</c:v>
                </c:pt>
                <c:pt idx="229">
                  <c:v>23.9</c:v>
                </c:pt>
                <c:pt idx="230">
                  <c:v>24</c:v>
                </c:pt>
                <c:pt idx="231">
                  <c:v>24.1</c:v>
                </c:pt>
                <c:pt idx="232">
                  <c:v>24.2</c:v>
                </c:pt>
                <c:pt idx="233">
                  <c:v>24.3</c:v>
                </c:pt>
                <c:pt idx="234">
                  <c:v>24.4</c:v>
                </c:pt>
                <c:pt idx="235">
                  <c:v>24.5</c:v>
                </c:pt>
                <c:pt idx="236">
                  <c:v>24.6</c:v>
                </c:pt>
                <c:pt idx="237">
                  <c:v>24.7</c:v>
                </c:pt>
                <c:pt idx="238">
                  <c:v>24.8</c:v>
                </c:pt>
                <c:pt idx="239">
                  <c:v>24.9</c:v>
                </c:pt>
                <c:pt idx="240">
                  <c:v>25</c:v>
                </c:pt>
                <c:pt idx="241">
                  <c:v>25.1</c:v>
                </c:pt>
                <c:pt idx="242">
                  <c:v>25.2</c:v>
                </c:pt>
                <c:pt idx="243">
                  <c:v>25.3</c:v>
                </c:pt>
                <c:pt idx="244">
                  <c:v>25.4</c:v>
                </c:pt>
                <c:pt idx="245">
                  <c:v>25.5</c:v>
                </c:pt>
                <c:pt idx="246">
                  <c:v>25.6</c:v>
                </c:pt>
                <c:pt idx="247">
                  <c:v>25.7</c:v>
                </c:pt>
                <c:pt idx="248">
                  <c:v>25.8</c:v>
                </c:pt>
                <c:pt idx="249">
                  <c:v>25.9</c:v>
                </c:pt>
                <c:pt idx="250">
                  <c:v>26</c:v>
                </c:pt>
                <c:pt idx="251">
                  <c:v>26.1</c:v>
                </c:pt>
                <c:pt idx="252">
                  <c:v>26.2</c:v>
                </c:pt>
                <c:pt idx="253">
                  <c:v>26.3</c:v>
                </c:pt>
                <c:pt idx="254">
                  <c:v>26.4</c:v>
                </c:pt>
                <c:pt idx="255">
                  <c:v>26.5</c:v>
                </c:pt>
                <c:pt idx="256">
                  <c:v>26.6</c:v>
                </c:pt>
                <c:pt idx="257">
                  <c:v>26.7</c:v>
                </c:pt>
                <c:pt idx="258">
                  <c:v>26.8</c:v>
                </c:pt>
                <c:pt idx="259">
                  <c:v>26.9</c:v>
                </c:pt>
                <c:pt idx="260">
                  <c:v>27</c:v>
                </c:pt>
                <c:pt idx="261">
                  <c:v>27.1</c:v>
                </c:pt>
                <c:pt idx="262">
                  <c:v>27.2</c:v>
                </c:pt>
                <c:pt idx="263">
                  <c:v>27.3</c:v>
                </c:pt>
                <c:pt idx="264">
                  <c:v>27.4</c:v>
                </c:pt>
                <c:pt idx="265">
                  <c:v>27.5</c:v>
                </c:pt>
                <c:pt idx="266">
                  <c:v>27.6</c:v>
                </c:pt>
                <c:pt idx="267">
                  <c:v>27.7</c:v>
                </c:pt>
                <c:pt idx="268">
                  <c:v>27.8</c:v>
                </c:pt>
                <c:pt idx="269">
                  <c:v>27.9</c:v>
                </c:pt>
                <c:pt idx="270">
                  <c:v>28</c:v>
                </c:pt>
                <c:pt idx="271">
                  <c:v>28.1</c:v>
                </c:pt>
                <c:pt idx="272">
                  <c:v>28.2</c:v>
                </c:pt>
                <c:pt idx="273">
                  <c:v>28.3</c:v>
                </c:pt>
                <c:pt idx="274">
                  <c:v>28.4</c:v>
                </c:pt>
                <c:pt idx="275">
                  <c:v>28.5</c:v>
                </c:pt>
                <c:pt idx="276">
                  <c:v>28.6</c:v>
                </c:pt>
                <c:pt idx="277">
                  <c:v>28.7</c:v>
                </c:pt>
                <c:pt idx="278">
                  <c:v>28.8</c:v>
                </c:pt>
                <c:pt idx="279">
                  <c:v>28.9</c:v>
                </c:pt>
                <c:pt idx="280">
                  <c:v>29</c:v>
                </c:pt>
                <c:pt idx="281">
                  <c:v>29.1</c:v>
                </c:pt>
                <c:pt idx="282">
                  <c:v>29.2</c:v>
                </c:pt>
                <c:pt idx="283">
                  <c:v>29.3</c:v>
                </c:pt>
                <c:pt idx="284">
                  <c:v>29.4</c:v>
                </c:pt>
                <c:pt idx="285">
                  <c:v>29.5</c:v>
                </c:pt>
                <c:pt idx="286">
                  <c:v>29.6</c:v>
                </c:pt>
                <c:pt idx="287">
                  <c:v>29.7</c:v>
                </c:pt>
                <c:pt idx="288">
                  <c:v>29.8</c:v>
                </c:pt>
                <c:pt idx="289">
                  <c:v>29.9</c:v>
                </c:pt>
                <c:pt idx="290">
                  <c:v>30</c:v>
                </c:pt>
                <c:pt idx="291">
                  <c:v>30.1</c:v>
                </c:pt>
                <c:pt idx="292">
                  <c:v>30.2</c:v>
                </c:pt>
                <c:pt idx="293">
                  <c:v>30.3</c:v>
                </c:pt>
                <c:pt idx="294">
                  <c:v>30.4</c:v>
                </c:pt>
                <c:pt idx="295">
                  <c:v>30.5</c:v>
                </c:pt>
                <c:pt idx="296">
                  <c:v>30.6</c:v>
                </c:pt>
                <c:pt idx="297">
                  <c:v>30.7</c:v>
                </c:pt>
                <c:pt idx="298">
                  <c:v>30.8</c:v>
                </c:pt>
                <c:pt idx="299">
                  <c:v>30.9</c:v>
                </c:pt>
                <c:pt idx="300">
                  <c:v>31</c:v>
                </c:pt>
                <c:pt idx="301">
                  <c:v>31.1</c:v>
                </c:pt>
                <c:pt idx="302">
                  <c:v>31.2</c:v>
                </c:pt>
                <c:pt idx="303">
                  <c:v>31.3</c:v>
                </c:pt>
                <c:pt idx="304">
                  <c:v>31.4</c:v>
                </c:pt>
                <c:pt idx="305">
                  <c:v>31.5</c:v>
                </c:pt>
                <c:pt idx="306">
                  <c:v>31.6</c:v>
                </c:pt>
                <c:pt idx="307">
                  <c:v>31.7</c:v>
                </c:pt>
                <c:pt idx="308">
                  <c:v>31.8</c:v>
                </c:pt>
                <c:pt idx="309">
                  <c:v>31.9</c:v>
                </c:pt>
                <c:pt idx="310">
                  <c:v>32</c:v>
                </c:pt>
                <c:pt idx="311">
                  <c:v>32.1</c:v>
                </c:pt>
                <c:pt idx="312">
                  <c:v>32.200000000000003</c:v>
                </c:pt>
                <c:pt idx="313">
                  <c:v>32.299999999999997</c:v>
                </c:pt>
                <c:pt idx="314">
                  <c:v>32.4</c:v>
                </c:pt>
                <c:pt idx="315">
                  <c:v>32.5</c:v>
                </c:pt>
                <c:pt idx="316">
                  <c:v>32.6</c:v>
                </c:pt>
                <c:pt idx="317">
                  <c:v>32.700000000000003</c:v>
                </c:pt>
                <c:pt idx="318">
                  <c:v>32.799999999999997</c:v>
                </c:pt>
                <c:pt idx="319">
                  <c:v>32.9</c:v>
                </c:pt>
                <c:pt idx="320">
                  <c:v>33</c:v>
                </c:pt>
                <c:pt idx="321">
                  <c:v>33.1</c:v>
                </c:pt>
                <c:pt idx="322">
                  <c:v>33.200000000000003</c:v>
                </c:pt>
                <c:pt idx="323">
                  <c:v>33.299999999999997</c:v>
                </c:pt>
                <c:pt idx="324">
                  <c:v>33.4</c:v>
                </c:pt>
                <c:pt idx="325">
                  <c:v>33.5</c:v>
                </c:pt>
                <c:pt idx="326">
                  <c:v>33.6</c:v>
                </c:pt>
                <c:pt idx="327">
                  <c:v>33.700000000000003</c:v>
                </c:pt>
                <c:pt idx="328">
                  <c:v>33.799999999999997</c:v>
                </c:pt>
                <c:pt idx="329">
                  <c:v>33.9</c:v>
                </c:pt>
                <c:pt idx="330">
                  <c:v>34</c:v>
                </c:pt>
                <c:pt idx="331">
                  <c:v>34.1</c:v>
                </c:pt>
                <c:pt idx="332">
                  <c:v>34.200000000000003</c:v>
                </c:pt>
                <c:pt idx="333">
                  <c:v>34.299999999999997</c:v>
                </c:pt>
                <c:pt idx="334">
                  <c:v>34.4</c:v>
                </c:pt>
                <c:pt idx="335">
                  <c:v>34.5</c:v>
                </c:pt>
                <c:pt idx="336">
                  <c:v>34.6</c:v>
                </c:pt>
                <c:pt idx="337">
                  <c:v>34.700000000000003</c:v>
                </c:pt>
                <c:pt idx="338">
                  <c:v>34.799999999999997</c:v>
                </c:pt>
                <c:pt idx="339">
                  <c:v>34.9</c:v>
                </c:pt>
                <c:pt idx="340">
                  <c:v>35</c:v>
                </c:pt>
                <c:pt idx="341">
                  <c:v>35.1</c:v>
                </c:pt>
                <c:pt idx="342">
                  <c:v>35.200000000000003</c:v>
                </c:pt>
                <c:pt idx="343">
                  <c:v>35.299999999999997</c:v>
                </c:pt>
                <c:pt idx="344">
                  <c:v>35.4</c:v>
                </c:pt>
                <c:pt idx="345">
                  <c:v>35.5</c:v>
                </c:pt>
                <c:pt idx="346">
                  <c:v>35.6</c:v>
                </c:pt>
                <c:pt idx="347">
                  <c:v>35.700000000000003</c:v>
                </c:pt>
                <c:pt idx="348">
                  <c:v>35.799999999999997</c:v>
                </c:pt>
                <c:pt idx="349">
                  <c:v>35.9</c:v>
                </c:pt>
                <c:pt idx="350">
                  <c:v>36</c:v>
                </c:pt>
                <c:pt idx="351">
                  <c:v>36.1</c:v>
                </c:pt>
                <c:pt idx="352">
                  <c:v>36.200000000000003</c:v>
                </c:pt>
                <c:pt idx="353">
                  <c:v>36.299999999999997</c:v>
                </c:pt>
                <c:pt idx="354">
                  <c:v>36.4</c:v>
                </c:pt>
                <c:pt idx="355">
                  <c:v>36.5</c:v>
                </c:pt>
                <c:pt idx="356">
                  <c:v>36.6</c:v>
                </c:pt>
                <c:pt idx="357">
                  <c:v>36.700000000000003</c:v>
                </c:pt>
                <c:pt idx="358">
                  <c:v>36.799999999999997</c:v>
                </c:pt>
                <c:pt idx="359">
                  <c:v>36.9</c:v>
                </c:pt>
                <c:pt idx="360">
                  <c:v>37</c:v>
                </c:pt>
                <c:pt idx="361">
                  <c:v>37.1</c:v>
                </c:pt>
                <c:pt idx="362">
                  <c:v>37.200000000000003</c:v>
                </c:pt>
                <c:pt idx="363">
                  <c:v>37.299999999999997</c:v>
                </c:pt>
                <c:pt idx="364">
                  <c:v>37.4</c:v>
                </c:pt>
                <c:pt idx="365">
                  <c:v>37.5</c:v>
                </c:pt>
                <c:pt idx="366">
                  <c:v>37.6</c:v>
                </c:pt>
                <c:pt idx="367">
                  <c:v>37.700000000000003</c:v>
                </c:pt>
                <c:pt idx="368">
                  <c:v>37.799999999999997</c:v>
                </c:pt>
                <c:pt idx="369">
                  <c:v>37.9</c:v>
                </c:pt>
                <c:pt idx="370">
                  <c:v>38</c:v>
                </c:pt>
                <c:pt idx="371">
                  <c:v>38.1</c:v>
                </c:pt>
                <c:pt idx="372">
                  <c:v>38.200000000000003</c:v>
                </c:pt>
                <c:pt idx="373">
                  <c:v>38.299999999999997</c:v>
                </c:pt>
                <c:pt idx="374">
                  <c:v>38.4</c:v>
                </c:pt>
                <c:pt idx="375">
                  <c:v>38.5</c:v>
                </c:pt>
                <c:pt idx="376">
                  <c:v>38.6</c:v>
                </c:pt>
                <c:pt idx="377">
                  <c:v>38.700000000000003</c:v>
                </c:pt>
                <c:pt idx="378">
                  <c:v>38.799999999999997</c:v>
                </c:pt>
                <c:pt idx="379">
                  <c:v>38.9</c:v>
                </c:pt>
                <c:pt idx="380">
                  <c:v>39</c:v>
                </c:pt>
                <c:pt idx="381">
                  <c:v>39.1</c:v>
                </c:pt>
                <c:pt idx="382">
                  <c:v>39.200000000000003</c:v>
                </c:pt>
                <c:pt idx="383">
                  <c:v>39.299999999999997</c:v>
                </c:pt>
                <c:pt idx="384">
                  <c:v>39.4</c:v>
                </c:pt>
                <c:pt idx="385">
                  <c:v>39.5</c:v>
                </c:pt>
                <c:pt idx="386">
                  <c:v>39.6</c:v>
                </c:pt>
                <c:pt idx="387">
                  <c:v>39.700000000000003</c:v>
                </c:pt>
                <c:pt idx="388">
                  <c:v>39.799999999999997</c:v>
                </c:pt>
                <c:pt idx="389">
                  <c:v>39.9</c:v>
                </c:pt>
                <c:pt idx="390">
                  <c:v>40</c:v>
                </c:pt>
                <c:pt idx="391">
                  <c:v>40.1</c:v>
                </c:pt>
                <c:pt idx="392">
                  <c:v>40.200000000000003</c:v>
                </c:pt>
                <c:pt idx="393">
                  <c:v>40.299999999999997</c:v>
                </c:pt>
                <c:pt idx="394">
                  <c:v>40.4</c:v>
                </c:pt>
                <c:pt idx="395">
                  <c:v>40.5</c:v>
                </c:pt>
                <c:pt idx="396">
                  <c:v>40.6</c:v>
                </c:pt>
                <c:pt idx="397">
                  <c:v>40.700000000000003</c:v>
                </c:pt>
                <c:pt idx="398">
                  <c:v>40.799999999999997</c:v>
                </c:pt>
                <c:pt idx="399">
                  <c:v>40.9</c:v>
                </c:pt>
                <c:pt idx="400">
                  <c:v>41</c:v>
                </c:pt>
                <c:pt idx="401">
                  <c:v>41.1</c:v>
                </c:pt>
                <c:pt idx="402">
                  <c:v>41.2</c:v>
                </c:pt>
                <c:pt idx="403">
                  <c:v>41.3</c:v>
                </c:pt>
                <c:pt idx="404">
                  <c:v>41.4</c:v>
                </c:pt>
                <c:pt idx="405">
                  <c:v>41.5</c:v>
                </c:pt>
                <c:pt idx="406">
                  <c:v>41.6</c:v>
                </c:pt>
                <c:pt idx="407">
                  <c:v>41.7</c:v>
                </c:pt>
                <c:pt idx="408">
                  <c:v>41.8</c:v>
                </c:pt>
                <c:pt idx="409">
                  <c:v>41.9</c:v>
                </c:pt>
                <c:pt idx="410">
                  <c:v>42</c:v>
                </c:pt>
                <c:pt idx="411">
                  <c:v>42.1</c:v>
                </c:pt>
                <c:pt idx="412">
                  <c:v>42.2</c:v>
                </c:pt>
                <c:pt idx="413">
                  <c:v>42.3</c:v>
                </c:pt>
                <c:pt idx="414">
                  <c:v>42.4</c:v>
                </c:pt>
                <c:pt idx="415">
                  <c:v>42.5</c:v>
                </c:pt>
                <c:pt idx="416">
                  <c:v>42.6</c:v>
                </c:pt>
                <c:pt idx="417">
                  <c:v>42.7</c:v>
                </c:pt>
                <c:pt idx="418">
                  <c:v>42.8</c:v>
                </c:pt>
                <c:pt idx="419">
                  <c:v>42.9</c:v>
                </c:pt>
                <c:pt idx="420">
                  <c:v>43</c:v>
                </c:pt>
                <c:pt idx="421">
                  <c:v>43.1</c:v>
                </c:pt>
                <c:pt idx="422">
                  <c:v>43.2</c:v>
                </c:pt>
                <c:pt idx="423">
                  <c:v>43.3</c:v>
                </c:pt>
                <c:pt idx="424">
                  <c:v>43.4</c:v>
                </c:pt>
                <c:pt idx="425">
                  <c:v>43.5</c:v>
                </c:pt>
                <c:pt idx="426">
                  <c:v>43.6</c:v>
                </c:pt>
                <c:pt idx="427">
                  <c:v>43.7</c:v>
                </c:pt>
                <c:pt idx="428">
                  <c:v>43.8</c:v>
                </c:pt>
                <c:pt idx="429">
                  <c:v>43.9</c:v>
                </c:pt>
                <c:pt idx="430">
                  <c:v>44</c:v>
                </c:pt>
                <c:pt idx="431">
                  <c:v>44.1</c:v>
                </c:pt>
                <c:pt idx="432">
                  <c:v>44.2</c:v>
                </c:pt>
                <c:pt idx="433">
                  <c:v>44.3</c:v>
                </c:pt>
                <c:pt idx="434">
                  <c:v>44.4</c:v>
                </c:pt>
                <c:pt idx="435">
                  <c:v>44.5</c:v>
                </c:pt>
                <c:pt idx="436">
                  <c:v>44.6</c:v>
                </c:pt>
                <c:pt idx="437">
                  <c:v>44.7</c:v>
                </c:pt>
                <c:pt idx="438">
                  <c:v>44.8</c:v>
                </c:pt>
                <c:pt idx="439">
                  <c:v>44.9</c:v>
                </c:pt>
                <c:pt idx="440">
                  <c:v>45</c:v>
                </c:pt>
                <c:pt idx="441">
                  <c:v>45.1</c:v>
                </c:pt>
                <c:pt idx="442">
                  <c:v>45.2</c:v>
                </c:pt>
                <c:pt idx="443">
                  <c:v>45.3</c:v>
                </c:pt>
                <c:pt idx="444">
                  <c:v>45.4</c:v>
                </c:pt>
                <c:pt idx="445">
                  <c:v>45.5</c:v>
                </c:pt>
                <c:pt idx="446">
                  <c:v>45.6</c:v>
                </c:pt>
                <c:pt idx="447">
                  <c:v>45.7</c:v>
                </c:pt>
                <c:pt idx="448">
                  <c:v>45.8</c:v>
                </c:pt>
                <c:pt idx="449">
                  <c:v>45.9</c:v>
                </c:pt>
                <c:pt idx="450">
                  <c:v>46</c:v>
                </c:pt>
                <c:pt idx="451">
                  <c:v>46.1</c:v>
                </c:pt>
                <c:pt idx="452">
                  <c:v>46.2</c:v>
                </c:pt>
                <c:pt idx="453">
                  <c:v>46.3</c:v>
                </c:pt>
                <c:pt idx="454">
                  <c:v>46.4</c:v>
                </c:pt>
                <c:pt idx="455">
                  <c:v>46.5</c:v>
                </c:pt>
                <c:pt idx="456">
                  <c:v>46.6</c:v>
                </c:pt>
                <c:pt idx="457">
                  <c:v>46.7</c:v>
                </c:pt>
                <c:pt idx="458">
                  <c:v>46.8</c:v>
                </c:pt>
                <c:pt idx="459">
                  <c:v>46.9</c:v>
                </c:pt>
                <c:pt idx="460">
                  <c:v>47</c:v>
                </c:pt>
                <c:pt idx="461">
                  <c:v>47.1</c:v>
                </c:pt>
                <c:pt idx="462">
                  <c:v>47.2</c:v>
                </c:pt>
                <c:pt idx="463">
                  <c:v>47.3</c:v>
                </c:pt>
                <c:pt idx="464">
                  <c:v>47.4</c:v>
                </c:pt>
                <c:pt idx="465">
                  <c:v>47.5</c:v>
                </c:pt>
                <c:pt idx="466">
                  <c:v>47.6</c:v>
                </c:pt>
                <c:pt idx="467">
                  <c:v>47.7</c:v>
                </c:pt>
                <c:pt idx="468">
                  <c:v>47.8</c:v>
                </c:pt>
                <c:pt idx="469">
                  <c:v>47.9</c:v>
                </c:pt>
                <c:pt idx="470">
                  <c:v>48</c:v>
                </c:pt>
                <c:pt idx="471">
                  <c:v>48.1</c:v>
                </c:pt>
                <c:pt idx="472">
                  <c:v>48.2</c:v>
                </c:pt>
                <c:pt idx="473">
                  <c:v>48.3</c:v>
                </c:pt>
                <c:pt idx="474">
                  <c:v>48.4</c:v>
                </c:pt>
                <c:pt idx="475">
                  <c:v>48.5</c:v>
                </c:pt>
                <c:pt idx="476">
                  <c:v>48.6</c:v>
                </c:pt>
                <c:pt idx="477">
                  <c:v>48.7</c:v>
                </c:pt>
                <c:pt idx="478">
                  <c:v>48.8</c:v>
                </c:pt>
                <c:pt idx="479">
                  <c:v>48.9</c:v>
                </c:pt>
                <c:pt idx="480">
                  <c:v>49</c:v>
                </c:pt>
                <c:pt idx="481">
                  <c:v>49.1</c:v>
                </c:pt>
                <c:pt idx="482">
                  <c:v>49.2</c:v>
                </c:pt>
                <c:pt idx="483">
                  <c:v>49.3</c:v>
                </c:pt>
                <c:pt idx="484">
                  <c:v>49.4</c:v>
                </c:pt>
                <c:pt idx="485">
                  <c:v>49.5</c:v>
                </c:pt>
                <c:pt idx="486">
                  <c:v>49.6</c:v>
                </c:pt>
                <c:pt idx="487">
                  <c:v>49.7</c:v>
                </c:pt>
                <c:pt idx="488">
                  <c:v>49.8</c:v>
                </c:pt>
                <c:pt idx="489">
                  <c:v>49.9</c:v>
                </c:pt>
                <c:pt idx="490">
                  <c:v>50</c:v>
                </c:pt>
                <c:pt idx="491">
                  <c:v>50.1</c:v>
                </c:pt>
                <c:pt idx="492">
                  <c:v>50.2</c:v>
                </c:pt>
                <c:pt idx="493">
                  <c:v>50.3</c:v>
                </c:pt>
                <c:pt idx="494">
                  <c:v>50.4</c:v>
                </c:pt>
                <c:pt idx="495">
                  <c:v>50.5</c:v>
                </c:pt>
                <c:pt idx="496">
                  <c:v>50.6</c:v>
                </c:pt>
                <c:pt idx="497">
                  <c:v>50.7</c:v>
                </c:pt>
                <c:pt idx="498">
                  <c:v>50.8</c:v>
                </c:pt>
                <c:pt idx="499">
                  <c:v>50.9</c:v>
                </c:pt>
                <c:pt idx="500">
                  <c:v>51</c:v>
                </c:pt>
                <c:pt idx="501">
                  <c:v>51.1</c:v>
                </c:pt>
                <c:pt idx="502">
                  <c:v>51.2</c:v>
                </c:pt>
                <c:pt idx="503">
                  <c:v>51.3</c:v>
                </c:pt>
                <c:pt idx="504">
                  <c:v>51.4</c:v>
                </c:pt>
                <c:pt idx="505">
                  <c:v>51.5</c:v>
                </c:pt>
                <c:pt idx="506">
                  <c:v>51.6</c:v>
                </c:pt>
                <c:pt idx="507">
                  <c:v>51.7</c:v>
                </c:pt>
                <c:pt idx="508">
                  <c:v>51.8</c:v>
                </c:pt>
                <c:pt idx="509">
                  <c:v>51.9</c:v>
                </c:pt>
                <c:pt idx="510">
                  <c:v>52</c:v>
                </c:pt>
                <c:pt idx="511">
                  <c:v>52.1</c:v>
                </c:pt>
                <c:pt idx="512">
                  <c:v>52.2</c:v>
                </c:pt>
                <c:pt idx="513">
                  <c:v>52.3</c:v>
                </c:pt>
                <c:pt idx="514">
                  <c:v>52.4</c:v>
                </c:pt>
                <c:pt idx="515">
                  <c:v>52.5</c:v>
                </c:pt>
                <c:pt idx="516">
                  <c:v>52.6</c:v>
                </c:pt>
                <c:pt idx="517">
                  <c:v>52.7</c:v>
                </c:pt>
                <c:pt idx="518">
                  <c:v>52.8</c:v>
                </c:pt>
                <c:pt idx="519">
                  <c:v>52.9</c:v>
                </c:pt>
                <c:pt idx="520">
                  <c:v>53</c:v>
                </c:pt>
                <c:pt idx="521">
                  <c:v>53.1</c:v>
                </c:pt>
                <c:pt idx="522">
                  <c:v>53.2</c:v>
                </c:pt>
                <c:pt idx="523">
                  <c:v>53.3</c:v>
                </c:pt>
                <c:pt idx="524">
                  <c:v>53.4</c:v>
                </c:pt>
                <c:pt idx="525">
                  <c:v>53.5</c:v>
                </c:pt>
                <c:pt idx="526">
                  <c:v>53.6</c:v>
                </c:pt>
                <c:pt idx="527">
                  <c:v>53.7</c:v>
                </c:pt>
                <c:pt idx="528">
                  <c:v>53.8</c:v>
                </c:pt>
                <c:pt idx="529">
                  <c:v>53.9</c:v>
                </c:pt>
                <c:pt idx="530">
                  <c:v>54</c:v>
                </c:pt>
                <c:pt idx="531">
                  <c:v>54.1</c:v>
                </c:pt>
                <c:pt idx="532">
                  <c:v>54.2</c:v>
                </c:pt>
                <c:pt idx="533">
                  <c:v>54.3</c:v>
                </c:pt>
                <c:pt idx="534">
                  <c:v>54.4</c:v>
                </c:pt>
                <c:pt idx="535">
                  <c:v>54.5</c:v>
                </c:pt>
                <c:pt idx="536">
                  <c:v>54.6</c:v>
                </c:pt>
                <c:pt idx="537">
                  <c:v>54.7</c:v>
                </c:pt>
                <c:pt idx="538">
                  <c:v>54.8</c:v>
                </c:pt>
                <c:pt idx="539">
                  <c:v>54.9</c:v>
                </c:pt>
                <c:pt idx="540">
                  <c:v>55</c:v>
                </c:pt>
                <c:pt idx="541">
                  <c:v>55.1</c:v>
                </c:pt>
                <c:pt idx="542">
                  <c:v>55.2</c:v>
                </c:pt>
                <c:pt idx="543">
                  <c:v>55.3</c:v>
                </c:pt>
                <c:pt idx="544">
                  <c:v>55.4</c:v>
                </c:pt>
                <c:pt idx="545">
                  <c:v>55.5</c:v>
                </c:pt>
                <c:pt idx="546">
                  <c:v>55.6</c:v>
                </c:pt>
                <c:pt idx="547">
                  <c:v>55.7</c:v>
                </c:pt>
                <c:pt idx="548">
                  <c:v>55.8</c:v>
                </c:pt>
                <c:pt idx="549">
                  <c:v>55.9</c:v>
                </c:pt>
                <c:pt idx="550">
                  <c:v>56</c:v>
                </c:pt>
                <c:pt idx="551">
                  <c:v>56.1</c:v>
                </c:pt>
                <c:pt idx="552">
                  <c:v>56.2</c:v>
                </c:pt>
                <c:pt idx="553">
                  <c:v>56.3</c:v>
                </c:pt>
                <c:pt idx="554">
                  <c:v>56.4</c:v>
                </c:pt>
                <c:pt idx="555">
                  <c:v>56.5</c:v>
                </c:pt>
                <c:pt idx="556">
                  <c:v>56.6</c:v>
                </c:pt>
                <c:pt idx="557">
                  <c:v>56.7</c:v>
                </c:pt>
                <c:pt idx="558">
                  <c:v>56.8</c:v>
                </c:pt>
                <c:pt idx="559">
                  <c:v>56.9</c:v>
                </c:pt>
                <c:pt idx="560">
                  <c:v>57</c:v>
                </c:pt>
                <c:pt idx="561">
                  <c:v>57.1</c:v>
                </c:pt>
                <c:pt idx="562">
                  <c:v>57.2</c:v>
                </c:pt>
                <c:pt idx="563">
                  <c:v>57.3</c:v>
                </c:pt>
                <c:pt idx="564">
                  <c:v>57.4</c:v>
                </c:pt>
                <c:pt idx="565">
                  <c:v>57.5</c:v>
                </c:pt>
                <c:pt idx="566">
                  <c:v>57.6</c:v>
                </c:pt>
                <c:pt idx="567">
                  <c:v>57.7</c:v>
                </c:pt>
                <c:pt idx="568">
                  <c:v>57.8</c:v>
                </c:pt>
                <c:pt idx="569">
                  <c:v>57.9</c:v>
                </c:pt>
                <c:pt idx="570">
                  <c:v>58</c:v>
                </c:pt>
                <c:pt idx="571">
                  <c:v>58.1</c:v>
                </c:pt>
                <c:pt idx="572">
                  <c:v>58.2</c:v>
                </c:pt>
                <c:pt idx="573">
                  <c:v>58.3</c:v>
                </c:pt>
                <c:pt idx="574">
                  <c:v>58.4</c:v>
                </c:pt>
                <c:pt idx="575">
                  <c:v>58.5</c:v>
                </c:pt>
                <c:pt idx="576">
                  <c:v>58.6</c:v>
                </c:pt>
                <c:pt idx="577">
                  <c:v>58.7</c:v>
                </c:pt>
                <c:pt idx="578">
                  <c:v>58.8</c:v>
                </c:pt>
                <c:pt idx="579">
                  <c:v>58.9</c:v>
                </c:pt>
                <c:pt idx="580">
                  <c:v>59</c:v>
                </c:pt>
                <c:pt idx="581">
                  <c:v>59.1</c:v>
                </c:pt>
                <c:pt idx="582">
                  <c:v>59.2</c:v>
                </c:pt>
                <c:pt idx="583">
                  <c:v>59.3</c:v>
                </c:pt>
                <c:pt idx="584">
                  <c:v>59.4</c:v>
                </c:pt>
                <c:pt idx="585">
                  <c:v>59.5</c:v>
                </c:pt>
                <c:pt idx="586">
                  <c:v>59.6</c:v>
                </c:pt>
                <c:pt idx="587">
                  <c:v>59.7</c:v>
                </c:pt>
                <c:pt idx="588">
                  <c:v>59.8</c:v>
                </c:pt>
                <c:pt idx="589">
                  <c:v>59.9</c:v>
                </c:pt>
                <c:pt idx="590">
                  <c:v>60</c:v>
                </c:pt>
                <c:pt idx="591">
                  <c:v>60.1</c:v>
                </c:pt>
                <c:pt idx="592">
                  <c:v>60.2</c:v>
                </c:pt>
                <c:pt idx="593">
                  <c:v>60.3</c:v>
                </c:pt>
                <c:pt idx="594">
                  <c:v>60.4</c:v>
                </c:pt>
                <c:pt idx="595">
                  <c:v>60.5</c:v>
                </c:pt>
                <c:pt idx="596">
                  <c:v>60.6</c:v>
                </c:pt>
                <c:pt idx="597">
                  <c:v>60.7</c:v>
                </c:pt>
                <c:pt idx="598">
                  <c:v>60.8</c:v>
                </c:pt>
                <c:pt idx="599">
                  <c:v>60.9</c:v>
                </c:pt>
                <c:pt idx="600">
                  <c:v>61</c:v>
                </c:pt>
                <c:pt idx="601">
                  <c:v>61.1</c:v>
                </c:pt>
                <c:pt idx="602">
                  <c:v>61.2</c:v>
                </c:pt>
                <c:pt idx="603">
                  <c:v>61.3</c:v>
                </c:pt>
                <c:pt idx="604">
                  <c:v>61.4</c:v>
                </c:pt>
                <c:pt idx="605">
                  <c:v>61.5</c:v>
                </c:pt>
                <c:pt idx="606">
                  <c:v>61.6</c:v>
                </c:pt>
                <c:pt idx="607">
                  <c:v>61.7</c:v>
                </c:pt>
                <c:pt idx="608">
                  <c:v>61.8</c:v>
                </c:pt>
                <c:pt idx="609">
                  <c:v>61.9</c:v>
                </c:pt>
                <c:pt idx="610">
                  <c:v>62</c:v>
                </c:pt>
                <c:pt idx="611">
                  <c:v>62.1</c:v>
                </c:pt>
                <c:pt idx="612">
                  <c:v>62.2</c:v>
                </c:pt>
                <c:pt idx="613">
                  <c:v>62.3</c:v>
                </c:pt>
                <c:pt idx="614">
                  <c:v>62.4</c:v>
                </c:pt>
                <c:pt idx="615">
                  <c:v>62.5</c:v>
                </c:pt>
                <c:pt idx="616">
                  <c:v>62.6</c:v>
                </c:pt>
                <c:pt idx="617">
                  <c:v>62.7</c:v>
                </c:pt>
                <c:pt idx="618">
                  <c:v>62.8</c:v>
                </c:pt>
                <c:pt idx="619">
                  <c:v>62.9</c:v>
                </c:pt>
                <c:pt idx="620">
                  <c:v>63</c:v>
                </c:pt>
                <c:pt idx="621">
                  <c:v>63.1</c:v>
                </c:pt>
                <c:pt idx="622">
                  <c:v>63.2</c:v>
                </c:pt>
                <c:pt idx="623">
                  <c:v>63.3</c:v>
                </c:pt>
                <c:pt idx="624">
                  <c:v>63.4</c:v>
                </c:pt>
                <c:pt idx="625">
                  <c:v>63.5</c:v>
                </c:pt>
                <c:pt idx="626">
                  <c:v>63.6</c:v>
                </c:pt>
                <c:pt idx="627">
                  <c:v>63.7</c:v>
                </c:pt>
                <c:pt idx="628">
                  <c:v>63.8</c:v>
                </c:pt>
                <c:pt idx="629">
                  <c:v>63.9</c:v>
                </c:pt>
                <c:pt idx="630">
                  <c:v>64</c:v>
                </c:pt>
                <c:pt idx="631">
                  <c:v>64.099999999999994</c:v>
                </c:pt>
                <c:pt idx="632">
                  <c:v>64.2</c:v>
                </c:pt>
                <c:pt idx="633">
                  <c:v>64.3</c:v>
                </c:pt>
                <c:pt idx="634">
                  <c:v>64.400000000000006</c:v>
                </c:pt>
                <c:pt idx="635">
                  <c:v>64.5</c:v>
                </c:pt>
                <c:pt idx="636">
                  <c:v>64.599999999999994</c:v>
                </c:pt>
                <c:pt idx="637">
                  <c:v>64.7</c:v>
                </c:pt>
                <c:pt idx="638">
                  <c:v>64.8</c:v>
                </c:pt>
                <c:pt idx="639">
                  <c:v>64.900000000000006</c:v>
                </c:pt>
                <c:pt idx="640">
                  <c:v>65</c:v>
                </c:pt>
                <c:pt idx="641">
                  <c:v>65.099999999999994</c:v>
                </c:pt>
                <c:pt idx="642">
                  <c:v>65.2</c:v>
                </c:pt>
                <c:pt idx="643">
                  <c:v>65.3</c:v>
                </c:pt>
                <c:pt idx="644">
                  <c:v>65.400000000000006</c:v>
                </c:pt>
                <c:pt idx="645">
                  <c:v>65.5</c:v>
                </c:pt>
                <c:pt idx="646">
                  <c:v>65.599999999999994</c:v>
                </c:pt>
                <c:pt idx="647">
                  <c:v>65.7</c:v>
                </c:pt>
                <c:pt idx="648">
                  <c:v>65.8</c:v>
                </c:pt>
                <c:pt idx="649">
                  <c:v>65.900000000000006</c:v>
                </c:pt>
                <c:pt idx="650">
                  <c:v>66</c:v>
                </c:pt>
                <c:pt idx="651">
                  <c:v>66.099999999999994</c:v>
                </c:pt>
                <c:pt idx="652">
                  <c:v>66.2</c:v>
                </c:pt>
                <c:pt idx="653">
                  <c:v>66.3</c:v>
                </c:pt>
                <c:pt idx="654">
                  <c:v>66.400000000000006</c:v>
                </c:pt>
                <c:pt idx="655">
                  <c:v>66.5</c:v>
                </c:pt>
                <c:pt idx="656">
                  <c:v>66.599999999999994</c:v>
                </c:pt>
                <c:pt idx="657">
                  <c:v>66.7</c:v>
                </c:pt>
                <c:pt idx="658">
                  <c:v>66.8</c:v>
                </c:pt>
                <c:pt idx="659">
                  <c:v>66.900000000000006</c:v>
                </c:pt>
                <c:pt idx="660">
                  <c:v>67</c:v>
                </c:pt>
                <c:pt idx="661">
                  <c:v>67.099999999999994</c:v>
                </c:pt>
                <c:pt idx="662">
                  <c:v>67.2</c:v>
                </c:pt>
                <c:pt idx="663">
                  <c:v>67.3</c:v>
                </c:pt>
                <c:pt idx="664">
                  <c:v>67.400000000000006</c:v>
                </c:pt>
                <c:pt idx="665">
                  <c:v>67.5</c:v>
                </c:pt>
                <c:pt idx="666">
                  <c:v>67.599999999999994</c:v>
                </c:pt>
                <c:pt idx="667">
                  <c:v>67.7</c:v>
                </c:pt>
                <c:pt idx="668">
                  <c:v>67.8</c:v>
                </c:pt>
                <c:pt idx="669">
                  <c:v>67.900000000000006</c:v>
                </c:pt>
                <c:pt idx="670">
                  <c:v>68</c:v>
                </c:pt>
                <c:pt idx="671">
                  <c:v>68.099999999999994</c:v>
                </c:pt>
                <c:pt idx="672">
                  <c:v>68.2</c:v>
                </c:pt>
                <c:pt idx="673">
                  <c:v>68.3</c:v>
                </c:pt>
                <c:pt idx="674">
                  <c:v>68.400000000000006</c:v>
                </c:pt>
                <c:pt idx="675">
                  <c:v>68.5</c:v>
                </c:pt>
                <c:pt idx="676">
                  <c:v>68.599999999999994</c:v>
                </c:pt>
                <c:pt idx="677">
                  <c:v>68.7</c:v>
                </c:pt>
                <c:pt idx="678">
                  <c:v>68.8</c:v>
                </c:pt>
                <c:pt idx="679">
                  <c:v>68.900000000000006</c:v>
                </c:pt>
                <c:pt idx="680">
                  <c:v>69</c:v>
                </c:pt>
                <c:pt idx="681">
                  <c:v>69.099999999999994</c:v>
                </c:pt>
                <c:pt idx="682">
                  <c:v>69.2</c:v>
                </c:pt>
                <c:pt idx="683">
                  <c:v>69.3</c:v>
                </c:pt>
                <c:pt idx="684">
                  <c:v>69.400000000000006</c:v>
                </c:pt>
                <c:pt idx="685">
                  <c:v>69.5</c:v>
                </c:pt>
                <c:pt idx="686">
                  <c:v>69.599999999999994</c:v>
                </c:pt>
                <c:pt idx="687">
                  <c:v>69.7</c:v>
                </c:pt>
                <c:pt idx="688">
                  <c:v>69.8</c:v>
                </c:pt>
                <c:pt idx="689">
                  <c:v>69.900000000000006</c:v>
                </c:pt>
                <c:pt idx="690">
                  <c:v>70</c:v>
                </c:pt>
                <c:pt idx="691">
                  <c:v>70.099999999999994</c:v>
                </c:pt>
                <c:pt idx="692">
                  <c:v>70.2</c:v>
                </c:pt>
                <c:pt idx="693">
                  <c:v>70.3</c:v>
                </c:pt>
                <c:pt idx="694">
                  <c:v>70.400000000000006</c:v>
                </c:pt>
                <c:pt idx="695">
                  <c:v>70.5</c:v>
                </c:pt>
                <c:pt idx="696">
                  <c:v>70.599999999999994</c:v>
                </c:pt>
                <c:pt idx="697">
                  <c:v>70.7</c:v>
                </c:pt>
                <c:pt idx="698">
                  <c:v>70.8</c:v>
                </c:pt>
                <c:pt idx="699">
                  <c:v>70.900000000000006</c:v>
                </c:pt>
                <c:pt idx="700">
                  <c:v>71</c:v>
                </c:pt>
                <c:pt idx="701">
                  <c:v>71.099999999999994</c:v>
                </c:pt>
                <c:pt idx="702">
                  <c:v>71.2</c:v>
                </c:pt>
                <c:pt idx="703">
                  <c:v>71.3</c:v>
                </c:pt>
                <c:pt idx="704">
                  <c:v>71.400000000000006</c:v>
                </c:pt>
                <c:pt idx="705">
                  <c:v>71.5</c:v>
                </c:pt>
                <c:pt idx="706">
                  <c:v>71.599999999999994</c:v>
                </c:pt>
                <c:pt idx="707">
                  <c:v>71.7</c:v>
                </c:pt>
                <c:pt idx="708">
                  <c:v>71.8</c:v>
                </c:pt>
                <c:pt idx="709">
                  <c:v>71.900000000000006</c:v>
                </c:pt>
                <c:pt idx="710">
                  <c:v>72</c:v>
                </c:pt>
                <c:pt idx="711">
                  <c:v>72.099999999999994</c:v>
                </c:pt>
                <c:pt idx="712">
                  <c:v>72.2</c:v>
                </c:pt>
                <c:pt idx="713">
                  <c:v>72.3</c:v>
                </c:pt>
                <c:pt idx="714">
                  <c:v>72.400000000000006</c:v>
                </c:pt>
                <c:pt idx="715">
                  <c:v>72.5</c:v>
                </c:pt>
                <c:pt idx="716">
                  <c:v>72.599999999999994</c:v>
                </c:pt>
                <c:pt idx="717">
                  <c:v>72.7</c:v>
                </c:pt>
                <c:pt idx="718">
                  <c:v>72.8</c:v>
                </c:pt>
                <c:pt idx="719">
                  <c:v>72.900000000000006</c:v>
                </c:pt>
                <c:pt idx="720">
                  <c:v>73</c:v>
                </c:pt>
                <c:pt idx="721">
                  <c:v>73.099999999999994</c:v>
                </c:pt>
                <c:pt idx="722">
                  <c:v>73.2</c:v>
                </c:pt>
                <c:pt idx="723">
                  <c:v>73.3</c:v>
                </c:pt>
                <c:pt idx="724">
                  <c:v>73.400000000000006</c:v>
                </c:pt>
                <c:pt idx="725">
                  <c:v>73.5</c:v>
                </c:pt>
                <c:pt idx="726">
                  <c:v>73.599999999999994</c:v>
                </c:pt>
                <c:pt idx="727">
                  <c:v>73.7</c:v>
                </c:pt>
                <c:pt idx="728">
                  <c:v>73.8</c:v>
                </c:pt>
                <c:pt idx="729">
                  <c:v>73.900000000000006</c:v>
                </c:pt>
                <c:pt idx="730">
                  <c:v>74</c:v>
                </c:pt>
                <c:pt idx="731">
                  <c:v>74.099999999999994</c:v>
                </c:pt>
                <c:pt idx="732">
                  <c:v>74.2</c:v>
                </c:pt>
                <c:pt idx="733">
                  <c:v>74.3</c:v>
                </c:pt>
                <c:pt idx="734">
                  <c:v>74.400000000000006</c:v>
                </c:pt>
                <c:pt idx="735">
                  <c:v>74.5</c:v>
                </c:pt>
                <c:pt idx="736">
                  <c:v>74.599999999999994</c:v>
                </c:pt>
                <c:pt idx="737">
                  <c:v>74.7</c:v>
                </c:pt>
                <c:pt idx="738">
                  <c:v>74.8</c:v>
                </c:pt>
                <c:pt idx="739">
                  <c:v>74.900000000000006</c:v>
                </c:pt>
                <c:pt idx="740">
                  <c:v>75</c:v>
                </c:pt>
                <c:pt idx="741">
                  <c:v>75.099999999999994</c:v>
                </c:pt>
                <c:pt idx="742">
                  <c:v>75.2</c:v>
                </c:pt>
                <c:pt idx="743">
                  <c:v>75.3</c:v>
                </c:pt>
                <c:pt idx="744">
                  <c:v>75.400000000000006</c:v>
                </c:pt>
                <c:pt idx="745">
                  <c:v>75.5</c:v>
                </c:pt>
                <c:pt idx="746">
                  <c:v>75.599999999999994</c:v>
                </c:pt>
                <c:pt idx="747">
                  <c:v>75.7</c:v>
                </c:pt>
                <c:pt idx="748">
                  <c:v>75.8</c:v>
                </c:pt>
                <c:pt idx="749">
                  <c:v>75.900000000000006</c:v>
                </c:pt>
                <c:pt idx="750">
                  <c:v>76</c:v>
                </c:pt>
                <c:pt idx="751">
                  <c:v>76.099999999999994</c:v>
                </c:pt>
                <c:pt idx="752">
                  <c:v>76.2</c:v>
                </c:pt>
                <c:pt idx="753">
                  <c:v>76.3</c:v>
                </c:pt>
                <c:pt idx="754">
                  <c:v>76.400000000000006</c:v>
                </c:pt>
                <c:pt idx="755">
                  <c:v>76.5</c:v>
                </c:pt>
                <c:pt idx="756">
                  <c:v>76.599999999999994</c:v>
                </c:pt>
                <c:pt idx="757">
                  <c:v>76.7</c:v>
                </c:pt>
                <c:pt idx="758">
                  <c:v>76.8</c:v>
                </c:pt>
                <c:pt idx="759">
                  <c:v>76.900000000000006</c:v>
                </c:pt>
                <c:pt idx="760">
                  <c:v>77</c:v>
                </c:pt>
                <c:pt idx="761">
                  <c:v>77.099999999999994</c:v>
                </c:pt>
                <c:pt idx="762">
                  <c:v>77.2</c:v>
                </c:pt>
                <c:pt idx="763">
                  <c:v>77.3</c:v>
                </c:pt>
                <c:pt idx="764">
                  <c:v>77.400000000000006</c:v>
                </c:pt>
                <c:pt idx="765">
                  <c:v>77.5</c:v>
                </c:pt>
                <c:pt idx="766">
                  <c:v>77.599999999999994</c:v>
                </c:pt>
                <c:pt idx="767">
                  <c:v>77.7</c:v>
                </c:pt>
                <c:pt idx="768">
                  <c:v>77.8</c:v>
                </c:pt>
                <c:pt idx="769">
                  <c:v>77.900000000000006</c:v>
                </c:pt>
                <c:pt idx="770">
                  <c:v>78</c:v>
                </c:pt>
                <c:pt idx="771">
                  <c:v>78.099999999999994</c:v>
                </c:pt>
                <c:pt idx="772">
                  <c:v>78.2</c:v>
                </c:pt>
                <c:pt idx="773">
                  <c:v>78.3</c:v>
                </c:pt>
                <c:pt idx="774">
                  <c:v>78.400000000000006</c:v>
                </c:pt>
                <c:pt idx="775">
                  <c:v>78.5</c:v>
                </c:pt>
                <c:pt idx="776">
                  <c:v>78.599999999999994</c:v>
                </c:pt>
                <c:pt idx="777">
                  <c:v>78.7</c:v>
                </c:pt>
                <c:pt idx="778">
                  <c:v>78.8</c:v>
                </c:pt>
                <c:pt idx="779">
                  <c:v>78.900000000000006</c:v>
                </c:pt>
                <c:pt idx="780">
                  <c:v>79</c:v>
                </c:pt>
                <c:pt idx="781">
                  <c:v>79.099999999999994</c:v>
                </c:pt>
                <c:pt idx="782">
                  <c:v>79.2</c:v>
                </c:pt>
                <c:pt idx="783">
                  <c:v>79.3</c:v>
                </c:pt>
                <c:pt idx="784">
                  <c:v>79.400000000000006</c:v>
                </c:pt>
                <c:pt idx="785">
                  <c:v>79.5</c:v>
                </c:pt>
                <c:pt idx="786">
                  <c:v>79.599999999999994</c:v>
                </c:pt>
                <c:pt idx="787">
                  <c:v>79.7</c:v>
                </c:pt>
                <c:pt idx="788">
                  <c:v>79.8</c:v>
                </c:pt>
                <c:pt idx="789">
                  <c:v>79.900000000000006</c:v>
                </c:pt>
                <c:pt idx="790">
                  <c:v>80</c:v>
                </c:pt>
                <c:pt idx="791">
                  <c:v>80.099999999999994</c:v>
                </c:pt>
                <c:pt idx="792">
                  <c:v>80.2</c:v>
                </c:pt>
                <c:pt idx="793">
                  <c:v>80.3</c:v>
                </c:pt>
                <c:pt idx="794">
                  <c:v>80.400000000000006</c:v>
                </c:pt>
                <c:pt idx="795">
                  <c:v>80.5</c:v>
                </c:pt>
                <c:pt idx="796">
                  <c:v>80.599999999999994</c:v>
                </c:pt>
                <c:pt idx="797">
                  <c:v>80.7</c:v>
                </c:pt>
                <c:pt idx="798">
                  <c:v>80.8</c:v>
                </c:pt>
                <c:pt idx="799">
                  <c:v>80.900000000000006</c:v>
                </c:pt>
                <c:pt idx="800">
                  <c:v>81</c:v>
                </c:pt>
                <c:pt idx="801">
                  <c:v>81.099999999999994</c:v>
                </c:pt>
                <c:pt idx="802">
                  <c:v>81.2</c:v>
                </c:pt>
                <c:pt idx="803">
                  <c:v>81.3</c:v>
                </c:pt>
                <c:pt idx="804">
                  <c:v>81.400000000000006</c:v>
                </c:pt>
                <c:pt idx="805">
                  <c:v>81.5</c:v>
                </c:pt>
                <c:pt idx="806">
                  <c:v>81.599999999999994</c:v>
                </c:pt>
                <c:pt idx="807">
                  <c:v>81.7</c:v>
                </c:pt>
                <c:pt idx="808">
                  <c:v>81.8</c:v>
                </c:pt>
                <c:pt idx="809">
                  <c:v>81.900000000000006</c:v>
                </c:pt>
                <c:pt idx="810">
                  <c:v>82</c:v>
                </c:pt>
                <c:pt idx="811">
                  <c:v>82.1</c:v>
                </c:pt>
                <c:pt idx="812">
                  <c:v>82.2</c:v>
                </c:pt>
                <c:pt idx="813">
                  <c:v>82.3</c:v>
                </c:pt>
                <c:pt idx="814">
                  <c:v>82.4</c:v>
                </c:pt>
                <c:pt idx="815">
                  <c:v>82.5</c:v>
                </c:pt>
                <c:pt idx="816">
                  <c:v>82.6</c:v>
                </c:pt>
                <c:pt idx="817">
                  <c:v>82.7</c:v>
                </c:pt>
                <c:pt idx="818">
                  <c:v>82.8</c:v>
                </c:pt>
                <c:pt idx="819">
                  <c:v>82.9</c:v>
                </c:pt>
                <c:pt idx="820">
                  <c:v>83</c:v>
                </c:pt>
                <c:pt idx="821">
                  <c:v>83.1</c:v>
                </c:pt>
                <c:pt idx="822">
                  <c:v>83.2</c:v>
                </c:pt>
                <c:pt idx="823">
                  <c:v>83.3</c:v>
                </c:pt>
                <c:pt idx="824">
                  <c:v>83.4</c:v>
                </c:pt>
                <c:pt idx="825">
                  <c:v>83.5</c:v>
                </c:pt>
                <c:pt idx="826">
                  <c:v>83.6</c:v>
                </c:pt>
                <c:pt idx="827">
                  <c:v>83.7</c:v>
                </c:pt>
                <c:pt idx="828">
                  <c:v>83.8</c:v>
                </c:pt>
                <c:pt idx="829">
                  <c:v>83.9</c:v>
                </c:pt>
                <c:pt idx="830">
                  <c:v>84</c:v>
                </c:pt>
                <c:pt idx="831">
                  <c:v>84.1</c:v>
                </c:pt>
                <c:pt idx="832">
                  <c:v>84.2</c:v>
                </c:pt>
                <c:pt idx="833">
                  <c:v>84.3</c:v>
                </c:pt>
                <c:pt idx="834">
                  <c:v>84.4</c:v>
                </c:pt>
                <c:pt idx="835">
                  <c:v>84.5</c:v>
                </c:pt>
                <c:pt idx="836">
                  <c:v>84.6</c:v>
                </c:pt>
                <c:pt idx="837">
                  <c:v>84.7</c:v>
                </c:pt>
                <c:pt idx="838">
                  <c:v>84.8</c:v>
                </c:pt>
                <c:pt idx="839">
                  <c:v>84.9</c:v>
                </c:pt>
                <c:pt idx="840">
                  <c:v>85</c:v>
                </c:pt>
                <c:pt idx="841">
                  <c:v>85.1</c:v>
                </c:pt>
                <c:pt idx="842">
                  <c:v>85.2</c:v>
                </c:pt>
                <c:pt idx="843">
                  <c:v>85.3</c:v>
                </c:pt>
                <c:pt idx="844">
                  <c:v>85.4</c:v>
                </c:pt>
                <c:pt idx="845">
                  <c:v>85.5</c:v>
                </c:pt>
                <c:pt idx="846">
                  <c:v>85.6</c:v>
                </c:pt>
                <c:pt idx="847">
                  <c:v>85.7</c:v>
                </c:pt>
                <c:pt idx="848">
                  <c:v>85.8</c:v>
                </c:pt>
                <c:pt idx="849">
                  <c:v>85.9</c:v>
                </c:pt>
                <c:pt idx="850">
                  <c:v>86</c:v>
                </c:pt>
                <c:pt idx="851">
                  <c:v>86.1</c:v>
                </c:pt>
                <c:pt idx="852">
                  <c:v>86.2</c:v>
                </c:pt>
                <c:pt idx="853">
                  <c:v>86.3</c:v>
                </c:pt>
                <c:pt idx="854">
                  <c:v>86.4</c:v>
                </c:pt>
                <c:pt idx="855">
                  <c:v>86.5</c:v>
                </c:pt>
                <c:pt idx="856">
                  <c:v>86.6</c:v>
                </c:pt>
                <c:pt idx="857">
                  <c:v>86.7</c:v>
                </c:pt>
                <c:pt idx="858">
                  <c:v>86.8</c:v>
                </c:pt>
                <c:pt idx="859">
                  <c:v>86.9</c:v>
                </c:pt>
                <c:pt idx="860">
                  <c:v>87</c:v>
                </c:pt>
                <c:pt idx="861">
                  <c:v>87.1</c:v>
                </c:pt>
                <c:pt idx="862">
                  <c:v>87.2</c:v>
                </c:pt>
                <c:pt idx="863">
                  <c:v>87.3</c:v>
                </c:pt>
                <c:pt idx="864">
                  <c:v>87.4</c:v>
                </c:pt>
                <c:pt idx="865">
                  <c:v>87.5</c:v>
                </c:pt>
                <c:pt idx="866">
                  <c:v>87.6</c:v>
                </c:pt>
                <c:pt idx="867">
                  <c:v>87.7</c:v>
                </c:pt>
                <c:pt idx="868">
                  <c:v>87.8</c:v>
                </c:pt>
                <c:pt idx="869">
                  <c:v>87.9</c:v>
                </c:pt>
                <c:pt idx="870">
                  <c:v>88</c:v>
                </c:pt>
                <c:pt idx="871">
                  <c:v>88.1</c:v>
                </c:pt>
                <c:pt idx="872">
                  <c:v>88.2</c:v>
                </c:pt>
                <c:pt idx="873">
                  <c:v>88.3</c:v>
                </c:pt>
                <c:pt idx="874">
                  <c:v>88.4</c:v>
                </c:pt>
                <c:pt idx="875">
                  <c:v>88.5</c:v>
                </c:pt>
                <c:pt idx="876">
                  <c:v>88.6</c:v>
                </c:pt>
                <c:pt idx="877">
                  <c:v>88.7</c:v>
                </c:pt>
                <c:pt idx="878">
                  <c:v>88.8</c:v>
                </c:pt>
                <c:pt idx="879">
                  <c:v>88.9</c:v>
                </c:pt>
                <c:pt idx="880">
                  <c:v>89</c:v>
                </c:pt>
                <c:pt idx="881">
                  <c:v>89.1</c:v>
                </c:pt>
                <c:pt idx="882">
                  <c:v>89.2</c:v>
                </c:pt>
                <c:pt idx="883">
                  <c:v>89.3</c:v>
                </c:pt>
                <c:pt idx="884">
                  <c:v>89.4</c:v>
                </c:pt>
                <c:pt idx="885">
                  <c:v>89.5</c:v>
                </c:pt>
                <c:pt idx="886">
                  <c:v>89.6</c:v>
                </c:pt>
                <c:pt idx="887">
                  <c:v>89.7</c:v>
                </c:pt>
                <c:pt idx="888">
                  <c:v>89.8</c:v>
                </c:pt>
                <c:pt idx="889">
                  <c:v>89.9</c:v>
                </c:pt>
                <c:pt idx="890">
                  <c:v>90</c:v>
                </c:pt>
                <c:pt idx="891">
                  <c:v>90.1</c:v>
                </c:pt>
                <c:pt idx="892">
                  <c:v>90.2</c:v>
                </c:pt>
                <c:pt idx="893">
                  <c:v>90.3</c:v>
                </c:pt>
                <c:pt idx="894">
                  <c:v>90.4</c:v>
                </c:pt>
                <c:pt idx="895">
                  <c:v>90.5</c:v>
                </c:pt>
                <c:pt idx="896">
                  <c:v>90.6</c:v>
                </c:pt>
                <c:pt idx="897">
                  <c:v>90.7</c:v>
                </c:pt>
                <c:pt idx="898">
                  <c:v>90.8</c:v>
                </c:pt>
                <c:pt idx="899">
                  <c:v>90.9</c:v>
                </c:pt>
                <c:pt idx="900">
                  <c:v>91</c:v>
                </c:pt>
                <c:pt idx="901">
                  <c:v>91.1</c:v>
                </c:pt>
                <c:pt idx="902">
                  <c:v>91.2</c:v>
                </c:pt>
                <c:pt idx="903">
                  <c:v>91.3</c:v>
                </c:pt>
                <c:pt idx="904">
                  <c:v>91.4</c:v>
                </c:pt>
                <c:pt idx="905">
                  <c:v>91.5</c:v>
                </c:pt>
                <c:pt idx="906">
                  <c:v>91.6</c:v>
                </c:pt>
                <c:pt idx="907">
                  <c:v>91.7</c:v>
                </c:pt>
                <c:pt idx="908">
                  <c:v>91.8</c:v>
                </c:pt>
                <c:pt idx="909">
                  <c:v>91.9</c:v>
                </c:pt>
                <c:pt idx="910">
                  <c:v>92</c:v>
                </c:pt>
                <c:pt idx="911">
                  <c:v>92.1</c:v>
                </c:pt>
                <c:pt idx="912">
                  <c:v>92.2</c:v>
                </c:pt>
                <c:pt idx="913">
                  <c:v>92.3</c:v>
                </c:pt>
                <c:pt idx="914">
                  <c:v>92.4</c:v>
                </c:pt>
                <c:pt idx="915">
                  <c:v>92.5</c:v>
                </c:pt>
                <c:pt idx="916">
                  <c:v>92.6</c:v>
                </c:pt>
                <c:pt idx="917">
                  <c:v>92.7</c:v>
                </c:pt>
                <c:pt idx="918">
                  <c:v>92.8</c:v>
                </c:pt>
                <c:pt idx="919">
                  <c:v>92.9</c:v>
                </c:pt>
                <c:pt idx="920">
                  <c:v>93</c:v>
                </c:pt>
                <c:pt idx="921">
                  <c:v>93.1</c:v>
                </c:pt>
                <c:pt idx="922">
                  <c:v>93.2</c:v>
                </c:pt>
                <c:pt idx="923">
                  <c:v>93.3</c:v>
                </c:pt>
                <c:pt idx="924">
                  <c:v>93.4</c:v>
                </c:pt>
                <c:pt idx="925">
                  <c:v>93.5</c:v>
                </c:pt>
                <c:pt idx="926">
                  <c:v>93.6</c:v>
                </c:pt>
                <c:pt idx="927">
                  <c:v>93.7</c:v>
                </c:pt>
                <c:pt idx="928">
                  <c:v>93.8</c:v>
                </c:pt>
                <c:pt idx="929">
                  <c:v>93.9</c:v>
                </c:pt>
                <c:pt idx="930">
                  <c:v>94</c:v>
                </c:pt>
                <c:pt idx="931">
                  <c:v>94.1</c:v>
                </c:pt>
                <c:pt idx="932">
                  <c:v>94.2</c:v>
                </c:pt>
                <c:pt idx="933">
                  <c:v>94.3</c:v>
                </c:pt>
                <c:pt idx="934">
                  <c:v>94.4</c:v>
                </c:pt>
                <c:pt idx="935">
                  <c:v>94.5</c:v>
                </c:pt>
                <c:pt idx="936">
                  <c:v>94.6</c:v>
                </c:pt>
                <c:pt idx="937">
                  <c:v>94.7</c:v>
                </c:pt>
                <c:pt idx="938">
                  <c:v>94.8</c:v>
                </c:pt>
                <c:pt idx="939">
                  <c:v>94.9</c:v>
                </c:pt>
                <c:pt idx="940">
                  <c:v>95</c:v>
                </c:pt>
                <c:pt idx="941">
                  <c:v>95.1</c:v>
                </c:pt>
                <c:pt idx="942">
                  <c:v>95.2</c:v>
                </c:pt>
                <c:pt idx="943">
                  <c:v>95.3</c:v>
                </c:pt>
                <c:pt idx="944">
                  <c:v>95.4</c:v>
                </c:pt>
                <c:pt idx="945">
                  <c:v>95.5</c:v>
                </c:pt>
                <c:pt idx="946">
                  <c:v>95.6</c:v>
                </c:pt>
                <c:pt idx="947">
                  <c:v>95.7</c:v>
                </c:pt>
                <c:pt idx="948">
                  <c:v>95.8</c:v>
                </c:pt>
                <c:pt idx="949">
                  <c:v>95.9</c:v>
                </c:pt>
                <c:pt idx="950">
                  <c:v>96</c:v>
                </c:pt>
                <c:pt idx="951">
                  <c:v>96.1</c:v>
                </c:pt>
                <c:pt idx="952">
                  <c:v>96.2</c:v>
                </c:pt>
                <c:pt idx="953">
                  <c:v>96.3</c:v>
                </c:pt>
                <c:pt idx="954">
                  <c:v>96.4</c:v>
                </c:pt>
                <c:pt idx="955">
                  <c:v>96.5</c:v>
                </c:pt>
                <c:pt idx="956">
                  <c:v>96.6</c:v>
                </c:pt>
                <c:pt idx="957">
                  <c:v>96.7</c:v>
                </c:pt>
                <c:pt idx="958">
                  <c:v>96.8</c:v>
                </c:pt>
                <c:pt idx="959">
                  <c:v>96.9</c:v>
                </c:pt>
                <c:pt idx="960">
                  <c:v>97</c:v>
                </c:pt>
                <c:pt idx="961">
                  <c:v>97.1</c:v>
                </c:pt>
                <c:pt idx="962">
                  <c:v>97.2</c:v>
                </c:pt>
                <c:pt idx="963">
                  <c:v>97.3</c:v>
                </c:pt>
                <c:pt idx="964">
                  <c:v>97.4</c:v>
                </c:pt>
                <c:pt idx="965">
                  <c:v>97.5</c:v>
                </c:pt>
                <c:pt idx="966">
                  <c:v>97.6</c:v>
                </c:pt>
                <c:pt idx="967">
                  <c:v>97.7</c:v>
                </c:pt>
                <c:pt idx="968">
                  <c:v>97.8</c:v>
                </c:pt>
                <c:pt idx="969">
                  <c:v>97.9</c:v>
                </c:pt>
                <c:pt idx="970">
                  <c:v>98</c:v>
                </c:pt>
                <c:pt idx="971">
                  <c:v>98.1</c:v>
                </c:pt>
                <c:pt idx="972">
                  <c:v>98.2</c:v>
                </c:pt>
                <c:pt idx="973">
                  <c:v>98.3</c:v>
                </c:pt>
                <c:pt idx="974">
                  <c:v>98.4</c:v>
                </c:pt>
                <c:pt idx="975">
                  <c:v>98.5</c:v>
                </c:pt>
                <c:pt idx="976">
                  <c:v>98.6</c:v>
                </c:pt>
                <c:pt idx="977">
                  <c:v>98.7</c:v>
                </c:pt>
                <c:pt idx="978">
                  <c:v>98.8</c:v>
                </c:pt>
                <c:pt idx="979">
                  <c:v>98.9</c:v>
                </c:pt>
                <c:pt idx="980">
                  <c:v>99</c:v>
                </c:pt>
                <c:pt idx="981">
                  <c:v>99.1</c:v>
                </c:pt>
                <c:pt idx="982">
                  <c:v>99.2</c:v>
                </c:pt>
                <c:pt idx="983">
                  <c:v>99.3</c:v>
                </c:pt>
                <c:pt idx="984">
                  <c:v>99.4</c:v>
                </c:pt>
                <c:pt idx="985">
                  <c:v>99.5</c:v>
                </c:pt>
                <c:pt idx="986">
                  <c:v>99.6</c:v>
                </c:pt>
                <c:pt idx="987">
                  <c:v>99.7</c:v>
                </c:pt>
                <c:pt idx="988">
                  <c:v>99.8</c:v>
                </c:pt>
                <c:pt idx="989">
                  <c:v>99.9</c:v>
                </c:pt>
                <c:pt idx="990">
                  <c:v>100</c:v>
                </c:pt>
                <c:pt idx="991">
                  <c:v>100.1</c:v>
                </c:pt>
                <c:pt idx="992">
                  <c:v>100.2</c:v>
                </c:pt>
                <c:pt idx="993">
                  <c:v>100.3</c:v>
                </c:pt>
                <c:pt idx="994">
                  <c:v>100.4</c:v>
                </c:pt>
                <c:pt idx="995">
                  <c:v>100.5</c:v>
                </c:pt>
                <c:pt idx="996">
                  <c:v>100.6</c:v>
                </c:pt>
                <c:pt idx="997">
                  <c:v>100.7</c:v>
                </c:pt>
                <c:pt idx="998">
                  <c:v>100.8</c:v>
                </c:pt>
                <c:pt idx="999">
                  <c:v>100.9</c:v>
                </c:pt>
                <c:pt idx="1000">
                  <c:v>101</c:v>
                </c:pt>
                <c:pt idx="1001">
                  <c:v>101.1</c:v>
                </c:pt>
                <c:pt idx="1002">
                  <c:v>101.2</c:v>
                </c:pt>
                <c:pt idx="1003">
                  <c:v>101.3</c:v>
                </c:pt>
                <c:pt idx="1004">
                  <c:v>101.4</c:v>
                </c:pt>
                <c:pt idx="1005">
                  <c:v>101.5</c:v>
                </c:pt>
                <c:pt idx="1006">
                  <c:v>101.6</c:v>
                </c:pt>
                <c:pt idx="1007">
                  <c:v>101.7</c:v>
                </c:pt>
                <c:pt idx="1008">
                  <c:v>101.8</c:v>
                </c:pt>
                <c:pt idx="1009">
                  <c:v>101.9</c:v>
                </c:pt>
                <c:pt idx="1010">
                  <c:v>102</c:v>
                </c:pt>
                <c:pt idx="1011">
                  <c:v>102.1</c:v>
                </c:pt>
                <c:pt idx="1012">
                  <c:v>102.2</c:v>
                </c:pt>
                <c:pt idx="1013">
                  <c:v>102.3</c:v>
                </c:pt>
                <c:pt idx="1014">
                  <c:v>102.4</c:v>
                </c:pt>
                <c:pt idx="1015">
                  <c:v>102.5</c:v>
                </c:pt>
                <c:pt idx="1016">
                  <c:v>102.6</c:v>
                </c:pt>
                <c:pt idx="1017">
                  <c:v>102.7</c:v>
                </c:pt>
                <c:pt idx="1018">
                  <c:v>102.8</c:v>
                </c:pt>
                <c:pt idx="1019">
                  <c:v>102.9</c:v>
                </c:pt>
                <c:pt idx="1020">
                  <c:v>103</c:v>
                </c:pt>
                <c:pt idx="1021">
                  <c:v>103.1</c:v>
                </c:pt>
                <c:pt idx="1022">
                  <c:v>103.2</c:v>
                </c:pt>
                <c:pt idx="1023">
                  <c:v>103.3</c:v>
                </c:pt>
                <c:pt idx="1024">
                  <c:v>103.4</c:v>
                </c:pt>
                <c:pt idx="1025">
                  <c:v>103.5</c:v>
                </c:pt>
                <c:pt idx="1026">
                  <c:v>103.6</c:v>
                </c:pt>
                <c:pt idx="1027">
                  <c:v>103.7</c:v>
                </c:pt>
                <c:pt idx="1028">
                  <c:v>103.8</c:v>
                </c:pt>
                <c:pt idx="1029">
                  <c:v>103.9</c:v>
                </c:pt>
                <c:pt idx="1030">
                  <c:v>104</c:v>
                </c:pt>
                <c:pt idx="1031">
                  <c:v>104.1</c:v>
                </c:pt>
                <c:pt idx="1032">
                  <c:v>104.2</c:v>
                </c:pt>
                <c:pt idx="1033">
                  <c:v>104.3</c:v>
                </c:pt>
                <c:pt idx="1034">
                  <c:v>104.4</c:v>
                </c:pt>
                <c:pt idx="1035">
                  <c:v>104.5</c:v>
                </c:pt>
                <c:pt idx="1036">
                  <c:v>104.6</c:v>
                </c:pt>
                <c:pt idx="1037">
                  <c:v>104.7</c:v>
                </c:pt>
                <c:pt idx="1038">
                  <c:v>104.8</c:v>
                </c:pt>
                <c:pt idx="1039">
                  <c:v>104.9</c:v>
                </c:pt>
                <c:pt idx="1040">
                  <c:v>105</c:v>
                </c:pt>
                <c:pt idx="1041">
                  <c:v>105.1</c:v>
                </c:pt>
                <c:pt idx="1042">
                  <c:v>105.2</c:v>
                </c:pt>
                <c:pt idx="1043">
                  <c:v>105.3</c:v>
                </c:pt>
                <c:pt idx="1044">
                  <c:v>105.4</c:v>
                </c:pt>
                <c:pt idx="1045">
                  <c:v>105.5</c:v>
                </c:pt>
                <c:pt idx="1046">
                  <c:v>105.6</c:v>
                </c:pt>
                <c:pt idx="1047">
                  <c:v>105.7</c:v>
                </c:pt>
                <c:pt idx="1048">
                  <c:v>105.8</c:v>
                </c:pt>
                <c:pt idx="1049">
                  <c:v>105.9</c:v>
                </c:pt>
                <c:pt idx="1050">
                  <c:v>106</c:v>
                </c:pt>
                <c:pt idx="1051">
                  <c:v>106.1</c:v>
                </c:pt>
                <c:pt idx="1052">
                  <c:v>106.2</c:v>
                </c:pt>
                <c:pt idx="1053">
                  <c:v>106.3</c:v>
                </c:pt>
                <c:pt idx="1054">
                  <c:v>106.4</c:v>
                </c:pt>
                <c:pt idx="1055">
                  <c:v>106.5</c:v>
                </c:pt>
                <c:pt idx="1056">
                  <c:v>106.6</c:v>
                </c:pt>
                <c:pt idx="1057">
                  <c:v>106.7</c:v>
                </c:pt>
                <c:pt idx="1058">
                  <c:v>106.8</c:v>
                </c:pt>
                <c:pt idx="1059">
                  <c:v>106.9</c:v>
                </c:pt>
                <c:pt idx="1060">
                  <c:v>107</c:v>
                </c:pt>
                <c:pt idx="1061">
                  <c:v>107.1</c:v>
                </c:pt>
                <c:pt idx="1062">
                  <c:v>107.2</c:v>
                </c:pt>
                <c:pt idx="1063">
                  <c:v>107.3</c:v>
                </c:pt>
                <c:pt idx="1064">
                  <c:v>107.4</c:v>
                </c:pt>
                <c:pt idx="1065">
                  <c:v>107.5</c:v>
                </c:pt>
                <c:pt idx="1066">
                  <c:v>107.6</c:v>
                </c:pt>
                <c:pt idx="1067">
                  <c:v>107.7</c:v>
                </c:pt>
                <c:pt idx="1068">
                  <c:v>107.8</c:v>
                </c:pt>
                <c:pt idx="1069">
                  <c:v>107.9</c:v>
                </c:pt>
                <c:pt idx="1070">
                  <c:v>108</c:v>
                </c:pt>
                <c:pt idx="1071">
                  <c:v>108.1</c:v>
                </c:pt>
                <c:pt idx="1072">
                  <c:v>108.2</c:v>
                </c:pt>
                <c:pt idx="1073">
                  <c:v>108.3</c:v>
                </c:pt>
                <c:pt idx="1074">
                  <c:v>108.4</c:v>
                </c:pt>
                <c:pt idx="1075">
                  <c:v>108.5</c:v>
                </c:pt>
                <c:pt idx="1076">
                  <c:v>108.6</c:v>
                </c:pt>
                <c:pt idx="1077">
                  <c:v>108.7</c:v>
                </c:pt>
                <c:pt idx="1078">
                  <c:v>108.8</c:v>
                </c:pt>
                <c:pt idx="1079">
                  <c:v>108.9</c:v>
                </c:pt>
                <c:pt idx="1080">
                  <c:v>109</c:v>
                </c:pt>
                <c:pt idx="1081">
                  <c:v>109.1</c:v>
                </c:pt>
                <c:pt idx="1082">
                  <c:v>109.2</c:v>
                </c:pt>
                <c:pt idx="1083">
                  <c:v>109.3</c:v>
                </c:pt>
                <c:pt idx="1084">
                  <c:v>109.4</c:v>
                </c:pt>
                <c:pt idx="1085">
                  <c:v>109.5</c:v>
                </c:pt>
                <c:pt idx="1086">
                  <c:v>109.6</c:v>
                </c:pt>
                <c:pt idx="1087">
                  <c:v>109.7</c:v>
                </c:pt>
                <c:pt idx="1088">
                  <c:v>109.8</c:v>
                </c:pt>
                <c:pt idx="1089">
                  <c:v>109.9</c:v>
                </c:pt>
                <c:pt idx="1090">
                  <c:v>110</c:v>
                </c:pt>
                <c:pt idx="1091">
                  <c:v>110.1</c:v>
                </c:pt>
                <c:pt idx="1092">
                  <c:v>110.2</c:v>
                </c:pt>
                <c:pt idx="1093">
                  <c:v>110.3</c:v>
                </c:pt>
                <c:pt idx="1094">
                  <c:v>110.4</c:v>
                </c:pt>
                <c:pt idx="1095">
                  <c:v>110.5</c:v>
                </c:pt>
                <c:pt idx="1096">
                  <c:v>110.6</c:v>
                </c:pt>
                <c:pt idx="1097">
                  <c:v>110.7</c:v>
                </c:pt>
                <c:pt idx="1098">
                  <c:v>110.8</c:v>
                </c:pt>
                <c:pt idx="1099">
                  <c:v>110.9</c:v>
                </c:pt>
                <c:pt idx="1100">
                  <c:v>111</c:v>
                </c:pt>
                <c:pt idx="1101">
                  <c:v>111.1</c:v>
                </c:pt>
                <c:pt idx="1102">
                  <c:v>111.2</c:v>
                </c:pt>
                <c:pt idx="1103">
                  <c:v>111.3</c:v>
                </c:pt>
                <c:pt idx="1104">
                  <c:v>111.4</c:v>
                </c:pt>
                <c:pt idx="1105">
                  <c:v>111.5</c:v>
                </c:pt>
                <c:pt idx="1106">
                  <c:v>111.6</c:v>
                </c:pt>
                <c:pt idx="1107">
                  <c:v>111.7</c:v>
                </c:pt>
                <c:pt idx="1108">
                  <c:v>111.8</c:v>
                </c:pt>
                <c:pt idx="1109">
                  <c:v>111.9</c:v>
                </c:pt>
                <c:pt idx="1110">
                  <c:v>112</c:v>
                </c:pt>
                <c:pt idx="1111">
                  <c:v>112.1</c:v>
                </c:pt>
                <c:pt idx="1112">
                  <c:v>112.2</c:v>
                </c:pt>
                <c:pt idx="1113">
                  <c:v>112.3</c:v>
                </c:pt>
                <c:pt idx="1114">
                  <c:v>112.4</c:v>
                </c:pt>
                <c:pt idx="1115">
                  <c:v>112.5</c:v>
                </c:pt>
                <c:pt idx="1116">
                  <c:v>112.6</c:v>
                </c:pt>
                <c:pt idx="1117">
                  <c:v>112.7</c:v>
                </c:pt>
                <c:pt idx="1118">
                  <c:v>112.8</c:v>
                </c:pt>
                <c:pt idx="1119">
                  <c:v>112.9</c:v>
                </c:pt>
                <c:pt idx="1120">
                  <c:v>113</c:v>
                </c:pt>
                <c:pt idx="1121">
                  <c:v>113.1</c:v>
                </c:pt>
                <c:pt idx="1122">
                  <c:v>113.2</c:v>
                </c:pt>
                <c:pt idx="1123">
                  <c:v>113.3</c:v>
                </c:pt>
                <c:pt idx="1124">
                  <c:v>113.4</c:v>
                </c:pt>
                <c:pt idx="1125">
                  <c:v>113.5</c:v>
                </c:pt>
                <c:pt idx="1126">
                  <c:v>113.6</c:v>
                </c:pt>
                <c:pt idx="1127">
                  <c:v>113.7</c:v>
                </c:pt>
                <c:pt idx="1128">
                  <c:v>113.8</c:v>
                </c:pt>
                <c:pt idx="1129">
                  <c:v>113.9</c:v>
                </c:pt>
                <c:pt idx="1130">
                  <c:v>114</c:v>
                </c:pt>
                <c:pt idx="1131">
                  <c:v>114.1</c:v>
                </c:pt>
                <c:pt idx="1132">
                  <c:v>114.2</c:v>
                </c:pt>
                <c:pt idx="1133">
                  <c:v>114.3</c:v>
                </c:pt>
                <c:pt idx="1134">
                  <c:v>114.4</c:v>
                </c:pt>
                <c:pt idx="1135">
                  <c:v>114.5</c:v>
                </c:pt>
                <c:pt idx="1136">
                  <c:v>114.6</c:v>
                </c:pt>
                <c:pt idx="1137">
                  <c:v>114.7</c:v>
                </c:pt>
                <c:pt idx="1138">
                  <c:v>114.8</c:v>
                </c:pt>
                <c:pt idx="1139">
                  <c:v>114.9</c:v>
                </c:pt>
                <c:pt idx="1140">
                  <c:v>115</c:v>
                </c:pt>
                <c:pt idx="1141">
                  <c:v>115.1</c:v>
                </c:pt>
                <c:pt idx="1142">
                  <c:v>115.2</c:v>
                </c:pt>
                <c:pt idx="1143">
                  <c:v>115.3</c:v>
                </c:pt>
                <c:pt idx="1144">
                  <c:v>115.4</c:v>
                </c:pt>
                <c:pt idx="1145">
                  <c:v>115.5</c:v>
                </c:pt>
                <c:pt idx="1146">
                  <c:v>115.6</c:v>
                </c:pt>
                <c:pt idx="1147">
                  <c:v>115.7</c:v>
                </c:pt>
                <c:pt idx="1148">
                  <c:v>115.8</c:v>
                </c:pt>
                <c:pt idx="1149">
                  <c:v>115.9</c:v>
                </c:pt>
                <c:pt idx="1150">
                  <c:v>116</c:v>
                </c:pt>
                <c:pt idx="1151">
                  <c:v>116.1</c:v>
                </c:pt>
                <c:pt idx="1152">
                  <c:v>116.2</c:v>
                </c:pt>
                <c:pt idx="1153">
                  <c:v>116.3</c:v>
                </c:pt>
                <c:pt idx="1154">
                  <c:v>116.4</c:v>
                </c:pt>
                <c:pt idx="1155">
                  <c:v>116.5</c:v>
                </c:pt>
                <c:pt idx="1156">
                  <c:v>116.6</c:v>
                </c:pt>
                <c:pt idx="1157">
                  <c:v>116.7</c:v>
                </c:pt>
                <c:pt idx="1158">
                  <c:v>116.8</c:v>
                </c:pt>
                <c:pt idx="1159">
                  <c:v>116.9</c:v>
                </c:pt>
                <c:pt idx="1160">
                  <c:v>117</c:v>
                </c:pt>
                <c:pt idx="1161">
                  <c:v>117.1</c:v>
                </c:pt>
                <c:pt idx="1162">
                  <c:v>117.2</c:v>
                </c:pt>
                <c:pt idx="1163">
                  <c:v>117.3</c:v>
                </c:pt>
                <c:pt idx="1164">
                  <c:v>117.4</c:v>
                </c:pt>
                <c:pt idx="1165">
                  <c:v>117.5</c:v>
                </c:pt>
                <c:pt idx="1166">
                  <c:v>117.6</c:v>
                </c:pt>
                <c:pt idx="1167">
                  <c:v>117.7</c:v>
                </c:pt>
                <c:pt idx="1168">
                  <c:v>117.8</c:v>
                </c:pt>
                <c:pt idx="1169">
                  <c:v>117.9</c:v>
                </c:pt>
                <c:pt idx="1170">
                  <c:v>118</c:v>
                </c:pt>
                <c:pt idx="1171">
                  <c:v>118.1</c:v>
                </c:pt>
                <c:pt idx="1172">
                  <c:v>118.2</c:v>
                </c:pt>
                <c:pt idx="1173">
                  <c:v>118.3</c:v>
                </c:pt>
                <c:pt idx="1174">
                  <c:v>118.4</c:v>
                </c:pt>
                <c:pt idx="1175">
                  <c:v>118.5</c:v>
                </c:pt>
                <c:pt idx="1176">
                  <c:v>118.6</c:v>
                </c:pt>
                <c:pt idx="1177">
                  <c:v>118.7</c:v>
                </c:pt>
                <c:pt idx="1178">
                  <c:v>118.8</c:v>
                </c:pt>
                <c:pt idx="1179">
                  <c:v>118.9</c:v>
                </c:pt>
                <c:pt idx="1180">
                  <c:v>119</c:v>
                </c:pt>
                <c:pt idx="1181">
                  <c:v>119.1</c:v>
                </c:pt>
                <c:pt idx="1182">
                  <c:v>119.2</c:v>
                </c:pt>
                <c:pt idx="1183">
                  <c:v>119.3</c:v>
                </c:pt>
                <c:pt idx="1184">
                  <c:v>119.4</c:v>
                </c:pt>
                <c:pt idx="1185">
                  <c:v>119.5</c:v>
                </c:pt>
                <c:pt idx="1186">
                  <c:v>119.6</c:v>
                </c:pt>
                <c:pt idx="1187">
                  <c:v>119.7</c:v>
                </c:pt>
                <c:pt idx="1188">
                  <c:v>119.8</c:v>
                </c:pt>
                <c:pt idx="1189">
                  <c:v>119.9</c:v>
                </c:pt>
                <c:pt idx="1190">
                  <c:v>120</c:v>
                </c:pt>
              </c:numCache>
            </c:numRef>
          </c:xVal>
          <c:yVal>
            <c:numRef>
              <c:f>Tsky!$K$6:$K$1196</c:f>
              <c:numCache>
                <c:formatCode>0.0</c:formatCode>
                <c:ptCount val="1191"/>
                <c:pt idx="0">
                  <c:v>6.97</c:v>
                </c:pt>
                <c:pt idx="1">
                  <c:v>6.53</c:v>
                </c:pt>
                <c:pt idx="2">
                  <c:v>6.23</c:v>
                </c:pt>
                <c:pt idx="3">
                  <c:v>6</c:v>
                </c:pt>
                <c:pt idx="4">
                  <c:v>5.84</c:v>
                </c:pt>
                <c:pt idx="5">
                  <c:v>5.71</c:v>
                </c:pt>
                <c:pt idx="6">
                  <c:v>5.62</c:v>
                </c:pt>
                <c:pt idx="7">
                  <c:v>5.54</c:v>
                </c:pt>
                <c:pt idx="8">
                  <c:v>5.48</c:v>
                </c:pt>
                <c:pt idx="9">
                  <c:v>5.44</c:v>
                </c:pt>
                <c:pt idx="10">
                  <c:v>5.4</c:v>
                </c:pt>
                <c:pt idx="11">
                  <c:v>5.36</c:v>
                </c:pt>
                <c:pt idx="12">
                  <c:v>5.34</c:v>
                </c:pt>
                <c:pt idx="13">
                  <c:v>5.32</c:v>
                </c:pt>
                <c:pt idx="14">
                  <c:v>5.3</c:v>
                </c:pt>
                <c:pt idx="15">
                  <c:v>5.28</c:v>
                </c:pt>
                <c:pt idx="16">
                  <c:v>5.27</c:v>
                </c:pt>
                <c:pt idx="17">
                  <c:v>5.26</c:v>
                </c:pt>
                <c:pt idx="18">
                  <c:v>5.25</c:v>
                </c:pt>
                <c:pt idx="19">
                  <c:v>5.24</c:v>
                </c:pt>
                <c:pt idx="20">
                  <c:v>5.24</c:v>
                </c:pt>
                <c:pt idx="21">
                  <c:v>5.23</c:v>
                </c:pt>
                <c:pt idx="22">
                  <c:v>5.23</c:v>
                </c:pt>
                <c:pt idx="23">
                  <c:v>5.23</c:v>
                </c:pt>
                <c:pt idx="24">
                  <c:v>5.23</c:v>
                </c:pt>
                <c:pt idx="25">
                  <c:v>5.23</c:v>
                </c:pt>
                <c:pt idx="26">
                  <c:v>5.23</c:v>
                </c:pt>
                <c:pt idx="27">
                  <c:v>5.23</c:v>
                </c:pt>
                <c:pt idx="28">
                  <c:v>5.23</c:v>
                </c:pt>
                <c:pt idx="29">
                  <c:v>5.23</c:v>
                </c:pt>
                <c:pt idx="30">
                  <c:v>5.23</c:v>
                </c:pt>
                <c:pt idx="31">
                  <c:v>5.24</c:v>
                </c:pt>
                <c:pt idx="32">
                  <c:v>5.24</c:v>
                </c:pt>
                <c:pt idx="33">
                  <c:v>5.24</c:v>
                </c:pt>
                <c:pt idx="34">
                  <c:v>5.25</c:v>
                </c:pt>
                <c:pt idx="35">
                  <c:v>5.25</c:v>
                </c:pt>
                <c:pt idx="36">
                  <c:v>5.25</c:v>
                </c:pt>
                <c:pt idx="37">
                  <c:v>5.26</c:v>
                </c:pt>
                <c:pt idx="38">
                  <c:v>5.26</c:v>
                </c:pt>
                <c:pt idx="39">
                  <c:v>5.26</c:v>
                </c:pt>
                <c:pt idx="40">
                  <c:v>5.27</c:v>
                </c:pt>
                <c:pt idx="41">
                  <c:v>5.27</c:v>
                </c:pt>
                <c:pt idx="42">
                  <c:v>5.28</c:v>
                </c:pt>
                <c:pt idx="43">
                  <c:v>5.28</c:v>
                </c:pt>
                <c:pt idx="44">
                  <c:v>5.28</c:v>
                </c:pt>
                <c:pt idx="45">
                  <c:v>5.29</c:v>
                </c:pt>
                <c:pt idx="46">
                  <c:v>5.29</c:v>
                </c:pt>
                <c:pt idx="47">
                  <c:v>5.3</c:v>
                </c:pt>
                <c:pt idx="48">
                  <c:v>5.3</c:v>
                </c:pt>
                <c:pt idx="49">
                  <c:v>5.3</c:v>
                </c:pt>
                <c:pt idx="50">
                  <c:v>5.31</c:v>
                </c:pt>
                <c:pt idx="51">
                  <c:v>5.31</c:v>
                </c:pt>
                <c:pt idx="52">
                  <c:v>5.32</c:v>
                </c:pt>
                <c:pt idx="53">
                  <c:v>5.32</c:v>
                </c:pt>
                <c:pt idx="54">
                  <c:v>5.33</c:v>
                </c:pt>
                <c:pt idx="55">
                  <c:v>5.33</c:v>
                </c:pt>
                <c:pt idx="56">
                  <c:v>5.34</c:v>
                </c:pt>
                <c:pt idx="57">
                  <c:v>5.34</c:v>
                </c:pt>
                <c:pt idx="58">
                  <c:v>5.35</c:v>
                </c:pt>
                <c:pt idx="59">
                  <c:v>5.35</c:v>
                </c:pt>
                <c:pt idx="60">
                  <c:v>5.36</c:v>
                </c:pt>
                <c:pt idx="61">
                  <c:v>5.36</c:v>
                </c:pt>
                <c:pt idx="62">
                  <c:v>5.37</c:v>
                </c:pt>
                <c:pt idx="63">
                  <c:v>5.37</c:v>
                </c:pt>
                <c:pt idx="64">
                  <c:v>5.38</c:v>
                </c:pt>
                <c:pt idx="65">
                  <c:v>5.38</c:v>
                </c:pt>
                <c:pt idx="66">
                  <c:v>5.39</c:v>
                </c:pt>
                <c:pt idx="67">
                  <c:v>5.4</c:v>
                </c:pt>
                <c:pt idx="68">
                  <c:v>5.4</c:v>
                </c:pt>
                <c:pt idx="69">
                  <c:v>5.41</c:v>
                </c:pt>
                <c:pt idx="70">
                  <c:v>5.41</c:v>
                </c:pt>
                <c:pt idx="71">
                  <c:v>5.42</c:v>
                </c:pt>
                <c:pt idx="72">
                  <c:v>5.43</c:v>
                </c:pt>
                <c:pt idx="73">
                  <c:v>5.43</c:v>
                </c:pt>
                <c:pt idx="74">
                  <c:v>5.44</c:v>
                </c:pt>
                <c:pt idx="75">
                  <c:v>5.44</c:v>
                </c:pt>
                <c:pt idx="76">
                  <c:v>5.45</c:v>
                </c:pt>
                <c:pt idx="77">
                  <c:v>5.46</c:v>
                </c:pt>
                <c:pt idx="78">
                  <c:v>5.46</c:v>
                </c:pt>
                <c:pt idx="79">
                  <c:v>5.47</c:v>
                </c:pt>
                <c:pt idx="80">
                  <c:v>5.48</c:v>
                </c:pt>
                <c:pt idx="81">
                  <c:v>5.48</c:v>
                </c:pt>
                <c:pt idx="82">
                  <c:v>5.49</c:v>
                </c:pt>
                <c:pt idx="83">
                  <c:v>5.5</c:v>
                </c:pt>
                <c:pt idx="84">
                  <c:v>5.51</c:v>
                </c:pt>
                <c:pt idx="85">
                  <c:v>5.51</c:v>
                </c:pt>
                <c:pt idx="86">
                  <c:v>5.52</c:v>
                </c:pt>
                <c:pt idx="87">
                  <c:v>5.53</c:v>
                </c:pt>
                <c:pt idx="88">
                  <c:v>5.54</c:v>
                </c:pt>
                <c:pt idx="89">
                  <c:v>5.54</c:v>
                </c:pt>
                <c:pt idx="90">
                  <c:v>5.55</c:v>
                </c:pt>
                <c:pt idx="91">
                  <c:v>5.56</c:v>
                </c:pt>
                <c:pt idx="92">
                  <c:v>5.57</c:v>
                </c:pt>
                <c:pt idx="93">
                  <c:v>5.57</c:v>
                </c:pt>
                <c:pt idx="94">
                  <c:v>5.58</c:v>
                </c:pt>
                <c:pt idx="95">
                  <c:v>5.59</c:v>
                </c:pt>
                <c:pt idx="96">
                  <c:v>5.6</c:v>
                </c:pt>
                <c:pt idx="97">
                  <c:v>5.61</c:v>
                </c:pt>
                <c:pt idx="98">
                  <c:v>5.62</c:v>
                </c:pt>
                <c:pt idx="99">
                  <c:v>5.63</c:v>
                </c:pt>
                <c:pt idx="100">
                  <c:v>5.63</c:v>
                </c:pt>
                <c:pt idx="101">
                  <c:v>5.64</c:v>
                </c:pt>
                <c:pt idx="102">
                  <c:v>5.65</c:v>
                </c:pt>
                <c:pt idx="103">
                  <c:v>5.66</c:v>
                </c:pt>
                <c:pt idx="104">
                  <c:v>5.67</c:v>
                </c:pt>
                <c:pt idx="105">
                  <c:v>5.68</c:v>
                </c:pt>
                <c:pt idx="106">
                  <c:v>5.69</c:v>
                </c:pt>
                <c:pt idx="107">
                  <c:v>5.7</c:v>
                </c:pt>
                <c:pt idx="108">
                  <c:v>5.71</c:v>
                </c:pt>
                <c:pt idx="109">
                  <c:v>5.72</c:v>
                </c:pt>
                <c:pt idx="110">
                  <c:v>5.73</c:v>
                </c:pt>
                <c:pt idx="111">
                  <c:v>5.74</c:v>
                </c:pt>
                <c:pt idx="112">
                  <c:v>5.75</c:v>
                </c:pt>
                <c:pt idx="113">
                  <c:v>5.76</c:v>
                </c:pt>
                <c:pt idx="114">
                  <c:v>5.77</c:v>
                </c:pt>
                <c:pt idx="115">
                  <c:v>5.78</c:v>
                </c:pt>
                <c:pt idx="116">
                  <c:v>5.79</c:v>
                </c:pt>
                <c:pt idx="117">
                  <c:v>5.8</c:v>
                </c:pt>
                <c:pt idx="118">
                  <c:v>5.82</c:v>
                </c:pt>
                <c:pt idx="119">
                  <c:v>5.83</c:v>
                </c:pt>
                <c:pt idx="120">
                  <c:v>5.84</c:v>
                </c:pt>
                <c:pt idx="121">
                  <c:v>5.85</c:v>
                </c:pt>
                <c:pt idx="122">
                  <c:v>5.86</c:v>
                </c:pt>
                <c:pt idx="123">
                  <c:v>5.88</c:v>
                </c:pt>
                <c:pt idx="124">
                  <c:v>5.89</c:v>
                </c:pt>
                <c:pt idx="125">
                  <c:v>5.9</c:v>
                </c:pt>
                <c:pt idx="126">
                  <c:v>5.91</c:v>
                </c:pt>
                <c:pt idx="127">
                  <c:v>5.93</c:v>
                </c:pt>
                <c:pt idx="128">
                  <c:v>5.94</c:v>
                </c:pt>
                <c:pt idx="129">
                  <c:v>5.95</c:v>
                </c:pt>
                <c:pt idx="130">
                  <c:v>5.97</c:v>
                </c:pt>
                <c:pt idx="131">
                  <c:v>5.98</c:v>
                </c:pt>
                <c:pt idx="132">
                  <c:v>5.99</c:v>
                </c:pt>
                <c:pt idx="133">
                  <c:v>6.01</c:v>
                </c:pt>
                <c:pt idx="134">
                  <c:v>6.02</c:v>
                </c:pt>
                <c:pt idx="135">
                  <c:v>6.04</c:v>
                </c:pt>
                <c:pt idx="136">
                  <c:v>6.05</c:v>
                </c:pt>
                <c:pt idx="137">
                  <c:v>6.07</c:v>
                </c:pt>
                <c:pt idx="138">
                  <c:v>6.08</c:v>
                </c:pt>
                <c:pt idx="139">
                  <c:v>6.1</c:v>
                </c:pt>
                <c:pt idx="140">
                  <c:v>6.12</c:v>
                </c:pt>
                <c:pt idx="141">
                  <c:v>6.13</c:v>
                </c:pt>
                <c:pt idx="142">
                  <c:v>6.15</c:v>
                </c:pt>
                <c:pt idx="143">
                  <c:v>6.17</c:v>
                </c:pt>
                <c:pt idx="144">
                  <c:v>6.18</c:v>
                </c:pt>
                <c:pt idx="145">
                  <c:v>6.2</c:v>
                </c:pt>
                <c:pt idx="146">
                  <c:v>6.22</c:v>
                </c:pt>
                <c:pt idx="147">
                  <c:v>6.24</c:v>
                </c:pt>
                <c:pt idx="148">
                  <c:v>6.26</c:v>
                </c:pt>
                <c:pt idx="149">
                  <c:v>6.28</c:v>
                </c:pt>
                <c:pt idx="150">
                  <c:v>6.3</c:v>
                </c:pt>
                <c:pt idx="151">
                  <c:v>6.32</c:v>
                </c:pt>
                <c:pt idx="152">
                  <c:v>6.34</c:v>
                </c:pt>
                <c:pt idx="153">
                  <c:v>6.36</c:v>
                </c:pt>
                <c:pt idx="154">
                  <c:v>6.38</c:v>
                </c:pt>
                <c:pt idx="155">
                  <c:v>6.4</c:v>
                </c:pt>
                <c:pt idx="156">
                  <c:v>6.43</c:v>
                </c:pt>
                <c:pt idx="157">
                  <c:v>6.45</c:v>
                </c:pt>
                <c:pt idx="158">
                  <c:v>6.47</c:v>
                </c:pt>
                <c:pt idx="159">
                  <c:v>6.5</c:v>
                </c:pt>
                <c:pt idx="160">
                  <c:v>6.52</c:v>
                </c:pt>
                <c:pt idx="161">
                  <c:v>6.55</c:v>
                </c:pt>
                <c:pt idx="162">
                  <c:v>6.58</c:v>
                </c:pt>
                <c:pt idx="163">
                  <c:v>6.6</c:v>
                </c:pt>
                <c:pt idx="164">
                  <c:v>6.63</c:v>
                </c:pt>
                <c:pt idx="165">
                  <c:v>6.66</c:v>
                </c:pt>
                <c:pt idx="166">
                  <c:v>6.69</c:v>
                </c:pt>
                <c:pt idx="167">
                  <c:v>6.73</c:v>
                </c:pt>
                <c:pt idx="168">
                  <c:v>6.76</c:v>
                </c:pt>
                <c:pt idx="169">
                  <c:v>6.79</c:v>
                </c:pt>
                <c:pt idx="170">
                  <c:v>6.83</c:v>
                </c:pt>
                <c:pt idx="171">
                  <c:v>6.86</c:v>
                </c:pt>
                <c:pt idx="172">
                  <c:v>6.9</c:v>
                </c:pt>
                <c:pt idx="173">
                  <c:v>6.94</c:v>
                </c:pt>
                <c:pt idx="174">
                  <c:v>6.98</c:v>
                </c:pt>
                <c:pt idx="175">
                  <c:v>7.03</c:v>
                </c:pt>
                <c:pt idx="176">
                  <c:v>7.07</c:v>
                </c:pt>
                <c:pt idx="177">
                  <c:v>7.12</c:v>
                </c:pt>
                <c:pt idx="178">
                  <c:v>7.17</c:v>
                </c:pt>
                <c:pt idx="179">
                  <c:v>7.22</c:v>
                </c:pt>
                <c:pt idx="180">
                  <c:v>7.28</c:v>
                </c:pt>
                <c:pt idx="181">
                  <c:v>7.33</c:v>
                </c:pt>
                <c:pt idx="182">
                  <c:v>7.39</c:v>
                </c:pt>
                <c:pt idx="183">
                  <c:v>7.45</c:v>
                </c:pt>
                <c:pt idx="184">
                  <c:v>7.52</c:v>
                </c:pt>
                <c:pt idx="185">
                  <c:v>7.59</c:v>
                </c:pt>
                <c:pt idx="186">
                  <c:v>7.66</c:v>
                </c:pt>
                <c:pt idx="187">
                  <c:v>7.74</c:v>
                </c:pt>
                <c:pt idx="188">
                  <c:v>7.82</c:v>
                </c:pt>
                <c:pt idx="189">
                  <c:v>7.91</c:v>
                </c:pt>
                <c:pt idx="190">
                  <c:v>8</c:v>
                </c:pt>
                <c:pt idx="191">
                  <c:v>8.1</c:v>
                </c:pt>
                <c:pt idx="192">
                  <c:v>8.1999999999999993</c:v>
                </c:pt>
                <c:pt idx="193">
                  <c:v>8.3000000000000007</c:v>
                </c:pt>
                <c:pt idx="194">
                  <c:v>8.42</c:v>
                </c:pt>
                <c:pt idx="195">
                  <c:v>8.5299999999999994</c:v>
                </c:pt>
                <c:pt idx="196">
                  <c:v>8.66</c:v>
                </c:pt>
                <c:pt idx="197">
                  <c:v>8.7899999999999991</c:v>
                </c:pt>
                <c:pt idx="198">
                  <c:v>8.93</c:v>
                </c:pt>
                <c:pt idx="199">
                  <c:v>9.07</c:v>
                </c:pt>
                <c:pt idx="200">
                  <c:v>9.2200000000000006</c:v>
                </c:pt>
                <c:pt idx="201">
                  <c:v>9.3699999999999992</c:v>
                </c:pt>
                <c:pt idx="202">
                  <c:v>9.52</c:v>
                </c:pt>
                <c:pt idx="203">
                  <c:v>9.68</c:v>
                </c:pt>
                <c:pt idx="204">
                  <c:v>9.84</c:v>
                </c:pt>
                <c:pt idx="205">
                  <c:v>10</c:v>
                </c:pt>
                <c:pt idx="206">
                  <c:v>10.16</c:v>
                </c:pt>
                <c:pt idx="207">
                  <c:v>10.31</c:v>
                </c:pt>
                <c:pt idx="208">
                  <c:v>10.45</c:v>
                </c:pt>
                <c:pt idx="209">
                  <c:v>10.58</c:v>
                </c:pt>
                <c:pt idx="210">
                  <c:v>10.7</c:v>
                </c:pt>
                <c:pt idx="211">
                  <c:v>10.79</c:v>
                </c:pt>
                <c:pt idx="212">
                  <c:v>10.87</c:v>
                </c:pt>
                <c:pt idx="213">
                  <c:v>10.92</c:v>
                </c:pt>
                <c:pt idx="214">
                  <c:v>10.95</c:v>
                </c:pt>
                <c:pt idx="215">
                  <c:v>10.95</c:v>
                </c:pt>
                <c:pt idx="216">
                  <c:v>10.94</c:v>
                </c:pt>
                <c:pt idx="217">
                  <c:v>10.9</c:v>
                </c:pt>
                <c:pt idx="218">
                  <c:v>10.86</c:v>
                </c:pt>
                <c:pt idx="219">
                  <c:v>10.8</c:v>
                </c:pt>
                <c:pt idx="220">
                  <c:v>10.73</c:v>
                </c:pt>
                <c:pt idx="221">
                  <c:v>10.65</c:v>
                </c:pt>
                <c:pt idx="222">
                  <c:v>10.57</c:v>
                </c:pt>
                <c:pt idx="223">
                  <c:v>10.48</c:v>
                </c:pt>
                <c:pt idx="224">
                  <c:v>10.4</c:v>
                </c:pt>
                <c:pt idx="225">
                  <c:v>10.31</c:v>
                </c:pt>
                <c:pt idx="226">
                  <c:v>10.23</c:v>
                </c:pt>
                <c:pt idx="227">
                  <c:v>10.15</c:v>
                </c:pt>
                <c:pt idx="228">
                  <c:v>10.07</c:v>
                </c:pt>
                <c:pt idx="229">
                  <c:v>10</c:v>
                </c:pt>
                <c:pt idx="230">
                  <c:v>9.92</c:v>
                </c:pt>
                <c:pt idx="231">
                  <c:v>9.86</c:v>
                </c:pt>
                <c:pt idx="232">
                  <c:v>9.7899999999999991</c:v>
                </c:pt>
                <c:pt idx="233">
                  <c:v>9.74</c:v>
                </c:pt>
                <c:pt idx="234">
                  <c:v>9.68</c:v>
                </c:pt>
                <c:pt idx="235">
                  <c:v>9.6300000000000008</c:v>
                </c:pt>
                <c:pt idx="236">
                  <c:v>9.58</c:v>
                </c:pt>
                <c:pt idx="237">
                  <c:v>9.5399999999999991</c:v>
                </c:pt>
                <c:pt idx="238">
                  <c:v>9.5</c:v>
                </c:pt>
                <c:pt idx="239">
                  <c:v>9.4700000000000006</c:v>
                </c:pt>
                <c:pt idx="240">
                  <c:v>9.44</c:v>
                </c:pt>
                <c:pt idx="241">
                  <c:v>9.41</c:v>
                </c:pt>
                <c:pt idx="242">
                  <c:v>9.39</c:v>
                </c:pt>
                <c:pt idx="243">
                  <c:v>9.3699999999999992</c:v>
                </c:pt>
                <c:pt idx="244">
                  <c:v>9.35</c:v>
                </c:pt>
                <c:pt idx="245">
                  <c:v>9.33</c:v>
                </c:pt>
                <c:pt idx="246">
                  <c:v>9.32</c:v>
                </c:pt>
                <c:pt idx="247">
                  <c:v>9.31</c:v>
                </c:pt>
                <c:pt idx="248">
                  <c:v>9.3000000000000007</c:v>
                </c:pt>
                <c:pt idx="249">
                  <c:v>9.3000000000000007</c:v>
                </c:pt>
                <c:pt idx="250">
                  <c:v>9.3000000000000007</c:v>
                </c:pt>
                <c:pt idx="251">
                  <c:v>9.3000000000000007</c:v>
                </c:pt>
                <c:pt idx="252">
                  <c:v>9.3000000000000007</c:v>
                </c:pt>
                <c:pt idx="253">
                  <c:v>9.3000000000000007</c:v>
                </c:pt>
                <c:pt idx="254">
                  <c:v>9.31</c:v>
                </c:pt>
                <c:pt idx="255">
                  <c:v>9.31</c:v>
                </c:pt>
                <c:pt idx="256">
                  <c:v>9.32</c:v>
                </c:pt>
                <c:pt idx="257">
                  <c:v>9.33</c:v>
                </c:pt>
                <c:pt idx="258">
                  <c:v>9.34</c:v>
                </c:pt>
                <c:pt idx="259">
                  <c:v>9.35</c:v>
                </c:pt>
                <c:pt idx="260">
                  <c:v>9.3699999999999992</c:v>
                </c:pt>
                <c:pt idx="261">
                  <c:v>9.3800000000000008</c:v>
                </c:pt>
                <c:pt idx="262">
                  <c:v>9.4</c:v>
                </c:pt>
                <c:pt idx="263">
                  <c:v>9.42</c:v>
                </c:pt>
                <c:pt idx="264">
                  <c:v>9.44</c:v>
                </c:pt>
                <c:pt idx="265">
                  <c:v>9.4600000000000009</c:v>
                </c:pt>
                <c:pt idx="266">
                  <c:v>9.48</c:v>
                </c:pt>
                <c:pt idx="267">
                  <c:v>9.5</c:v>
                </c:pt>
                <c:pt idx="268">
                  <c:v>9.5299999999999994</c:v>
                </c:pt>
                <c:pt idx="269">
                  <c:v>9.5500000000000007</c:v>
                </c:pt>
                <c:pt idx="270">
                  <c:v>9.58</c:v>
                </c:pt>
                <c:pt idx="271">
                  <c:v>9.6</c:v>
                </c:pt>
                <c:pt idx="272">
                  <c:v>9.6300000000000008</c:v>
                </c:pt>
                <c:pt idx="273">
                  <c:v>9.66</c:v>
                </c:pt>
                <c:pt idx="274">
                  <c:v>9.69</c:v>
                </c:pt>
                <c:pt idx="275">
                  <c:v>9.7200000000000006</c:v>
                </c:pt>
                <c:pt idx="276">
                  <c:v>9.75</c:v>
                </c:pt>
                <c:pt idx="277">
                  <c:v>9.7799999999999994</c:v>
                </c:pt>
                <c:pt idx="278">
                  <c:v>9.82</c:v>
                </c:pt>
                <c:pt idx="279">
                  <c:v>9.85</c:v>
                </c:pt>
                <c:pt idx="280">
                  <c:v>9.8800000000000008</c:v>
                </c:pt>
                <c:pt idx="281">
                  <c:v>9.92</c:v>
                </c:pt>
                <c:pt idx="282">
                  <c:v>9.9600000000000009</c:v>
                </c:pt>
                <c:pt idx="283">
                  <c:v>9.99</c:v>
                </c:pt>
                <c:pt idx="284">
                  <c:v>10.029999999999999</c:v>
                </c:pt>
                <c:pt idx="285">
                  <c:v>10.07</c:v>
                </c:pt>
                <c:pt idx="286">
                  <c:v>10.11</c:v>
                </c:pt>
                <c:pt idx="287">
                  <c:v>10.15</c:v>
                </c:pt>
                <c:pt idx="288">
                  <c:v>10.19</c:v>
                </c:pt>
                <c:pt idx="289">
                  <c:v>10.23</c:v>
                </c:pt>
                <c:pt idx="290">
                  <c:v>10.27</c:v>
                </c:pt>
                <c:pt idx="291">
                  <c:v>10.31</c:v>
                </c:pt>
                <c:pt idx="292">
                  <c:v>10.36</c:v>
                </c:pt>
                <c:pt idx="293">
                  <c:v>10.4</c:v>
                </c:pt>
                <c:pt idx="294">
                  <c:v>10.45</c:v>
                </c:pt>
                <c:pt idx="295">
                  <c:v>10.49</c:v>
                </c:pt>
                <c:pt idx="296">
                  <c:v>10.54</c:v>
                </c:pt>
                <c:pt idx="297">
                  <c:v>10.59</c:v>
                </c:pt>
                <c:pt idx="298">
                  <c:v>10.63</c:v>
                </c:pt>
                <c:pt idx="299">
                  <c:v>10.68</c:v>
                </c:pt>
                <c:pt idx="300">
                  <c:v>10.73</c:v>
                </c:pt>
                <c:pt idx="301">
                  <c:v>10.78</c:v>
                </c:pt>
                <c:pt idx="302">
                  <c:v>10.83</c:v>
                </c:pt>
                <c:pt idx="303">
                  <c:v>10.88</c:v>
                </c:pt>
                <c:pt idx="304">
                  <c:v>10.94</c:v>
                </c:pt>
                <c:pt idx="305">
                  <c:v>10.99</c:v>
                </c:pt>
                <c:pt idx="306">
                  <c:v>11.04</c:v>
                </c:pt>
                <c:pt idx="307">
                  <c:v>11.1</c:v>
                </c:pt>
                <c:pt idx="308">
                  <c:v>11.15</c:v>
                </c:pt>
                <c:pt idx="309">
                  <c:v>11.21</c:v>
                </c:pt>
                <c:pt idx="310">
                  <c:v>11.27</c:v>
                </c:pt>
                <c:pt idx="311">
                  <c:v>11.32</c:v>
                </c:pt>
                <c:pt idx="312">
                  <c:v>11.38</c:v>
                </c:pt>
                <c:pt idx="313">
                  <c:v>11.44</c:v>
                </c:pt>
                <c:pt idx="314">
                  <c:v>11.5</c:v>
                </c:pt>
                <c:pt idx="315">
                  <c:v>11.56</c:v>
                </c:pt>
                <c:pt idx="316">
                  <c:v>11.62</c:v>
                </c:pt>
                <c:pt idx="317">
                  <c:v>11.69</c:v>
                </c:pt>
                <c:pt idx="318">
                  <c:v>11.75</c:v>
                </c:pt>
                <c:pt idx="319">
                  <c:v>11.81</c:v>
                </c:pt>
                <c:pt idx="320">
                  <c:v>11.88</c:v>
                </c:pt>
                <c:pt idx="321">
                  <c:v>11.95</c:v>
                </c:pt>
                <c:pt idx="322">
                  <c:v>12.01</c:v>
                </c:pt>
                <c:pt idx="323">
                  <c:v>12.08</c:v>
                </c:pt>
                <c:pt idx="324">
                  <c:v>12.15</c:v>
                </c:pt>
                <c:pt idx="325">
                  <c:v>12.22</c:v>
                </c:pt>
                <c:pt idx="326">
                  <c:v>12.29</c:v>
                </c:pt>
                <c:pt idx="327">
                  <c:v>12.36</c:v>
                </c:pt>
                <c:pt idx="328">
                  <c:v>12.43</c:v>
                </c:pt>
                <c:pt idx="329">
                  <c:v>12.51</c:v>
                </c:pt>
                <c:pt idx="330">
                  <c:v>12.58</c:v>
                </c:pt>
                <c:pt idx="331">
                  <c:v>12.66</c:v>
                </c:pt>
                <c:pt idx="332">
                  <c:v>12.73</c:v>
                </c:pt>
                <c:pt idx="333">
                  <c:v>12.81</c:v>
                </c:pt>
                <c:pt idx="334">
                  <c:v>12.89</c:v>
                </c:pt>
                <c:pt idx="335">
                  <c:v>12.97</c:v>
                </c:pt>
                <c:pt idx="336">
                  <c:v>13.05</c:v>
                </c:pt>
                <c:pt idx="337">
                  <c:v>13.13</c:v>
                </c:pt>
                <c:pt idx="338">
                  <c:v>13.21</c:v>
                </c:pt>
                <c:pt idx="339">
                  <c:v>13.3</c:v>
                </c:pt>
                <c:pt idx="340">
                  <c:v>13.38</c:v>
                </c:pt>
                <c:pt idx="341">
                  <c:v>13.47</c:v>
                </c:pt>
                <c:pt idx="342">
                  <c:v>13.55</c:v>
                </c:pt>
                <c:pt idx="343">
                  <c:v>13.64</c:v>
                </c:pt>
                <c:pt idx="344">
                  <c:v>13.73</c:v>
                </c:pt>
                <c:pt idx="345">
                  <c:v>13.82</c:v>
                </c:pt>
                <c:pt idx="346">
                  <c:v>13.91</c:v>
                </c:pt>
                <c:pt idx="347">
                  <c:v>14.01</c:v>
                </c:pt>
                <c:pt idx="348">
                  <c:v>14.1</c:v>
                </c:pt>
                <c:pt idx="349">
                  <c:v>14.2</c:v>
                </c:pt>
                <c:pt idx="350">
                  <c:v>14.29</c:v>
                </c:pt>
                <c:pt idx="351">
                  <c:v>14.39</c:v>
                </c:pt>
                <c:pt idx="352">
                  <c:v>14.49</c:v>
                </c:pt>
                <c:pt idx="353">
                  <c:v>14.59</c:v>
                </c:pt>
                <c:pt idx="354">
                  <c:v>14.7</c:v>
                </c:pt>
                <c:pt idx="355">
                  <c:v>14.8</c:v>
                </c:pt>
                <c:pt idx="356">
                  <c:v>14.91</c:v>
                </c:pt>
                <c:pt idx="357">
                  <c:v>15.01</c:v>
                </c:pt>
                <c:pt idx="358">
                  <c:v>15.12</c:v>
                </c:pt>
                <c:pt idx="359">
                  <c:v>15.23</c:v>
                </c:pt>
                <c:pt idx="360">
                  <c:v>15.34</c:v>
                </c:pt>
                <c:pt idx="361">
                  <c:v>15.45</c:v>
                </c:pt>
                <c:pt idx="362">
                  <c:v>15.57</c:v>
                </c:pt>
                <c:pt idx="363">
                  <c:v>15.69</c:v>
                </c:pt>
                <c:pt idx="364">
                  <c:v>15.8</c:v>
                </c:pt>
                <c:pt idx="365">
                  <c:v>15.92</c:v>
                </c:pt>
                <c:pt idx="366">
                  <c:v>16.04</c:v>
                </c:pt>
                <c:pt idx="367">
                  <c:v>16.170000000000002</c:v>
                </c:pt>
                <c:pt idx="368">
                  <c:v>16.29</c:v>
                </c:pt>
                <c:pt idx="369">
                  <c:v>16.420000000000002</c:v>
                </c:pt>
                <c:pt idx="370">
                  <c:v>16.55</c:v>
                </c:pt>
                <c:pt idx="371">
                  <c:v>16.68</c:v>
                </c:pt>
                <c:pt idx="372">
                  <c:v>16.809999999999999</c:v>
                </c:pt>
                <c:pt idx="373">
                  <c:v>16.940000000000001</c:v>
                </c:pt>
                <c:pt idx="374">
                  <c:v>17.079999999999998</c:v>
                </c:pt>
                <c:pt idx="375">
                  <c:v>17.22</c:v>
                </c:pt>
                <c:pt idx="376">
                  <c:v>17.36</c:v>
                </c:pt>
                <c:pt idx="377">
                  <c:v>17.5</c:v>
                </c:pt>
                <c:pt idx="378">
                  <c:v>17.64</c:v>
                </c:pt>
                <c:pt idx="379">
                  <c:v>17.79</c:v>
                </c:pt>
                <c:pt idx="380">
                  <c:v>17.940000000000001</c:v>
                </c:pt>
                <c:pt idx="381">
                  <c:v>18.09</c:v>
                </c:pt>
                <c:pt idx="382">
                  <c:v>18.25</c:v>
                </c:pt>
                <c:pt idx="383">
                  <c:v>18.399999999999999</c:v>
                </c:pt>
                <c:pt idx="384">
                  <c:v>18.559999999999999</c:v>
                </c:pt>
                <c:pt idx="385">
                  <c:v>18.72</c:v>
                </c:pt>
                <c:pt idx="386">
                  <c:v>18.88</c:v>
                </c:pt>
                <c:pt idx="387">
                  <c:v>19.05</c:v>
                </c:pt>
                <c:pt idx="388">
                  <c:v>19.22</c:v>
                </c:pt>
                <c:pt idx="389">
                  <c:v>19.39</c:v>
                </c:pt>
                <c:pt idx="390">
                  <c:v>19.559999999999999</c:v>
                </c:pt>
                <c:pt idx="391">
                  <c:v>19.739999999999998</c:v>
                </c:pt>
                <c:pt idx="392">
                  <c:v>19.920000000000002</c:v>
                </c:pt>
                <c:pt idx="393">
                  <c:v>20.100000000000001</c:v>
                </c:pt>
                <c:pt idx="394">
                  <c:v>20.29</c:v>
                </c:pt>
                <c:pt idx="395">
                  <c:v>20.47</c:v>
                </c:pt>
                <c:pt idx="396">
                  <c:v>20.67</c:v>
                </c:pt>
                <c:pt idx="397">
                  <c:v>20.86</c:v>
                </c:pt>
                <c:pt idx="398">
                  <c:v>21.06</c:v>
                </c:pt>
                <c:pt idx="399">
                  <c:v>21.26</c:v>
                </c:pt>
                <c:pt idx="400">
                  <c:v>21.46</c:v>
                </c:pt>
                <c:pt idx="401">
                  <c:v>21.67</c:v>
                </c:pt>
                <c:pt idx="402">
                  <c:v>21.88</c:v>
                </c:pt>
                <c:pt idx="403">
                  <c:v>22.1</c:v>
                </c:pt>
                <c:pt idx="404">
                  <c:v>22.32</c:v>
                </c:pt>
                <c:pt idx="405">
                  <c:v>22.54</c:v>
                </c:pt>
                <c:pt idx="406">
                  <c:v>22.77</c:v>
                </c:pt>
                <c:pt idx="407">
                  <c:v>23</c:v>
                </c:pt>
                <c:pt idx="408">
                  <c:v>23.23</c:v>
                </c:pt>
                <c:pt idx="409">
                  <c:v>23.47</c:v>
                </c:pt>
                <c:pt idx="410">
                  <c:v>23.71</c:v>
                </c:pt>
                <c:pt idx="411">
                  <c:v>23.96</c:v>
                </c:pt>
                <c:pt idx="412">
                  <c:v>24.21</c:v>
                </c:pt>
                <c:pt idx="413">
                  <c:v>24.47</c:v>
                </c:pt>
                <c:pt idx="414">
                  <c:v>24.73</c:v>
                </c:pt>
                <c:pt idx="415">
                  <c:v>24.99</c:v>
                </c:pt>
                <c:pt idx="416">
                  <c:v>25.26</c:v>
                </c:pt>
                <c:pt idx="417">
                  <c:v>25.54</c:v>
                </c:pt>
                <c:pt idx="418">
                  <c:v>25.82</c:v>
                </c:pt>
                <c:pt idx="419">
                  <c:v>26.11</c:v>
                </c:pt>
                <c:pt idx="420">
                  <c:v>26.4</c:v>
                </c:pt>
                <c:pt idx="421">
                  <c:v>26.69</c:v>
                </c:pt>
                <c:pt idx="422">
                  <c:v>26.99</c:v>
                </c:pt>
                <c:pt idx="423">
                  <c:v>27.3</c:v>
                </c:pt>
                <c:pt idx="424">
                  <c:v>27.62</c:v>
                </c:pt>
                <c:pt idx="425">
                  <c:v>27.94</c:v>
                </c:pt>
                <c:pt idx="426">
                  <c:v>28.26</c:v>
                </c:pt>
                <c:pt idx="427">
                  <c:v>28.6</c:v>
                </c:pt>
                <c:pt idx="428">
                  <c:v>28.93</c:v>
                </c:pt>
                <c:pt idx="429">
                  <c:v>29.28</c:v>
                </c:pt>
                <c:pt idx="430">
                  <c:v>29.63</c:v>
                </c:pt>
                <c:pt idx="431">
                  <c:v>29.99</c:v>
                </c:pt>
                <c:pt idx="432">
                  <c:v>30.36</c:v>
                </c:pt>
                <c:pt idx="433">
                  <c:v>30.74</c:v>
                </c:pt>
                <c:pt idx="434">
                  <c:v>31.12</c:v>
                </c:pt>
                <c:pt idx="435">
                  <c:v>31.51</c:v>
                </c:pt>
                <c:pt idx="436">
                  <c:v>31.91</c:v>
                </c:pt>
                <c:pt idx="437">
                  <c:v>32.31</c:v>
                </c:pt>
                <c:pt idx="438">
                  <c:v>32.729999999999997</c:v>
                </c:pt>
                <c:pt idx="439">
                  <c:v>33.15</c:v>
                </c:pt>
                <c:pt idx="440">
                  <c:v>33.590000000000003</c:v>
                </c:pt>
                <c:pt idx="441">
                  <c:v>34.03</c:v>
                </c:pt>
                <c:pt idx="442">
                  <c:v>34.479999999999997</c:v>
                </c:pt>
                <c:pt idx="443">
                  <c:v>34.94</c:v>
                </c:pt>
                <c:pt idx="444">
                  <c:v>35.42</c:v>
                </c:pt>
                <c:pt idx="445">
                  <c:v>35.9</c:v>
                </c:pt>
                <c:pt idx="446">
                  <c:v>36.4</c:v>
                </c:pt>
                <c:pt idx="447">
                  <c:v>36.9</c:v>
                </c:pt>
                <c:pt idx="448">
                  <c:v>37.42</c:v>
                </c:pt>
                <c:pt idx="449">
                  <c:v>37.950000000000003</c:v>
                </c:pt>
                <c:pt idx="450">
                  <c:v>38.49</c:v>
                </c:pt>
                <c:pt idx="451">
                  <c:v>39.04</c:v>
                </c:pt>
                <c:pt idx="452">
                  <c:v>39.61</c:v>
                </c:pt>
                <c:pt idx="453">
                  <c:v>40.19</c:v>
                </c:pt>
                <c:pt idx="454">
                  <c:v>40.78</c:v>
                </c:pt>
                <c:pt idx="455">
                  <c:v>41.39</c:v>
                </c:pt>
                <c:pt idx="456">
                  <c:v>42.01</c:v>
                </c:pt>
                <c:pt idx="457">
                  <c:v>42.65</c:v>
                </c:pt>
                <c:pt idx="458">
                  <c:v>43.31</c:v>
                </c:pt>
                <c:pt idx="459">
                  <c:v>43.98</c:v>
                </c:pt>
                <c:pt idx="460">
                  <c:v>44.66</c:v>
                </c:pt>
                <c:pt idx="461">
                  <c:v>45.37</c:v>
                </c:pt>
                <c:pt idx="462">
                  <c:v>46.09</c:v>
                </c:pt>
                <c:pt idx="463">
                  <c:v>46.83</c:v>
                </c:pt>
                <c:pt idx="464">
                  <c:v>47.6</c:v>
                </c:pt>
                <c:pt idx="465">
                  <c:v>48.38</c:v>
                </c:pt>
                <c:pt idx="466">
                  <c:v>49.18</c:v>
                </c:pt>
                <c:pt idx="467">
                  <c:v>50</c:v>
                </c:pt>
                <c:pt idx="468">
                  <c:v>50.85</c:v>
                </c:pt>
                <c:pt idx="469">
                  <c:v>51.72</c:v>
                </c:pt>
                <c:pt idx="470">
                  <c:v>52.61</c:v>
                </c:pt>
                <c:pt idx="471">
                  <c:v>53.53</c:v>
                </c:pt>
                <c:pt idx="472">
                  <c:v>54.48</c:v>
                </c:pt>
                <c:pt idx="473">
                  <c:v>55.45</c:v>
                </c:pt>
                <c:pt idx="474">
                  <c:v>56.45</c:v>
                </c:pt>
                <c:pt idx="475">
                  <c:v>57.48</c:v>
                </c:pt>
                <c:pt idx="476">
                  <c:v>58.54</c:v>
                </c:pt>
                <c:pt idx="477">
                  <c:v>59.63</c:v>
                </c:pt>
                <c:pt idx="478">
                  <c:v>60.76</c:v>
                </c:pt>
                <c:pt idx="479">
                  <c:v>61.92</c:v>
                </c:pt>
                <c:pt idx="480">
                  <c:v>63.12</c:v>
                </c:pt>
                <c:pt idx="481">
                  <c:v>64.349999999999994</c:v>
                </c:pt>
                <c:pt idx="482">
                  <c:v>65.63</c:v>
                </c:pt>
                <c:pt idx="483">
                  <c:v>66.95</c:v>
                </c:pt>
                <c:pt idx="484">
                  <c:v>68.31</c:v>
                </c:pt>
                <c:pt idx="485">
                  <c:v>69.72</c:v>
                </c:pt>
                <c:pt idx="486">
                  <c:v>71.180000000000007</c:v>
                </c:pt>
                <c:pt idx="487">
                  <c:v>72.69</c:v>
                </c:pt>
                <c:pt idx="488">
                  <c:v>74.260000000000005</c:v>
                </c:pt>
                <c:pt idx="489">
                  <c:v>75.89</c:v>
                </c:pt>
                <c:pt idx="490">
                  <c:v>77.58</c:v>
                </c:pt>
                <c:pt idx="491">
                  <c:v>79.34</c:v>
                </c:pt>
                <c:pt idx="492">
                  <c:v>81.180000000000007</c:v>
                </c:pt>
                <c:pt idx="493">
                  <c:v>83.1</c:v>
                </c:pt>
                <c:pt idx="494">
                  <c:v>85.1</c:v>
                </c:pt>
                <c:pt idx="495">
                  <c:v>87.19</c:v>
                </c:pt>
                <c:pt idx="496">
                  <c:v>89.35</c:v>
                </c:pt>
                <c:pt idx="497">
                  <c:v>91.63</c:v>
                </c:pt>
                <c:pt idx="498">
                  <c:v>94.02</c:v>
                </c:pt>
                <c:pt idx="499">
                  <c:v>96.55</c:v>
                </c:pt>
                <c:pt idx="500">
                  <c:v>99.22</c:v>
                </c:pt>
                <c:pt idx="501">
                  <c:v>101.93</c:v>
                </c:pt>
                <c:pt idx="502">
                  <c:v>104.83</c:v>
                </c:pt>
                <c:pt idx="503">
                  <c:v>107.9</c:v>
                </c:pt>
                <c:pt idx="504">
                  <c:v>111.19</c:v>
                </c:pt>
                <c:pt idx="505">
                  <c:v>114.82</c:v>
                </c:pt>
                <c:pt idx="506">
                  <c:v>118.21</c:v>
                </c:pt>
                <c:pt idx="507">
                  <c:v>121.94</c:v>
                </c:pt>
                <c:pt idx="508">
                  <c:v>125.97</c:v>
                </c:pt>
                <c:pt idx="509">
                  <c:v>130.33000000000001</c:v>
                </c:pt>
                <c:pt idx="510">
                  <c:v>135.19999999999999</c:v>
                </c:pt>
                <c:pt idx="511">
                  <c:v>139.59</c:v>
                </c:pt>
                <c:pt idx="512">
                  <c:v>144.31</c:v>
                </c:pt>
                <c:pt idx="513">
                  <c:v>149.47</c:v>
                </c:pt>
                <c:pt idx="514">
                  <c:v>155.12</c:v>
                </c:pt>
                <c:pt idx="515">
                  <c:v>161.44999999999999</c:v>
                </c:pt>
                <c:pt idx="516">
                  <c:v>167.07</c:v>
                </c:pt>
                <c:pt idx="517">
                  <c:v>172.43</c:v>
                </c:pt>
                <c:pt idx="518">
                  <c:v>178.42</c:v>
                </c:pt>
                <c:pt idx="519">
                  <c:v>184.98</c:v>
                </c:pt>
                <c:pt idx="520">
                  <c:v>192.2</c:v>
                </c:pt>
                <c:pt idx="521">
                  <c:v>199.09</c:v>
                </c:pt>
                <c:pt idx="522">
                  <c:v>203.75</c:v>
                </c:pt>
                <c:pt idx="523">
                  <c:v>209.37</c:v>
                </c:pt>
                <c:pt idx="524">
                  <c:v>215.43</c:v>
                </c:pt>
                <c:pt idx="525">
                  <c:v>221.83</c:v>
                </c:pt>
                <c:pt idx="526">
                  <c:v>229.44</c:v>
                </c:pt>
                <c:pt idx="527">
                  <c:v>231.31</c:v>
                </c:pt>
                <c:pt idx="528">
                  <c:v>234.94</c:v>
                </c:pt>
                <c:pt idx="529">
                  <c:v>238.78</c:v>
                </c:pt>
                <c:pt idx="530">
                  <c:v>242.55</c:v>
                </c:pt>
                <c:pt idx="531">
                  <c:v>246.26</c:v>
                </c:pt>
                <c:pt idx="532">
                  <c:v>247.86</c:v>
                </c:pt>
                <c:pt idx="533">
                  <c:v>249.27</c:v>
                </c:pt>
                <c:pt idx="534">
                  <c:v>250.76</c:v>
                </c:pt>
                <c:pt idx="535">
                  <c:v>252.13</c:v>
                </c:pt>
                <c:pt idx="536">
                  <c:v>253.27</c:v>
                </c:pt>
                <c:pt idx="537">
                  <c:v>254.07</c:v>
                </c:pt>
                <c:pt idx="538">
                  <c:v>254.57</c:v>
                </c:pt>
                <c:pt idx="539">
                  <c:v>255.07</c:v>
                </c:pt>
                <c:pt idx="540">
                  <c:v>255.53</c:v>
                </c:pt>
                <c:pt idx="541">
                  <c:v>255.91</c:v>
                </c:pt>
                <c:pt idx="542">
                  <c:v>256.24</c:v>
                </c:pt>
                <c:pt idx="543">
                  <c:v>256.52999999999997</c:v>
                </c:pt>
                <c:pt idx="544">
                  <c:v>256.77999999999997</c:v>
                </c:pt>
                <c:pt idx="545">
                  <c:v>257.01</c:v>
                </c:pt>
                <c:pt idx="546">
                  <c:v>257.20999999999998</c:v>
                </c:pt>
                <c:pt idx="547">
                  <c:v>257.39999999999998</c:v>
                </c:pt>
                <c:pt idx="548">
                  <c:v>257.57</c:v>
                </c:pt>
                <c:pt idx="549">
                  <c:v>257.72000000000003</c:v>
                </c:pt>
                <c:pt idx="550">
                  <c:v>257.86</c:v>
                </c:pt>
                <c:pt idx="551">
                  <c:v>257.98</c:v>
                </c:pt>
                <c:pt idx="552">
                  <c:v>258.08999999999997</c:v>
                </c:pt>
                <c:pt idx="553">
                  <c:v>258.19</c:v>
                </c:pt>
                <c:pt idx="554">
                  <c:v>258.27999999999997</c:v>
                </c:pt>
                <c:pt idx="555">
                  <c:v>258.37</c:v>
                </c:pt>
                <c:pt idx="556">
                  <c:v>258.44</c:v>
                </c:pt>
                <c:pt idx="557">
                  <c:v>258.51</c:v>
                </c:pt>
                <c:pt idx="558">
                  <c:v>258.57</c:v>
                </c:pt>
                <c:pt idx="559">
                  <c:v>258.63</c:v>
                </c:pt>
                <c:pt idx="560">
                  <c:v>258.68</c:v>
                </c:pt>
                <c:pt idx="561">
                  <c:v>258.73</c:v>
                </c:pt>
                <c:pt idx="562">
                  <c:v>258.77999999999997</c:v>
                </c:pt>
                <c:pt idx="563">
                  <c:v>258.82</c:v>
                </c:pt>
                <c:pt idx="564">
                  <c:v>258.86</c:v>
                </c:pt>
                <c:pt idx="565">
                  <c:v>258.89</c:v>
                </c:pt>
                <c:pt idx="566">
                  <c:v>258.93</c:v>
                </c:pt>
                <c:pt idx="567">
                  <c:v>258.95999999999998</c:v>
                </c:pt>
                <c:pt idx="568">
                  <c:v>258.99</c:v>
                </c:pt>
                <c:pt idx="569">
                  <c:v>259.01</c:v>
                </c:pt>
                <c:pt idx="570">
                  <c:v>259.04000000000002</c:v>
                </c:pt>
                <c:pt idx="571">
                  <c:v>259.07</c:v>
                </c:pt>
                <c:pt idx="572">
                  <c:v>259.08999999999997</c:v>
                </c:pt>
                <c:pt idx="573">
                  <c:v>259.11</c:v>
                </c:pt>
                <c:pt idx="574">
                  <c:v>259.13</c:v>
                </c:pt>
                <c:pt idx="575">
                  <c:v>259.14</c:v>
                </c:pt>
                <c:pt idx="576">
                  <c:v>259.14999999999998</c:v>
                </c:pt>
                <c:pt idx="577">
                  <c:v>259.17</c:v>
                </c:pt>
                <c:pt idx="578">
                  <c:v>259.18</c:v>
                </c:pt>
                <c:pt idx="579">
                  <c:v>259.19</c:v>
                </c:pt>
                <c:pt idx="580">
                  <c:v>259.2</c:v>
                </c:pt>
                <c:pt idx="581">
                  <c:v>259.20999999999998</c:v>
                </c:pt>
                <c:pt idx="582">
                  <c:v>259.20999999999998</c:v>
                </c:pt>
                <c:pt idx="583">
                  <c:v>259.22000000000003</c:v>
                </c:pt>
                <c:pt idx="584">
                  <c:v>259.23</c:v>
                </c:pt>
                <c:pt idx="585">
                  <c:v>259.24</c:v>
                </c:pt>
                <c:pt idx="586">
                  <c:v>259.25</c:v>
                </c:pt>
                <c:pt idx="587">
                  <c:v>259.26</c:v>
                </c:pt>
                <c:pt idx="588">
                  <c:v>259.27</c:v>
                </c:pt>
                <c:pt idx="589">
                  <c:v>259.27999999999997</c:v>
                </c:pt>
                <c:pt idx="590">
                  <c:v>259.27999999999997</c:v>
                </c:pt>
                <c:pt idx="591">
                  <c:v>259.29000000000002</c:v>
                </c:pt>
                <c:pt idx="592">
                  <c:v>259.3</c:v>
                </c:pt>
                <c:pt idx="593">
                  <c:v>259.3</c:v>
                </c:pt>
                <c:pt idx="594">
                  <c:v>259.3</c:v>
                </c:pt>
                <c:pt idx="595">
                  <c:v>259.3</c:v>
                </c:pt>
                <c:pt idx="596">
                  <c:v>259.3</c:v>
                </c:pt>
                <c:pt idx="597">
                  <c:v>259.3</c:v>
                </c:pt>
                <c:pt idx="598">
                  <c:v>259.29000000000002</c:v>
                </c:pt>
                <c:pt idx="599">
                  <c:v>259.29000000000002</c:v>
                </c:pt>
                <c:pt idx="600">
                  <c:v>259.27999999999997</c:v>
                </c:pt>
                <c:pt idx="601">
                  <c:v>259.27</c:v>
                </c:pt>
                <c:pt idx="602">
                  <c:v>259.27</c:v>
                </c:pt>
                <c:pt idx="603">
                  <c:v>259.26</c:v>
                </c:pt>
                <c:pt idx="604">
                  <c:v>259.25</c:v>
                </c:pt>
                <c:pt idx="605">
                  <c:v>259.24</c:v>
                </c:pt>
                <c:pt idx="606">
                  <c:v>259.23</c:v>
                </c:pt>
                <c:pt idx="607">
                  <c:v>259.22000000000003</c:v>
                </c:pt>
                <c:pt idx="608">
                  <c:v>259.2</c:v>
                </c:pt>
                <c:pt idx="609">
                  <c:v>259.19</c:v>
                </c:pt>
                <c:pt idx="610">
                  <c:v>259.17</c:v>
                </c:pt>
                <c:pt idx="611">
                  <c:v>259.14999999999998</c:v>
                </c:pt>
                <c:pt idx="612">
                  <c:v>259.13</c:v>
                </c:pt>
                <c:pt idx="613">
                  <c:v>259.10000000000002</c:v>
                </c:pt>
                <c:pt idx="614">
                  <c:v>259.07</c:v>
                </c:pt>
                <c:pt idx="615">
                  <c:v>259.02999999999997</c:v>
                </c:pt>
                <c:pt idx="616">
                  <c:v>258.99</c:v>
                </c:pt>
                <c:pt idx="617">
                  <c:v>258.94</c:v>
                </c:pt>
                <c:pt idx="618">
                  <c:v>258.88</c:v>
                </c:pt>
                <c:pt idx="619">
                  <c:v>258.82</c:v>
                </c:pt>
                <c:pt idx="620">
                  <c:v>258.75</c:v>
                </c:pt>
                <c:pt idx="621">
                  <c:v>258.68</c:v>
                </c:pt>
                <c:pt idx="622">
                  <c:v>258.58999999999997</c:v>
                </c:pt>
                <c:pt idx="623">
                  <c:v>258.5</c:v>
                </c:pt>
                <c:pt idx="624">
                  <c:v>258.39999999999998</c:v>
                </c:pt>
                <c:pt idx="625">
                  <c:v>258.29000000000002</c:v>
                </c:pt>
                <c:pt idx="626">
                  <c:v>258.17</c:v>
                </c:pt>
                <c:pt idx="627">
                  <c:v>258.04000000000002</c:v>
                </c:pt>
                <c:pt idx="628">
                  <c:v>257.89999999999998</c:v>
                </c:pt>
                <c:pt idx="629">
                  <c:v>257.74</c:v>
                </c:pt>
                <c:pt idx="630">
                  <c:v>257.57</c:v>
                </c:pt>
                <c:pt idx="631">
                  <c:v>257.39</c:v>
                </c:pt>
                <c:pt idx="632">
                  <c:v>257.18</c:v>
                </c:pt>
                <c:pt idx="633">
                  <c:v>256.95999999999998</c:v>
                </c:pt>
                <c:pt idx="634">
                  <c:v>256.70999999999998</c:v>
                </c:pt>
                <c:pt idx="635">
                  <c:v>256.42</c:v>
                </c:pt>
                <c:pt idx="636">
                  <c:v>256.12</c:v>
                </c:pt>
                <c:pt idx="637">
                  <c:v>255.77</c:v>
                </c:pt>
                <c:pt idx="638">
                  <c:v>255.32</c:v>
                </c:pt>
                <c:pt idx="639">
                  <c:v>254.77</c:v>
                </c:pt>
                <c:pt idx="640">
                  <c:v>254.13</c:v>
                </c:pt>
                <c:pt idx="641">
                  <c:v>253.42</c:v>
                </c:pt>
                <c:pt idx="642">
                  <c:v>252.79</c:v>
                </c:pt>
                <c:pt idx="643">
                  <c:v>251.49</c:v>
                </c:pt>
                <c:pt idx="644">
                  <c:v>249.76</c:v>
                </c:pt>
                <c:pt idx="645">
                  <c:v>247.79</c:v>
                </c:pt>
                <c:pt idx="646">
                  <c:v>245.71</c:v>
                </c:pt>
                <c:pt idx="647">
                  <c:v>243.76</c:v>
                </c:pt>
                <c:pt idx="648">
                  <c:v>241.39</c:v>
                </c:pt>
                <c:pt idx="649">
                  <c:v>237.02</c:v>
                </c:pt>
                <c:pt idx="650">
                  <c:v>232.74</c:v>
                </c:pt>
                <c:pt idx="651">
                  <c:v>228.5</c:v>
                </c:pt>
                <c:pt idx="652">
                  <c:v>224.48</c:v>
                </c:pt>
                <c:pt idx="653">
                  <c:v>221.92</c:v>
                </c:pt>
                <c:pt idx="654">
                  <c:v>214.74</c:v>
                </c:pt>
                <c:pt idx="655">
                  <c:v>208.78</c:v>
                </c:pt>
                <c:pt idx="656">
                  <c:v>203.16</c:v>
                </c:pt>
                <c:pt idx="657">
                  <c:v>197.92</c:v>
                </c:pt>
                <c:pt idx="658">
                  <c:v>193.3</c:v>
                </c:pt>
                <c:pt idx="659">
                  <c:v>187.51</c:v>
                </c:pt>
                <c:pt idx="660">
                  <c:v>181.47</c:v>
                </c:pt>
                <c:pt idx="661">
                  <c:v>175.92</c:v>
                </c:pt>
                <c:pt idx="662">
                  <c:v>170.8</c:v>
                </c:pt>
                <c:pt idx="663">
                  <c:v>166.08</c:v>
                </c:pt>
                <c:pt idx="664">
                  <c:v>161.5</c:v>
                </c:pt>
                <c:pt idx="665">
                  <c:v>156.38999999999999</c:v>
                </c:pt>
                <c:pt idx="666">
                  <c:v>151.76</c:v>
                </c:pt>
                <c:pt idx="667">
                  <c:v>147.46</c:v>
                </c:pt>
                <c:pt idx="668">
                  <c:v>143.46</c:v>
                </c:pt>
                <c:pt idx="669">
                  <c:v>139.87</c:v>
                </c:pt>
                <c:pt idx="670">
                  <c:v>135.84</c:v>
                </c:pt>
                <c:pt idx="671">
                  <c:v>132.19999999999999</c:v>
                </c:pt>
                <c:pt idx="672">
                  <c:v>128.79</c:v>
                </c:pt>
                <c:pt idx="673">
                  <c:v>125.59</c:v>
                </c:pt>
                <c:pt idx="674">
                  <c:v>122.57</c:v>
                </c:pt>
                <c:pt idx="675">
                  <c:v>119.61</c:v>
                </c:pt>
                <c:pt idx="676">
                  <c:v>116.77</c:v>
                </c:pt>
                <c:pt idx="677">
                  <c:v>114.08</c:v>
                </c:pt>
                <c:pt idx="678">
                  <c:v>111.52</c:v>
                </c:pt>
                <c:pt idx="679">
                  <c:v>109.08</c:v>
                </c:pt>
                <c:pt idx="680">
                  <c:v>106.74</c:v>
                </c:pt>
                <c:pt idx="681">
                  <c:v>104.47</c:v>
                </c:pt>
                <c:pt idx="682">
                  <c:v>102.3</c:v>
                </c:pt>
                <c:pt idx="683">
                  <c:v>100.22</c:v>
                </c:pt>
                <c:pt idx="684">
                  <c:v>98.22</c:v>
                </c:pt>
                <c:pt idx="685">
                  <c:v>96.31</c:v>
                </c:pt>
                <c:pt idx="686">
                  <c:v>94.46</c:v>
                </c:pt>
                <c:pt idx="687">
                  <c:v>92.69</c:v>
                </c:pt>
                <c:pt idx="688">
                  <c:v>90.97</c:v>
                </c:pt>
                <c:pt idx="689">
                  <c:v>89.32</c:v>
                </c:pt>
                <c:pt idx="690">
                  <c:v>87.72</c:v>
                </c:pt>
                <c:pt idx="691">
                  <c:v>86.17</c:v>
                </c:pt>
                <c:pt idx="692">
                  <c:v>84.68</c:v>
                </c:pt>
                <c:pt idx="693">
                  <c:v>83.22</c:v>
                </c:pt>
                <c:pt idx="694">
                  <c:v>81.819999999999993</c:v>
                </c:pt>
                <c:pt idx="695">
                  <c:v>80.45</c:v>
                </c:pt>
                <c:pt idx="696">
                  <c:v>79.13</c:v>
                </c:pt>
                <c:pt idx="697">
                  <c:v>77.84</c:v>
                </c:pt>
                <c:pt idx="698">
                  <c:v>76.59</c:v>
                </c:pt>
                <c:pt idx="699">
                  <c:v>75.38</c:v>
                </c:pt>
                <c:pt idx="700">
                  <c:v>74.2</c:v>
                </c:pt>
                <c:pt idx="701">
                  <c:v>73.05</c:v>
                </c:pt>
                <c:pt idx="702">
                  <c:v>71.94</c:v>
                </c:pt>
                <c:pt idx="703">
                  <c:v>70.849999999999994</c:v>
                </c:pt>
                <c:pt idx="704">
                  <c:v>69.8</c:v>
                </c:pt>
                <c:pt idx="705">
                  <c:v>68.77</c:v>
                </c:pt>
                <c:pt idx="706">
                  <c:v>67.77</c:v>
                </c:pt>
                <c:pt idx="707">
                  <c:v>66.790000000000006</c:v>
                </c:pt>
                <c:pt idx="708">
                  <c:v>65.84</c:v>
                </c:pt>
                <c:pt idx="709">
                  <c:v>64.92</c:v>
                </c:pt>
                <c:pt idx="710">
                  <c:v>64.02</c:v>
                </c:pt>
                <c:pt idx="711">
                  <c:v>63.14</c:v>
                </c:pt>
                <c:pt idx="712">
                  <c:v>62.28</c:v>
                </c:pt>
                <c:pt idx="713">
                  <c:v>61.44</c:v>
                </c:pt>
                <c:pt idx="714">
                  <c:v>60.62</c:v>
                </c:pt>
                <c:pt idx="715">
                  <c:v>59.83</c:v>
                </c:pt>
                <c:pt idx="716">
                  <c:v>59.05</c:v>
                </c:pt>
                <c:pt idx="717">
                  <c:v>58.29</c:v>
                </c:pt>
                <c:pt idx="718">
                  <c:v>57.55</c:v>
                </c:pt>
                <c:pt idx="719">
                  <c:v>56.82</c:v>
                </c:pt>
                <c:pt idx="720">
                  <c:v>56.12</c:v>
                </c:pt>
                <c:pt idx="721">
                  <c:v>55.43</c:v>
                </c:pt>
                <c:pt idx="722">
                  <c:v>54.75</c:v>
                </c:pt>
                <c:pt idx="723">
                  <c:v>54.09</c:v>
                </c:pt>
                <c:pt idx="724">
                  <c:v>53.44</c:v>
                </c:pt>
                <c:pt idx="725">
                  <c:v>52.81</c:v>
                </c:pt>
                <c:pt idx="726">
                  <c:v>52.2</c:v>
                </c:pt>
                <c:pt idx="727">
                  <c:v>51.59</c:v>
                </c:pt>
                <c:pt idx="728">
                  <c:v>51</c:v>
                </c:pt>
                <c:pt idx="729">
                  <c:v>50.43</c:v>
                </c:pt>
                <c:pt idx="730">
                  <c:v>49.86</c:v>
                </c:pt>
                <c:pt idx="731">
                  <c:v>49.31</c:v>
                </c:pt>
                <c:pt idx="732">
                  <c:v>48.77</c:v>
                </c:pt>
                <c:pt idx="733">
                  <c:v>48.24</c:v>
                </c:pt>
                <c:pt idx="734">
                  <c:v>47.72</c:v>
                </c:pt>
                <c:pt idx="735">
                  <c:v>47.21</c:v>
                </c:pt>
                <c:pt idx="736">
                  <c:v>46.71</c:v>
                </c:pt>
                <c:pt idx="737">
                  <c:v>46.23</c:v>
                </c:pt>
                <c:pt idx="738">
                  <c:v>45.75</c:v>
                </c:pt>
                <c:pt idx="739">
                  <c:v>45.28</c:v>
                </c:pt>
                <c:pt idx="740">
                  <c:v>44.82</c:v>
                </c:pt>
                <c:pt idx="741">
                  <c:v>44.37</c:v>
                </c:pt>
                <c:pt idx="742">
                  <c:v>43.93</c:v>
                </c:pt>
                <c:pt idx="743">
                  <c:v>43.5</c:v>
                </c:pt>
                <c:pt idx="744">
                  <c:v>43.08</c:v>
                </c:pt>
                <c:pt idx="745">
                  <c:v>42.66</c:v>
                </c:pt>
                <c:pt idx="746">
                  <c:v>42.26</c:v>
                </c:pt>
                <c:pt idx="747">
                  <c:v>41.86</c:v>
                </c:pt>
                <c:pt idx="748">
                  <c:v>41.47</c:v>
                </c:pt>
                <c:pt idx="749">
                  <c:v>41.08</c:v>
                </c:pt>
                <c:pt idx="750">
                  <c:v>40.700000000000003</c:v>
                </c:pt>
                <c:pt idx="751">
                  <c:v>40.340000000000003</c:v>
                </c:pt>
                <c:pt idx="752">
                  <c:v>39.97</c:v>
                </c:pt>
                <c:pt idx="753">
                  <c:v>39.619999999999997</c:v>
                </c:pt>
                <c:pt idx="754">
                  <c:v>39.270000000000003</c:v>
                </c:pt>
                <c:pt idx="755">
                  <c:v>38.92</c:v>
                </c:pt>
                <c:pt idx="756">
                  <c:v>38.590000000000003</c:v>
                </c:pt>
                <c:pt idx="757">
                  <c:v>38.26</c:v>
                </c:pt>
                <c:pt idx="758">
                  <c:v>37.93</c:v>
                </c:pt>
                <c:pt idx="759">
                  <c:v>37.61</c:v>
                </c:pt>
                <c:pt idx="760">
                  <c:v>37.299999999999997</c:v>
                </c:pt>
                <c:pt idx="761">
                  <c:v>36.99</c:v>
                </c:pt>
                <c:pt idx="762">
                  <c:v>36.69</c:v>
                </c:pt>
                <c:pt idx="763">
                  <c:v>36.4</c:v>
                </c:pt>
                <c:pt idx="764">
                  <c:v>36.1</c:v>
                </c:pt>
                <c:pt idx="765">
                  <c:v>35.82</c:v>
                </c:pt>
                <c:pt idx="766">
                  <c:v>35.54</c:v>
                </c:pt>
                <c:pt idx="767">
                  <c:v>35.26</c:v>
                </c:pt>
                <c:pt idx="768">
                  <c:v>34.99</c:v>
                </c:pt>
                <c:pt idx="769">
                  <c:v>34.72</c:v>
                </c:pt>
                <c:pt idx="770">
                  <c:v>34.46</c:v>
                </c:pt>
                <c:pt idx="771">
                  <c:v>34.200000000000003</c:v>
                </c:pt>
                <c:pt idx="772">
                  <c:v>33.950000000000003</c:v>
                </c:pt>
                <c:pt idx="773">
                  <c:v>33.700000000000003</c:v>
                </c:pt>
                <c:pt idx="774">
                  <c:v>33.450000000000003</c:v>
                </c:pt>
                <c:pt idx="775">
                  <c:v>33.21</c:v>
                </c:pt>
                <c:pt idx="776">
                  <c:v>32.97</c:v>
                </c:pt>
                <c:pt idx="777">
                  <c:v>32.74</c:v>
                </c:pt>
                <c:pt idx="778">
                  <c:v>32.51</c:v>
                </c:pt>
                <c:pt idx="779">
                  <c:v>32.29</c:v>
                </c:pt>
                <c:pt idx="780">
                  <c:v>32.06</c:v>
                </c:pt>
                <c:pt idx="781">
                  <c:v>31.85</c:v>
                </c:pt>
                <c:pt idx="782">
                  <c:v>31.63</c:v>
                </c:pt>
                <c:pt idx="783">
                  <c:v>31.42</c:v>
                </c:pt>
                <c:pt idx="784">
                  <c:v>31.21</c:v>
                </c:pt>
                <c:pt idx="785">
                  <c:v>31.01</c:v>
                </c:pt>
                <c:pt idx="786">
                  <c:v>30.81</c:v>
                </c:pt>
                <c:pt idx="787">
                  <c:v>30.61</c:v>
                </c:pt>
                <c:pt idx="788">
                  <c:v>30.41</c:v>
                </c:pt>
                <c:pt idx="789">
                  <c:v>30.22</c:v>
                </c:pt>
                <c:pt idx="790">
                  <c:v>30.03</c:v>
                </c:pt>
                <c:pt idx="791">
                  <c:v>29.85</c:v>
                </c:pt>
                <c:pt idx="792">
                  <c:v>29.66</c:v>
                </c:pt>
                <c:pt idx="793">
                  <c:v>29.48</c:v>
                </c:pt>
                <c:pt idx="794">
                  <c:v>29.31</c:v>
                </c:pt>
                <c:pt idx="795">
                  <c:v>29.13</c:v>
                </c:pt>
                <c:pt idx="796">
                  <c:v>28.96</c:v>
                </c:pt>
                <c:pt idx="797">
                  <c:v>28.79</c:v>
                </c:pt>
                <c:pt idx="798">
                  <c:v>28.62</c:v>
                </c:pt>
                <c:pt idx="799">
                  <c:v>28.46</c:v>
                </c:pt>
                <c:pt idx="800">
                  <c:v>28.3</c:v>
                </c:pt>
                <c:pt idx="801">
                  <c:v>28.14</c:v>
                </c:pt>
                <c:pt idx="802">
                  <c:v>27.98</c:v>
                </c:pt>
                <c:pt idx="803">
                  <c:v>27.83</c:v>
                </c:pt>
                <c:pt idx="804">
                  <c:v>27.67</c:v>
                </c:pt>
                <c:pt idx="805">
                  <c:v>27.53</c:v>
                </c:pt>
                <c:pt idx="806">
                  <c:v>27.38</c:v>
                </c:pt>
                <c:pt idx="807">
                  <c:v>27.23</c:v>
                </c:pt>
                <c:pt idx="808">
                  <c:v>27.09</c:v>
                </c:pt>
                <c:pt idx="809">
                  <c:v>26.95</c:v>
                </c:pt>
                <c:pt idx="810">
                  <c:v>26.81</c:v>
                </c:pt>
                <c:pt idx="811">
                  <c:v>26.67</c:v>
                </c:pt>
                <c:pt idx="812">
                  <c:v>26.54</c:v>
                </c:pt>
                <c:pt idx="813">
                  <c:v>26.4</c:v>
                </c:pt>
                <c:pt idx="814">
                  <c:v>26.27</c:v>
                </c:pt>
                <c:pt idx="815">
                  <c:v>26.14</c:v>
                </c:pt>
                <c:pt idx="816">
                  <c:v>26.02</c:v>
                </c:pt>
                <c:pt idx="817">
                  <c:v>25.89</c:v>
                </c:pt>
                <c:pt idx="818">
                  <c:v>25.77</c:v>
                </c:pt>
                <c:pt idx="819">
                  <c:v>25.65</c:v>
                </c:pt>
                <c:pt idx="820">
                  <c:v>25.53</c:v>
                </c:pt>
                <c:pt idx="821">
                  <c:v>25.41</c:v>
                </c:pt>
                <c:pt idx="822">
                  <c:v>25.29</c:v>
                </c:pt>
                <c:pt idx="823">
                  <c:v>25.18</c:v>
                </c:pt>
                <c:pt idx="824">
                  <c:v>25.07</c:v>
                </c:pt>
                <c:pt idx="825">
                  <c:v>24.95</c:v>
                </c:pt>
                <c:pt idx="826">
                  <c:v>24.84</c:v>
                </c:pt>
                <c:pt idx="827">
                  <c:v>24.74</c:v>
                </c:pt>
                <c:pt idx="828">
                  <c:v>24.63</c:v>
                </c:pt>
                <c:pt idx="829">
                  <c:v>24.53</c:v>
                </c:pt>
                <c:pt idx="830">
                  <c:v>24.42</c:v>
                </c:pt>
                <c:pt idx="831">
                  <c:v>24.32</c:v>
                </c:pt>
                <c:pt idx="832">
                  <c:v>24.22</c:v>
                </c:pt>
                <c:pt idx="833">
                  <c:v>24.12</c:v>
                </c:pt>
                <c:pt idx="834">
                  <c:v>24.02</c:v>
                </c:pt>
                <c:pt idx="835">
                  <c:v>23.93</c:v>
                </c:pt>
                <c:pt idx="836">
                  <c:v>23.83</c:v>
                </c:pt>
                <c:pt idx="837">
                  <c:v>23.74</c:v>
                </c:pt>
                <c:pt idx="838">
                  <c:v>23.65</c:v>
                </c:pt>
                <c:pt idx="839">
                  <c:v>23.55</c:v>
                </c:pt>
                <c:pt idx="840">
                  <c:v>23.47</c:v>
                </c:pt>
                <c:pt idx="841">
                  <c:v>23.38</c:v>
                </c:pt>
                <c:pt idx="842">
                  <c:v>23.29</c:v>
                </c:pt>
                <c:pt idx="843">
                  <c:v>23.2</c:v>
                </c:pt>
                <c:pt idx="844">
                  <c:v>23.12</c:v>
                </c:pt>
                <c:pt idx="845">
                  <c:v>23.04</c:v>
                </c:pt>
                <c:pt idx="846">
                  <c:v>22.95</c:v>
                </c:pt>
                <c:pt idx="847">
                  <c:v>22.87</c:v>
                </c:pt>
                <c:pt idx="848">
                  <c:v>22.79</c:v>
                </c:pt>
                <c:pt idx="849">
                  <c:v>22.72</c:v>
                </c:pt>
                <c:pt idx="850">
                  <c:v>22.64</c:v>
                </c:pt>
                <c:pt idx="851">
                  <c:v>22.56</c:v>
                </c:pt>
                <c:pt idx="852">
                  <c:v>22.49</c:v>
                </c:pt>
                <c:pt idx="853">
                  <c:v>22.41</c:v>
                </c:pt>
                <c:pt idx="854">
                  <c:v>22.34</c:v>
                </c:pt>
                <c:pt idx="855">
                  <c:v>22.27</c:v>
                </c:pt>
                <c:pt idx="856">
                  <c:v>22.2</c:v>
                </c:pt>
                <c:pt idx="857">
                  <c:v>22.13</c:v>
                </c:pt>
                <c:pt idx="858">
                  <c:v>22.06</c:v>
                </c:pt>
                <c:pt idx="859">
                  <c:v>21.99</c:v>
                </c:pt>
                <c:pt idx="860">
                  <c:v>21.92</c:v>
                </c:pt>
                <c:pt idx="861">
                  <c:v>21.86</c:v>
                </c:pt>
                <c:pt idx="862">
                  <c:v>21.79</c:v>
                </c:pt>
                <c:pt idx="863">
                  <c:v>21.73</c:v>
                </c:pt>
                <c:pt idx="864">
                  <c:v>21.67</c:v>
                </c:pt>
                <c:pt idx="865">
                  <c:v>21.6</c:v>
                </c:pt>
                <c:pt idx="866">
                  <c:v>21.54</c:v>
                </c:pt>
                <c:pt idx="867">
                  <c:v>21.48</c:v>
                </c:pt>
                <c:pt idx="868">
                  <c:v>21.42</c:v>
                </c:pt>
                <c:pt idx="869">
                  <c:v>21.37</c:v>
                </c:pt>
                <c:pt idx="870">
                  <c:v>21.31</c:v>
                </c:pt>
                <c:pt idx="871">
                  <c:v>21.25</c:v>
                </c:pt>
                <c:pt idx="872">
                  <c:v>21.2</c:v>
                </c:pt>
                <c:pt idx="873">
                  <c:v>21.14</c:v>
                </c:pt>
                <c:pt idx="874">
                  <c:v>21.09</c:v>
                </c:pt>
                <c:pt idx="875">
                  <c:v>21.04</c:v>
                </c:pt>
                <c:pt idx="876">
                  <c:v>20.98</c:v>
                </c:pt>
                <c:pt idx="877">
                  <c:v>20.93</c:v>
                </c:pt>
                <c:pt idx="878">
                  <c:v>20.88</c:v>
                </c:pt>
                <c:pt idx="879">
                  <c:v>20.83</c:v>
                </c:pt>
                <c:pt idx="880">
                  <c:v>20.78</c:v>
                </c:pt>
                <c:pt idx="881">
                  <c:v>20.74</c:v>
                </c:pt>
                <c:pt idx="882">
                  <c:v>20.69</c:v>
                </c:pt>
                <c:pt idx="883">
                  <c:v>20.64</c:v>
                </c:pt>
                <c:pt idx="884">
                  <c:v>20.6</c:v>
                </c:pt>
                <c:pt idx="885">
                  <c:v>20.55</c:v>
                </c:pt>
                <c:pt idx="886">
                  <c:v>20.51</c:v>
                </c:pt>
                <c:pt idx="887">
                  <c:v>20.46</c:v>
                </c:pt>
                <c:pt idx="888">
                  <c:v>20.420000000000002</c:v>
                </c:pt>
                <c:pt idx="889">
                  <c:v>20.38</c:v>
                </c:pt>
                <c:pt idx="890">
                  <c:v>20.34</c:v>
                </c:pt>
                <c:pt idx="891">
                  <c:v>20.3</c:v>
                </c:pt>
                <c:pt idx="892">
                  <c:v>20.260000000000002</c:v>
                </c:pt>
                <c:pt idx="893">
                  <c:v>20.22</c:v>
                </c:pt>
                <c:pt idx="894">
                  <c:v>20.18</c:v>
                </c:pt>
                <c:pt idx="895">
                  <c:v>20.14</c:v>
                </c:pt>
                <c:pt idx="896">
                  <c:v>20.11</c:v>
                </c:pt>
                <c:pt idx="897">
                  <c:v>20.07</c:v>
                </c:pt>
                <c:pt idx="898">
                  <c:v>20.04</c:v>
                </c:pt>
                <c:pt idx="899">
                  <c:v>20</c:v>
                </c:pt>
                <c:pt idx="900">
                  <c:v>19.97</c:v>
                </c:pt>
                <c:pt idx="901">
                  <c:v>19.93</c:v>
                </c:pt>
                <c:pt idx="902">
                  <c:v>19.899999999999999</c:v>
                </c:pt>
                <c:pt idx="903">
                  <c:v>19.87</c:v>
                </c:pt>
                <c:pt idx="904">
                  <c:v>19.84</c:v>
                </c:pt>
                <c:pt idx="905">
                  <c:v>19.809999999999999</c:v>
                </c:pt>
                <c:pt idx="906">
                  <c:v>19.78</c:v>
                </c:pt>
                <c:pt idx="907">
                  <c:v>19.75</c:v>
                </c:pt>
                <c:pt idx="908">
                  <c:v>19.72</c:v>
                </c:pt>
                <c:pt idx="909">
                  <c:v>19.690000000000001</c:v>
                </c:pt>
                <c:pt idx="910">
                  <c:v>19.66</c:v>
                </c:pt>
                <c:pt idx="911">
                  <c:v>19.64</c:v>
                </c:pt>
                <c:pt idx="912">
                  <c:v>19.61</c:v>
                </c:pt>
                <c:pt idx="913">
                  <c:v>19.579999999999998</c:v>
                </c:pt>
                <c:pt idx="914">
                  <c:v>19.559999999999999</c:v>
                </c:pt>
                <c:pt idx="915">
                  <c:v>19.54</c:v>
                </c:pt>
                <c:pt idx="916">
                  <c:v>19.510000000000002</c:v>
                </c:pt>
                <c:pt idx="917">
                  <c:v>19.489999999999998</c:v>
                </c:pt>
                <c:pt idx="918">
                  <c:v>19.47</c:v>
                </c:pt>
                <c:pt idx="919">
                  <c:v>19.45</c:v>
                </c:pt>
                <c:pt idx="920">
                  <c:v>19.420000000000002</c:v>
                </c:pt>
                <c:pt idx="921">
                  <c:v>19.399999999999999</c:v>
                </c:pt>
                <c:pt idx="922">
                  <c:v>19.38</c:v>
                </c:pt>
                <c:pt idx="923">
                  <c:v>19.36</c:v>
                </c:pt>
                <c:pt idx="924">
                  <c:v>19.350000000000001</c:v>
                </c:pt>
                <c:pt idx="925">
                  <c:v>19.329999999999998</c:v>
                </c:pt>
                <c:pt idx="926">
                  <c:v>19.309999999999999</c:v>
                </c:pt>
                <c:pt idx="927">
                  <c:v>19.29</c:v>
                </c:pt>
                <c:pt idx="928">
                  <c:v>19.28</c:v>
                </c:pt>
                <c:pt idx="929">
                  <c:v>19.260000000000002</c:v>
                </c:pt>
                <c:pt idx="930">
                  <c:v>19.25</c:v>
                </c:pt>
                <c:pt idx="931">
                  <c:v>19.23</c:v>
                </c:pt>
                <c:pt idx="932">
                  <c:v>19.22</c:v>
                </c:pt>
                <c:pt idx="933">
                  <c:v>19.21</c:v>
                </c:pt>
                <c:pt idx="934">
                  <c:v>19.190000000000001</c:v>
                </c:pt>
                <c:pt idx="935">
                  <c:v>19.18</c:v>
                </c:pt>
                <c:pt idx="936">
                  <c:v>19.170000000000002</c:v>
                </c:pt>
                <c:pt idx="937">
                  <c:v>19.16</c:v>
                </c:pt>
                <c:pt idx="938">
                  <c:v>19.149999999999999</c:v>
                </c:pt>
                <c:pt idx="939">
                  <c:v>19.14</c:v>
                </c:pt>
                <c:pt idx="940">
                  <c:v>19.13</c:v>
                </c:pt>
                <c:pt idx="941">
                  <c:v>19.12</c:v>
                </c:pt>
                <c:pt idx="942">
                  <c:v>19.12</c:v>
                </c:pt>
                <c:pt idx="943">
                  <c:v>19.11</c:v>
                </c:pt>
                <c:pt idx="944">
                  <c:v>19.100000000000001</c:v>
                </c:pt>
                <c:pt idx="945">
                  <c:v>19.100000000000001</c:v>
                </c:pt>
                <c:pt idx="946">
                  <c:v>19.09</c:v>
                </c:pt>
                <c:pt idx="947">
                  <c:v>19.09</c:v>
                </c:pt>
                <c:pt idx="948">
                  <c:v>19.079999999999998</c:v>
                </c:pt>
                <c:pt idx="949">
                  <c:v>19.079999999999998</c:v>
                </c:pt>
                <c:pt idx="950">
                  <c:v>19.079999999999998</c:v>
                </c:pt>
                <c:pt idx="951">
                  <c:v>19.079999999999998</c:v>
                </c:pt>
                <c:pt idx="952">
                  <c:v>19.079999999999998</c:v>
                </c:pt>
                <c:pt idx="953">
                  <c:v>19.07</c:v>
                </c:pt>
                <c:pt idx="954">
                  <c:v>19.07</c:v>
                </c:pt>
                <c:pt idx="955">
                  <c:v>19.079999999999998</c:v>
                </c:pt>
                <c:pt idx="956">
                  <c:v>19.079999999999998</c:v>
                </c:pt>
                <c:pt idx="957">
                  <c:v>19.079999999999998</c:v>
                </c:pt>
                <c:pt idx="958">
                  <c:v>19.079999999999998</c:v>
                </c:pt>
                <c:pt idx="959">
                  <c:v>19.079999999999998</c:v>
                </c:pt>
                <c:pt idx="960">
                  <c:v>19.09</c:v>
                </c:pt>
                <c:pt idx="961">
                  <c:v>19.09</c:v>
                </c:pt>
                <c:pt idx="962">
                  <c:v>19.100000000000001</c:v>
                </c:pt>
                <c:pt idx="963">
                  <c:v>19.100000000000001</c:v>
                </c:pt>
                <c:pt idx="964">
                  <c:v>19.11</c:v>
                </c:pt>
                <c:pt idx="965">
                  <c:v>19.12</c:v>
                </c:pt>
                <c:pt idx="966">
                  <c:v>19.13</c:v>
                </c:pt>
                <c:pt idx="967">
                  <c:v>19.13</c:v>
                </c:pt>
                <c:pt idx="968">
                  <c:v>19.14</c:v>
                </c:pt>
                <c:pt idx="969">
                  <c:v>19.149999999999999</c:v>
                </c:pt>
                <c:pt idx="970">
                  <c:v>19.16</c:v>
                </c:pt>
                <c:pt idx="971">
                  <c:v>19.170000000000002</c:v>
                </c:pt>
                <c:pt idx="972">
                  <c:v>19.190000000000001</c:v>
                </c:pt>
                <c:pt idx="973">
                  <c:v>19.2</c:v>
                </c:pt>
                <c:pt idx="974">
                  <c:v>19.21</c:v>
                </c:pt>
                <c:pt idx="975">
                  <c:v>19.23</c:v>
                </c:pt>
                <c:pt idx="976">
                  <c:v>19.239999999999998</c:v>
                </c:pt>
                <c:pt idx="977">
                  <c:v>19.260000000000002</c:v>
                </c:pt>
                <c:pt idx="978">
                  <c:v>19.28</c:v>
                </c:pt>
                <c:pt idx="979">
                  <c:v>19.29</c:v>
                </c:pt>
                <c:pt idx="980">
                  <c:v>19.309999999999999</c:v>
                </c:pt>
                <c:pt idx="981">
                  <c:v>19.329999999999998</c:v>
                </c:pt>
                <c:pt idx="982">
                  <c:v>19.350000000000001</c:v>
                </c:pt>
                <c:pt idx="983">
                  <c:v>19.37</c:v>
                </c:pt>
                <c:pt idx="984">
                  <c:v>19.39</c:v>
                </c:pt>
                <c:pt idx="985">
                  <c:v>19.41</c:v>
                </c:pt>
                <c:pt idx="986">
                  <c:v>19.440000000000001</c:v>
                </c:pt>
                <c:pt idx="987">
                  <c:v>19.46</c:v>
                </c:pt>
                <c:pt idx="988">
                  <c:v>19.489999999999998</c:v>
                </c:pt>
                <c:pt idx="989">
                  <c:v>19.510000000000002</c:v>
                </c:pt>
                <c:pt idx="990">
                  <c:v>19.54</c:v>
                </c:pt>
                <c:pt idx="991">
                  <c:v>19.57</c:v>
                </c:pt>
                <c:pt idx="992">
                  <c:v>19.59</c:v>
                </c:pt>
                <c:pt idx="993">
                  <c:v>19.62</c:v>
                </c:pt>
                <c:pt idx="994">
                  <c:v>19.649999999999999</c:v>
                </c:pt>
                <c:pt idx="995">
                  <c:v>19.690000000000001</c:v>
                </c:pt>
                <c:pt idx="996">
                  <c:v>19.72</c:v>
                </c:pt>
                <c:pt idx="997">
                  <c:v>19.75</c:v>
                </c:pt>
                <c:pt idx="998">
                  <c:v>19.78</c:v>
                </c:pt>
                <c:pt idx="999">
                  <c:v>19.82</c:v>
                </c:pt>
                <c:pt idx="1000">
                  <c:v>19.86</c:v>
                </c:pt>
                <c:pt idx="1001">
                  <c:v>19.89</c:v>
                </c:pt>
                <c:pt idx="1002">
                  <c:v>19.93</c:v>
                </c:pt>
                <c:pt idx="1003">
                  <c:v>19.97</c:v>
                </c:pt>
                <c:pt idx="1004">
                  <c:v>20.010000000000002</c:v>
                </c:pt>
                <c:pt idx="1005">
                  <c:v>20.05</c:v>
                </c:pt>
                <c:pt idx="1006">
                  <c:v>20.100000000000001</c:v>
                </c:pt>
                <c:pt idx="1007">
                  <c:v>20.14</c:v>
                </c:pt>
                <c:pt idx="1008">
                  <c:v>20.190000000000001</c:v>
                </c:pt>
                <c:pt idx="1009">
                  <c:v>20.23</c:v>
                </c:pt>
                <c:pt idx="1010">
                  <c:v>20.28</c:v>
                </c:pt>
                <c:pt idx="1011">
                  <c:v>20.329999999999998</c:v>
                </c:pt>
                <c:pt idx="1012">
                  <c:v>20.38</c:v>
                </c:pt>
                <c:pt idx="1013">
                  <c:v>20.43</c:v>
                </c:pt>
                <c:pt idx="1014">
                  <c:v>20.48</c:v>
                </c:pt>
                <c:pt idx="1015">
                  <c:v>20.54</c:v>
                </c:pt>
                <c:pt idx="1016">
                  <c:v>20.59</c:v>
                </c:pt>
                <c:pt idx="1017">
                  <c:v>20.65</c:v>
                </c:pt>
                <c:pt idx="1018">
                  <c:v>20.71</c:v>
                </c:pt>
                <c:pt idx="1019">
                  <c:v>20.77</c:v>
                </c:pt>
                <c:pt idx="1020">
                  <c:v>20.83</c:v>
                </c:pt>
                <c:pt idx="1021">
                  <c:v>20.89</c:v>
                </c:pt>
                <c:pt idx="1022">
                  <c:v>20.96</c:v>
                </c:pt>
                <c:pt idx="1023">
                  <c:v>21.02</c:v>
                </c:pt>
                <c:pt idx="1024">
                  <c:v>21.09</c:v>
                </c:pt>
                <c:pt idx="1025">
                  <c:v>21.16</c:v>
                </c:pt>
                <c:pt idx="1026">
                  <c:v>21.23</c:v>
                </c:pt>
                <c:pt idx="1027">
                  <c:v>21.3</c:v>
                </c:pt>
                <c:pt idx="1028">
                  <c:v>21.38</c:v>
                </c:pt>
                <c:pt idx="1029">
                  <c:v>21.45</c:v>
                </c:pt>
                <c:pt idx="1030">
                  <c:v>21.53</c:v>
                </c:pt>
                <c:pt idx="1031">
                  <c:v>21.61</c:v>
                </c:pt>
                <c:pt idx="1032">
                  <c:v>21.7</c:v>
                </c:pt>
                <c:pt idx="1033">
                  <c:v>21.78</c:v>
                </c:pt>
                <c:pt idx="1034">
                  <c:v>21.87</c:v>
                </c:pt>
                <c:pt idx="1035">
                  <c:v>21.95</c:v>
                </c:pt>
                <c:pt idx="1036">
                  <c:v>22.05</c:v>
                </c:pt>
                <c:pt idx="1037">
                  <c:v>22.14</c:v>
                </c:pt>
                <c:pt idx="1038">
                  <c:v>22.23</c:v>
                </c:pt>
                <c:pt idx="1039">
                  <c:v>22.33</c:v>
                </c:pt>
                <c:pt idx="1040">
                  <c:v>22.43</c:v>
                </c:pt>
                <c:pt idx="1041">
                  <c:v>22.53</c:v>
                </c:pt>
                <c:pt idx="1042">
                  <c:v>22.64</c:v>
                </c:pt>
                <c:pt idx="1043">
                  <c:v>22.74</c:v>
                </c:pt>
                <c:pt idx="1044">
                  <c:v>22.85</c:v>
                </c:pt>
                <c:pt idx="1045">
                  <c:v>22.97</c:v>
                </c:pt>
                <c:pt idx="1046">
                  <c:v>23.08</c:v>
                </c:pt>
                <c:pt idx="1047">
                  <c:v>23.2</c:v>
                </c:pt>
                <c:pt idx="1048">
                  <c:v>23.32</c:v>
                </c:pt>
                <c:pt idx="1049">
                  <c:v>23.45</c:v>
                </c:pt>
                <c:pt idx="1050">
                  <c:v>23.58</c:v>
                </c:pt>
                <c:pt idx="1051">
                  <c:v>23.71</c:v>
                </c:pt>
                <c:pt idx="1052">
                  <c:v>23.84</c:v>
                </c:pt>
                <c:pt idx="1053">
                  <c:v>23.98</c:v>
                </c:pt>
                <c:pt idx="1054">
                  <c:v>24.12</c:v>
                </c:pt>
                <c:pt idx="1055">
                  <c:v>24.26</c:v>
                </c:pt>
                <c:pt idx="1056">
                  <c:v>24.41</c:v>
                </c:pt>
                <c:pt idx="1057">
                  <c:v>24.56</c:v>
                </c:pt>
                <c:pt idx="1058">
                  <c:v>24.72</c:v>
                </c:pt>
                <c:pt idx="1059">
                  <c:v>24.88</c:v>
                </c:pt>
                <c:pt idx="1060">
                  <c:v>25.05</c:v>
                </c:pt>
                <c:pt idx="1061">
                  <c:v>25.22</c:v>
                </c:pt>
                <c:pt idx="1062">
                  <c:v>25.39</c:v>
                </c:pt>
                <c:pt idx="1063">
                  <c:v>25.57</c:v>
                </c:pt>
                <c:pt idx="1064">
                  <c:v>25.75</c:v>
                </c:pt>
                <c:pt idx="1065">
                  <c:v>25.94</c:v>
                </c:pt>
                <c:pt idx="1066">
                  <c:v>26.13</c:v>
                </c:pt>
                <c:pt idx="1067">
                  <c:v>26.33</c:v>
                </c:pt>
                <c:pt idx="1068">
                  <c:v>26.53</c:v>
                </c:pt>
                <c:pt idx="1069">
                  <c:v>26.74</c:v>
                </c:pt>
                <c:pt idx="1070">
                  <c:v>26.96</c:v>
                </c:pt>
                <c:pt idx="1071">
                  <c:v>27.18</c:v>
                </c:pt>
                <c:pt idx="1072">
                  <c:v>27.41</c:v>
                </c:pt>
                <c:pt idx="1073">
                  <c:v>27.64</c:v>
                </c:pt>
                <c:pt idx="1074">
                  <c:v>27.88</c:v>
                </c:pt>
                <c:pt idx="1075">
                  <c:v>28.13</c:v>
                </c:pt>
                <c:pt idx="1076">
                  <c:v>28.39</c:v>
                </c:pt>
                <c:pt idx="1077">
                  <c:v>28.65</c:v>
                </c:pt>
                <c:pt idx="1078">
                  <c:v>28.92</c:v>
                </c:pt>
                <c:pt idx="1079">
                  <c:v>29.2</c:v>
                </c:pt>
                <c:pt idx="1080">
                  <c:v>29.48</c:v>
                </c:pt>
                <c:pt idx="1081">
                  <c:v>29.78</c:v>
                </c:pt>
                <c:pt idx="1082">
                  <c:v>30.08</c:v>
                </c:pt>
                <c:pt idx="1083">
                  <c:v>30.4</c:v>
                </c:pt>
                <c:pt idx="1084">
                  <c:v>30.72</c:v>
                </c:pt>
                <c:pt idx="1085">
                  <c:v>31.05</c:v>
                </c:pt>
                <c:pt idx="1086">
                  <c:v>31.4</c:v>
                </c:pt>
                <c:pt idx="1087">
                  <c:v>31.75</c:v>
                </c:pt>
                <c:pt idx="1088">
                  <c:v>32.119999999999997</c:v>
                </c:pt>
                <c:pt idx="1089">
                  <c:v>32.5</c:v>
                </c:pt>
                <c:pt idx="1090">
                  <c:v>32.89</c:v>
                </c:pt>
                <c:pt idx="1091">
                  <c:v>33.29</c:v>
                </c:pt>
                <c:pt idx="1092">
                  <c:v>33.71</c:v>
                </c:pt>
                <c:pt idx="1093">
                  <c:v>34.14</c:v>
                </c:pt>
                <c:pt idx="1094">
                  <c:v>34.58</c:v>
                </c:pt>
                <c:pt idx="1095">
                  <c:v>35.04</c:v>
                </c:pt>
                <c:pt idx="1096">
                  <c:v>35.520000000000003</c:v>
                </c:pt>
                <c:pt idx="1097">
                  <c:v>36.01</c:v>
                </c:pt>
                <c:pt idx="1098">
                  <c:v>36.520000000000003</c:v>
                </c:pt>
                <c:pt idx="1099">
                  <c:v>37.049999999999997</c:v>
                </c:pt>
                <c:pt idx="1100">
                  <c:v>37.6</c:v>
                </c:pt>
                <c:pt idx="1101">
                  <c:v>38.17</c:v>
                </c:pt>
                <c:pt idx="1102">
                  <c:v>38.75</c:v>
                </c:pt>
                <c:pt idx="1103">
                  <c:v>39.36</c:v>
                </c:pt>
                <c:pt idx="1104">
                  <c:v>40</c:v>
                </c:pt>
                <c:pt idx="1105">
                  <c:v>40.65</c:v>
                </c:pt>
                <c:pt idx="1106">
                  <c:v>41.33</c:v>
                </c:pt>
                <c:pt idx="1107">
                  <c:v>42.04</c:v>
                </c:pt>
                <c:pt idx="1108">
                  <c:v>42.78</c:v>
                </c:pt>
                <c:pt idx="1109">
                  <c:v>43.54</c:v>
                </c:pt>
                <c:pt idx="1110">
                  <c:v>44.33</c:v>
                </c:pt>
                <c:pt idx="1111">
                  <c:v>45.16</c:v>
                </c:pt>
                <c:pt idx="1112">
                  <c:v>46.02</c:v>
                </c:pt>
                <c:pt idx="1113">
                  <c:v>46.92</c:v>
                </c:pt>
                <c:pt idx="1114">
                  <c:v>47.85</c:v>
                </c:pt>
                <c:pt idx="1115">
                  <c:v>48.82</c:v>
                </c:pt>
                <c:pt idx="1116">
                  <c:v>49.84</c:v>
                </c:pt>
                <c:pt idx="1117">
                  <c:v>50.9</c:v>
                </c:pt>
                <c:pt idx="1118">
                  <c:v>52</c:v>
                </c:pt>
                <c:pt idx="1119">
                  <c:v>53.15</c:v>
                </c:pt>
                <c:pt idx="1120">
                  <c:v>54.36</c:v>
                </c:pt>
                <c:pt idx="1121">
                  <c:v>55.61</c:v>
                </c:pt>
                <c:pt idx="1122">
                  <c:v>56.93</c:v>
                </c:pt>
                <c:pt idx="1123">
                  <c:v>58.31</c:v>
                </c:pt>
                <c:pt idx="1124">
                  <c:v>59.75</c:v>
                </c:pt>
                <c:pt idx="1125">
                  <c:v>61.26</c:v>
                </c:pt>
                <c:pt idx="1126">
                  <c:v>62.84</c:v>
                </c:pt>
                <c:pt idx="1127">
                  <c:v>64.489999999999995</c:v>
                </c:pt>
                <c:pt idx="1128">
                  <c:v>66.23</c:v>
                </c:pt>
                <c:pt idx="1129">
                  <c:v>68.06</c:v>
                </c:pt>
                <c:pt idx="1130">
                  <c:v>69.97</c:v>
                </c:pt>
                <c:pt idx="1131">
                  <c:v>71.98</c:v>
                </c:pt>
                <c:pt idx="1132">
                  <c:v>74.09</c:v>
                </c:pt>
                <c:pt idx="1133">
                  <c:v>76.31</c:v>
                </c:pt>
                <c:pt idx="1134">
                  <c:v>78.650000000000006</c:v>
                </c:pt>
                <c:pt idx="1135">
                  <c:v>81.11</c:v>
                </c:pt>
                <c:pt idx="1136">
                  <c:v>83.7</c:v>
                </c:pt>
                <c:pt idx="1137">
                  <c:v>86.42</c:v>
                </c:pt>
                <c:pt idx="1138">
                  <c:v>89.29</c:v>
                </c:pt>
                <c:pt idx="1139">
                  <c:v>92.32</c:v>
                </c:pt>
                <c:pt idx="1140">
                  <c:v>95.5</c:v>
                </c:pt>
                <c:pt idx="1141">
                  <c:v>98.86</c:v>
                </c:pt>
                <c:pt idx="1142">
                  <c:v>102.4</c:v>
                </c:pt>
                <c:pt idx="1143">
                  <c:v>106.14</c:v>
                </c:pt>
                <c:pt idx="1144">
                  <c:v>110.07</c:v>
                </c:pt>
                <c:pt idx="1145">
                  <c:v>114.21</c:v>
                </c:pt>
                <c:pt idx="1146">
                  <c:v>118.58</c:v>
                </c:pt>
                <c:pt idx="1147">
                  <c:v>123.17</c:v>
                </c:pt>
                <c:pt idx="1148">
                  <c:v>128</c:v>
                </c:pt>
                <c:pt idx="1149">
                  <c:v>133.07</c:v>
                </c:pt>
                <c:pt idx="1150">
                  <c:v>138.38</c:v>
                </c:pt>
                <c:pt idx="1151">
                  <c:v>143.94999999999999</c:v>
                </c:pt>
                <c:pt idx="1152">
                  <c:v>149.76</c:v>
                </c:pt>
                <c:pt idx="1153">
                  <c:v>155.82</c:v>
                </c:pt>
                <c:pt idx="1154">
                  <c:v>162.1</c:v>
                </c:pt>
                <c:pt idx="1155">
                  <c:v>168.59</c:v>
                </c:pt>
                <c:pt idx="1156">
                  <c:v>175.27</c:v>
                </c:pt>
                <c:pt idx="1157">
                  <c:v>182.09</c:v>
                </c:pt>
                <c:pt idx="1158">
                  <c:v>189</c:v>
                </c:pt>
                <c:pt idx="1159">
                  <c:v>195.96</c:v>
                </c:pt>
                <c:pt idx="1160">
                  <c:v>202.87</c:v>
                </c:pt>
                <c:pt idx="1161">
                  <c:v>209.65</c:v>
                </c:pt>
                <c:pt idx="1162">
                  <c:v>216.2</c:v>
                </c:pt>
                <c:pt idx="1163">
                  <c:v>222.41</c:v>
                </c:pt>
                <c:pt idx="1164">
                  <c:v>228.17</c:v>
                </c:pt>
                <c:pt idx="1165">
                  <c:v>233.36</c:v>
                </c:pt>
                <c:pt idx="1166">
                  <c:v>237.9</c:v>
                </c:pt>
                <c:pt idx="1167">
                  <c:v>241.73</c:v>
                </c:pt>
                <c:pt idx="1168">
                  <c:v>244.84</c:v>
                </c:pt>
                <c:pt idx="1169">
                  <c:v>247.24</c:v>
                </c:pt>
                <c:pt idx="1170">
                  <c:v>249.03</c:v>
                </c:pt>
                <c:pt idx="1171">
                  <c:v>250.31</c:v>
                </c:pt>
                <c:pt idx="1172">
                  <c:v>251.21</c:v>
                </c:pt>
                <c:pt idx="1173">
                  <c:v>251.86</c:v>
                </c:pt>
                <c:pt idx="1174">
                  <c:v>252.32</c:v>
                </c:pt>
                <c:pt idx="1175">
                  <c:v>252.64</c:v>
                </c:pt>
                <c:pt idx="1176">
                  <c:v>252.85</c:v>
                </c:pt>
                <c:pt idx="1177">
                  <c:v>252.96</c:v>
                </c:pt>
                <c:pt idx="1178">
                  <c:v>252.96</c:v>
                </c:pt>
                <c:pt idx="1179">
                  <c:v>252.86</c:v>
                </c:pt>
                <c:pt idx="1180">
                  <c:v>252.65</c:v>
                </c:pt>
                <c:pt idx="1181">
                  <c:v>252.33</c:v>
                </c:pt>
                <c:pt idx="1182">
                  <c:v>251.87</c:v>
                </c:pt>
                <c:pt idx="1183">
                  <c:v>251.24</c:v>
                </c:pt>
                <c:pt idx="1184">
                  <c:v>250.34</c:v>
                </c:pt>
                <c:pt idx="1185">
                  <c:v>249.07</c:v>
                </c:pt>
                <c:pt idx="1186">
                  <c:v>247.31</c:v>
                </c:pt>
                <c:pt idx="1187">
                  <c:v>244.93</c:v>
                </c:pt>
                <c:pt idx="1188">
                  <c:v>241.87</c:v>
                </c:pt>
                <c:pt idx="1189">
                  <c:v>238.08</c:v>
                </c:pt>
                <c:pt idx="1190">
                  <c:v>233.58</c:v>
                </c:pt>
              </c:numCache>
            </c:numRef>
          </c:yVal>
          <c:smooth val="1"/>
          <c:extLst>
            <c:ext xmlns:c16="http://schemas.microsoft.com/office/drawing/2014/chart" uri="{C3380CC4-5D6E-409C-BE32-E72D297353CC}">
              <c16:uniqueId val="{00000000-D0C2-4062-87FE-5E1C210436C2}"/>
            </c:ext>
          </c:extLst>
        </c:ser>
        <c:ser>
          <c:idx val="4"/>
          <c:order val="1"/>
          <c:tx>
            <c:strRef>
              <c:f>Tsky!$L$5</c:f>
              <c:strCache>
                <c:ptCount val="1"/>
                <c:pt idx="0">
                  <c:v>6</c:v>
                </c:pt>
              </c:strCache>
            </c:strRef>
          </c:tx>
          <c:marker>
            <c:symbol val="none"/>
          </c:marker>
          <c:xVal>
            <c:numRef>
              <c:f>Tsky!$A$6:$A$1196</c:f>
              <c:numCache>
                <c:formatCode>0.0</c:formatCode>
                <c:ptCount val="1191"/>
                <c:pt idx="0">
                  <c:v>1</c:v>
                </c:pt>
                <c:pt idx="1">
                  <c:v>1.1000000000000001</c:v>
                </c:pt>
                <c:pt idx="2">
                  <c:v>1.2</c:v>
                </c:pt>
                <c:pt idx="3">
                  <c:v>1.3</c:v>
                </c:pt>
                <c:pt idx="4">
                  <c:v>1.4</c:v>
                </c:pt>
                <c:pt idx="5">
                  <c:v>1.5</c:v>
                </c:pt>
                <c:pt idx="6">
                  <c:v>1.6</c:v>
                </c:pt>
                <c:pt idx="7">
                  <c:v>1.7</c:v>
                </c:pt>
                <c:pt idx="8">
                  <c:v>1.8</c:v>
                </c:pt>
                <c:pt idx="9">
                  <c:v>1.9</c:v>
                </c:pt>
                <c:pt idx="10">
                  <c:v>2</c:v>
                </c:pt>
                <c:pt idx="11">
                  <c:v>2.1</c:v>
                </c:pt>
                <c:pt idx="12">
                  <c:v>2.2000000000000002</c:v>
                </c:pt>
                <c:pt idx="13">
                  <c:v>2.2999999999999998</c:v>
                </c:pt>
                <c:pt idx="14">
                  <c:v>2.4</c:v>
                </c:pt>
                <c:pt idx="15">
                  <c:v>2.5</c:v>
                </c:pt>
                <c:pt idx="16">
                  <c:v>2.6</c:v>
                </c:pt>
                <c:pt idx="17">
                  <c:v>2.7</c:v>
                </c:pt>
                <c:pt idx="18">
                  <c:v>2.8</c:v>
                </c:pt>
                <c:pt idx="19">
                  <c:v>2.9</c:v>
                </c:pt>
                <c:pt idx="20">
                  <c:v>3</c:v>
                </c:pt>
                <c:pt idx="21">
                  <c:v>3.1</c:v>
                </c:pt>
                <c:pt idx="22">
                  <c:v>3.2</c:v>
                </c:pt>
                <c:pt idx="23">
                  <c:v>3.3</c:v>
                </c:pt>
                <c:pt idx="24">
                  <c:v>3.4</c:v>
                </c:pt>
                <c:pt idx="25">
                  <c:v>3.5</c:v>
                </c:pt>
                <c:pt idx="26">
                  <c:v>3.6</c:v>
                </c:pt>
                <c:pt idx="27">
                  <c:v>3.7</c:v>
                </c:pt>
                <c:pt idx="28">
                  <c:v>3.8</c:v>
                </c:pt>
                <c:pt idx="29">
                  <c:v>3.9</c:v>
                </c:pt>
                <c:pt idx="30">
                  <c:v>4</c:v>
                </c:pt>
                <c:pt idx="31">
                  <c:v>4.0999999999999996</c:v>
                </c:pt>
                <c:pt idx="32">
                  <c:v>4.2</c:v>
                </c:pt>
                <c:pt idx="33">
                  <c:v>4.3</c:v>
                </c:pt>
                <c:pt idx="34">
                  <c:v>4.4000000000000004</c:v>
                </c:pt>
                <c:pt idx="35">
                  <c:v>4.5</c:v>
                </c:pt>
                <c:pt idx="36">
                  <c:v>4.5999999999999996</c:v>
                </c:pt>
                <c:pt idx="37">
                  <c:v>4.7</c:v>
                </c:pt>
                <c:pt idx="38">
                  <c:v>4.8</c:v>
                </c:pt>
                <c:pt idx="39">
                  <c:v>4.9000000000000004</c:v>
                </c:pt>
                <c:pt idx="40">
                  <c:v>5</c:v>
                </c:pt>
                <c:pt idx="41">
                  <c:v>5.0999999999999996</c:v>
                </c:pt>
                <c:pt idx="42">
                  <c:v>5.2</c:v>
                </c:pt>
                <c:pt idx="43">
                  <c:v>5.3</c:v>
                </c:pt>
                <c:pt idx="44">
                  <c:v>5.4</c:v>
                </c:pt>
                <c:pt idx="45">
                  <c:v>5.5</c:v>
                </c:pt>
                <c:pt idx="46">
                  <c:v>5.6</c:v>
                </c:pt>
                <c:pt idx="47">
                  <c:v>5.7</c:v>
                </c:pt>
                <c:pt idx="48">
                  <c:v>5.8</c:v>
                </c:pt>
                <c:pt idx="49">
                  <c:v>5.9</c:v>
                </c:pt>
                <c:pt idx="50">
                  <c:v>6</c:v>
                </c:pt>
                <c:pt idx="51">
                  <c:v>6.1</c:v>
                </c:pt>
                <c:pt idx="52">
                  <c:v>6.2</c:v>
                </c:pt>
                <c:pt idx="53">
                  <c:v>6.3</c:v>
                </c:pt>
                <c:pt idx="54">
                  <c:v>6.4</c:v>
                </c:pt>
                <c:pt idx="55">
                  <c:v>6.5</c:v>
                </c:pt>
                <c:pt idx="56">
                  <c:v>6.6</c:v>
                </c:pt>
                <c:pt idx="57">
                  <c:v>6.7</c:v>
                </c:pt>
                <c:pt idx="58">
                  <c:v>6.8</c:v>
                </c:pt>
                <c:pt idx="59">
                  <c:v>6.9</c:v>
                </c:pt>
                <c:pt idx="60">
                  <c:v>7</c:v>
                </c:pt>
                <c:pt idx="61">
                  <c:v>7.1</c:v>
                </c:pt>
                <c:pt idx="62">
                  <c:v>7.2</c:v>
                </c:pt>
                <c:pt idx="63">
                  <c:v>7.3</c:v>
                </c:pt>
                <c:pt idx="64">
                  <c:v>7.4</c:v>
                </c:pt>
                <c:pt idx="65">
                  <c:v>7.5</c:v>
                </c:pt>
                <c:pt idx="66">
                  <c:v>7.6</c:v>
                </c:pt>
                <c:pt idx="67">
                  <c:v>7.7</c:v>
                </c:pt>
                <c:pt idx="68">
                  <c:v>7.8</c:v>
                </c:pt>
                <c:pt idx="69">
                  <c:v>7.9</c:v>
                </c:pt>
                <c:pt idx="70">
                  <c:v>8</c:v>
                </c:pt>
                <c:pt idx="71">
                  <c:v>8.1</c:v>
                </c:pt>
                <c:pt idx="72">
                  <c:v>8.1999999999999993</c:v>
                </c:pt>
                <c:pt idx="73">
                  <c:v>8.3000000000000007</c:v>
                </c:pt>
                <c:pt idx="74">
                  <c:v>8.4</c:v>
                </c:pt>
                <c:pt idx="75">
                  <c:v>8.5</c:v>
                </c:pt>
                <c:pt idx="76">
                  <c:v>8.6</c:v>
                </c:pt>
                <c:pt idx="77">
                  <c:v>8.6999999999999993</c:v>
                </c:pt>
                <c:pt idx="78">
                  <c:v>8.8000000000000007</c:v>
                </c:pt>
                <c:pt idx="79">
                  <c:v>8.9</c:v>
                </c:pt>
                <c:pt idx="80">
                  <c:v>9</c:v>
                </c:pt>
                <c:pt idx="81">
                  <c:v>9.1</c:v>
                </c:pt>
                <c:pt idx="82">
                  <c:v>9.1999999999999993</c:v>
                </c:pt>
                <c:pt idx="83">
                  <c:v>9.3000000000000007</c:v>
                </c:pt>
                <c:pt idx="84">
                  <c:v>9.4</c:v>
                </c:pt>
                <c:pt idx="85">
                  <c:v>9.5</c:v>
                </c:pt>
                <c:pt idx="86">
                  <c:v>9.6</c:v>
                </c:pt>
                <c:pt idx="87">
                  <c:v>9.6999999999999993</c:v>
                </c:pt>
                <c:pt idx="88">
                  <c:v>9.8000000000000007</c:v>
                </c:pt>
                <c:pt idx="89">
                  <c:v>9.9</c:v>
                </c:pt>
                <c:pt idx="90">
                  <c:v>10</c:v>
                </c:pt>
                <c:pt idx="91">
                  <c:v>10.1</c:v>
                </c:pt>
                <c:pt idx="92">
                  <c:v>10.199999999999999</c:v>
                </c:pt>
                <c:pt idx="93">
                  <c:v>10.3</c:v>
                </c:pt>
                <c:pt idx="94">
                  <c:v>10.4</c:v>
                </c:pt>
                <c:pt idx="95">
                  <c:v>10.5</c:v>
                </c:pt>
                <c:pt idx="96">
                  <c:v>10.6</c:v>
                </c:pt>
                <c:pt idx="97">
                  <c:v>10.7</c:v>
                </c:pt>
                <c:pt idx="98">
                  <c:v>10.8</c:v>
                </c:pt>
                <c:pt idx="99">
                  <c:v>10.9</c:v>
                </c:pt>
                <c:pt idx="100">
                  <c:v>11</c:v>
                </c:pt>
                <c:pt idx="101">
                  <c:v>11.1</c:v>
                </c:pt>
                <c:pt idx="102">
                  <c:v>11.2</c:v>
                </c:pt>
                <c:pt idx="103">
                  <c:v>11.3</c:v>
                </c:pt>
                <c:pt idx="104">
                  <c:v>11.4</c:v>
                </c:pt>
                <c:pt idx="105">
                  <c:v>11.5</c:v>
                </c:pt>
                <c:pt idx="106">
                  <c:v>11.6</c:v>
                </c:pt>
                <c:pt idx="107">
                  <c:v>11.7</c:v>
                </c:pt>
                <c:pt idx="108">
                  <c:v>11.8</c:v>
                </c:pt>
                <c:pt idx="109">
                  <c:v>11.9</c:v>
                </c:pt>
                <c:pt idx="110">
                  <c:v>12</c:v>
                </c:pt>
                <c:pt idx="111">
                  <c:v>12.1</c:v>
                </c:pt>
                <c:pt idx="112">
                  <c:v>12.2</c:v>
                </c:pt>
                <c:pt idx="113">
                  <c:v>12.3</c:v>
                </c:pt>
                <c:pt idx="114">
                  <c:v>12.4</c:v>
                </c:pt>
                <c:pt idx="115">
                  <c:v>12.5</c:v>
                </c:pt>
                <c:pt idx="116">
                  <c:v>12.6</c:v>
                </c:pt>
                <c:pt idx="117">
                  <c:v>12.7</c:v>
                </c:pt>
                <c:pt idx="118">
                  <c:v>12.8</c:v>
                </c:pt>
                <c:pt idx="119">
                  <c:v>12.9</c:v>
                </c:pt>
                <c:pt idx="120">
                  <c:v>13</c:v>
                </c:pt>
                <c:pt idx="121">
                  <c:v>13.1</c:v>
                </c:pt>
                <c:pt idx="122">
                  <c:v>13.2</c:v>
                </c:pt>
                <c:pt idx="123">
                  <c:v>13.3</c:v>
                </c:pt>
                <c:pt idx="124">
                  <c:v>13.4</c:v>
                </c:pt>
                <c:pt idx="125">
                  <c:v>13.5</c:v>
                </c:pt>
                <c:pt idx="126">
                  <c:v>13.6</c:v>
                </c:pt>
                <c:pt idx="127">
                  <c:v>13.7</c:v>
                </c:pt>
                <c:pt idx="128">
                  <c:v>13.8</c:v>
                </c:pt>
                <c:pt idx="129">
                  <c:v>13.9</c:v>
                </c:pt>
                <c:pt idx="130">
                  <c:v>14</c:v>
                </c:pt>
                <c:pt idx="131">
                  <c:v>14.1</c:v>
                </c:pt>
                <c:pt idx="132">
                  <c:v>14.2</c:v>
                </c:pt>
                <c:pt idx="133">
                  <c:v>14.3</c:v>
                </c:pt>
                <c:pt idx="134">
                  <c:v>14.4</c:v>
                </c:pt>
                <c:pt idx="135">
                  <c:v>14.5</c:v>
                </c:pt>
                <c:pt idx="136">
                  <c:v>14.6</c:v>
                </c:pt>
                <c:pt idx="137">
                  <c:v>14.7</c:v>
                </c:pt>
                <c:pt idx="138">
                  <c:v>14.8</c:v>
                </c:pt>
                <c:pt idx="139">
                  <c:v>14.9</c:v>
                </c:pt>
                <c:pt idx="140">
                  <c:v>15</c:v>
                </c:pt>
                <c:pt idx="141">
                  <c:v>15.1</c:v>
                </c:pt>
                <c:pt idx="142">
                  <c:v>15.2</c:v>
                </c:pt>
                <c:pt idx="143">
                  <c:v>15.3</c:v>
                </c:pt>
                <c:pt idx="144">
                  <c:v>15.4</c:v>
                </c:pt>
                <c:pt idx="145">
                  <c:v>15.5</c:v>
                </c:pt>
                <c:pt idx="146">
                  <c:v>15.6</c:v>
                </c:pt>
                <c:pt idx="147">
                  <c:v>15.7</c:v>
                </c:pt>
                <c:pt idx="148">
                  <c:v>15.8</c:v>
                </c:pt>
                <c:pt idx="149">
                  <c:v>15.9</c:v>
                </c:pt>
                <c:pt idx="150">
                  <c:v>16</c:v>
                </c:pt>
                <c:pt idx="151">
                  <c:v>16.100000000000001</c:v>
                </c:pt>
                <c:pt idx="152">
                  <c:v>16.2</c:v>
                </c:pt>
                <c:pt idx="153">
                  <c:v>16.3</c:v>
                </c:pt>
                <c:pt idx="154">
                  <c:v>16.399999999999999</c:v>
                </c:pt>
                <c:pt idx="155">
                  <c:v>16.5</c:v>
                </c:pt>
                <c:pt idx="156">
                  <c:v>16.600000000000001</c:v>
                </c:pt>
                <c:pt idx="157">
                  <c:v>16.7</c:v>
                </c:pt>
                <c:pt idx="158">
                  <c:v>16.8</c:v>
                </c:pt>
                <c:pt idx="159">
                  <c:v>16.899999999999999</c:v>
                </c:pt>
                <c:pt idx="160">
                  <c:v>17</c:v>
                </c:pt>
                <c:pt idx="161">
                  <c:v>17.100000000000001</c:v>
                </c:pt>
                <c:pt idx="162">
                  <c:v>17.2</c:v>
                </c:pt>
                <c:pt idx="163">
                  <c:v>17.3</c:v>
                </c:pt>
                <c:pt idx="164">
                  <c:v>17.399999999999999</c:v>
                </c:pt>
                <c:pt idx="165">
                  <c:v>17.5</c:v>
                </c:pt>
                <c:pt idx="166">
                  <c:v>17.600000000000001</c:v>
                </c:pt>
                <c:pt idx="167">
                  <c:v>17.7</c:v>
                </c:pt>
                <c:pt idx="168">
                  <c:v>17.8</c:v>
                </c:pt>
                <c:pt idx="169">
                  <c:v>17.899999999999999</c:v>
                </c:pt>
                <c:pt idx="170">
                  <c:v>18</c:v>
                </c:pt>
                <c:pt idx="171">
                  <c:v>18.100000000000001</c:v>
                </c:pt>
                <c:pt idx="172">
                  <c:v>18.2</c:v>
                </c:pt>
                <c:pt idx="173">
                  <c:v>18.3</c:v>
                </c:pt>
                <c:pt idx="174">
                  <c:v>18.399999999999999</c:v>
                </c:pt>
                <c:pt idx="175">
                  <c:v>18.5</c:v>
                </c:pt>
                <c:pt idx="176">
                  <c:v>18.600000000000001</c:v>
                </c:pt>
                <c:pt idx="177">
                  <c:v>18.7</c:v>
                </c:pt>
                <c:pt idx="178">
                  <c:v>18.8</c:v>
                </c:pt>
                <c:pt idx="179">
                  <c:v>18.899999999999999</c:v>
                </c:pt>
                <c:pt idx="180">
                  <c:v>19</c:v>
                </c:pt>
                <c:pt idx="181">
                  <c:v>19.100000000000001</c:v>
                </c:pt>
                <c:pt idx="182">
                  <c:v>19.2</c:v>
                </c:pt>
                <c:pt idx="183">
                  <c:v>19.3</c:v>
                </c:pt>
                <c:pt idx="184">
                  <c:v>19.399999999999999</c:v>
                </c:pt>
                <c:pt idx="185">
                  <c:v>19.5</c:v>
                </c:pt>
                <c:pt idx="186">
                  <c:v>19.600000000000001</c:v>
                </c:pt>
                <c:pt idx="187">
                  <c:v>19.7</c:v>
                </c:pt>
                <c:pt idx="188">
                  <c:v>19.8</c:v>
                </c:pt>
                <c:pt idx="189">
                  <c:v>19.899999999999999</c:v>
                </c:pt>
                <c:pt idx="190">
                  <c:v>20</c:v>
                </c:pt>
                <c:pt idx="191">
                  <c:v>20.100000000000001</c:v>
                </c:pt>
                <c:pt idx="192">
                  <c:v>20.2</c:v>
                </c:pt>
                <c:pt idx="193">
                  <c:v>20.3</c:v>
                </c:pt>
                <c:pt idx="194">
                  <c:v>20.399999999999999</c:v>
                </c:pt>
                <c:pt idx="195">
                  <c:v>20.5</c:v>
                </c:pt>
                <c:pt idx="196">
                  <c:v>20.6</c:v>
                </c:pt>
                <c:pt idx="197">
                  <c:v>20.7</c:v>
                </c:pt>
                <c:pt idx="198">
                  <c:v>20.8</c:v>
                </c:pt>
                <c:pt idx="199">
                  <c:v>20.9</c:v>
                </c:pt>
                <c:pt idx="200">
                  <c:v>21</c:v>
                </c:pt>
                <c:pt idx="201">
                  <c:v>21.1</c:v>
                </c:pt>
                <c:pt idx="202">
                  <c:v>21.2</c:v>
                </c:pt>
                <c:pt idx="203">
                  <c:v>21.3</c:v>
                </c:pt>
                <c:pt idx="204">
                  <c:v>21.4</c:v>
                </c:pt>
                <c:pt idx="205">
                  <c:v>21.5</c:v>
                </c:pt>
                <c:pt idx="206">
                  <c:v>21.6</c:v>
                </c:pt>
                <c:pt idx="207">
                  <c:v>21.7</c:v>
                </c:pt>
                <c:pt idx="208">
                  <c:v>21.8</c:v>
                </c:pt>
                <c:pt idx="209">
                  <c:v>21.9</c:v>
                </c:pt>
                <c:pt idx="210">
                  <c:v>22</c:v>
                </c:pt>
                <c:pt idx="211">
                  <c:v>22.1</c:v>
                </c:pt>
                <c:pt idx="212">
                  <c:v>22.2</c:v>
                </c:pt>
                <c:pt idx="213">
                  <c:v>22.3</c:v>
                </c:pt>
                <c:pt idx="214">
                  <c:v>22.4</c:v>
                </c:pt>
                <c:pt idx="215">
                  <c:v>22.5</c:v>
                </c:pt>
                <c:pt idx="216">
                  <c:v>22.6</c:v>
                </c:pt>
                <c:pt idx="217">
                  <c:v>22.7</c:v>
                </c:pt>
                <c:pt idx="218">
                  <c:v>22.8</c:v>
                </c:pt>
                <c:pt idx="219">
                  <c:v>22.9</c:v>
                </c:pt>
                <c:pt idx="220">
                  <c:v>23</c:v>
                </c:pt>
                <c:pt idx="221">
                  <c:v>23.1</c:v>
                </c:pt>
                <c:pt idx="222">
                  <c:v>23.2</c:v>
                </c:pt>
                <c:pt idx="223">
                  <c:v>23.3</c:v>
                </c:pt>
                <c:pt idx="224">
                  <c:v>23.4</c:v>
                </c:pt>
                <c:pt idx="225">
                  <c:v>23.5</c:v>
                </c:pt>
                <c:pt idx="226">
                  <c:v>23.6</c:v>
                </c:pt>
                <c:pt idx="227">
                  <c:v>23.7</c:v>
                </c:pt>
                <c:pt idx="228">
                  <c:v>23.8</c:v>
                </c:pt>
                <c:pt idx="229">
                  <c:v>23.9</c:v>
                </c:pt>
                <c:pt idx="230">
                  <c:v>24</c:v>
                </c:pt>
                <c:pt idx="231">
                  <c:v>24.1</c:v>
                </c:pt>
                <c:pt idx="232">
                  <c:v>24.2</c:v>
                </c:pt>
                <c:pt idx="233">
                  <c:v>24.3</c:v>
                </c:pt>
                <c:pt idx="234">
                  <c:v>24.4</c:v>
                </c:pt>
                <c:pt idx="235">
                  <c:v>24.5</c:v>
                </c:pt>
                <c:pt idx="236">
                  <c:v>24.6</c:v>
                </c:pt>
                <c:pt idx="237">
                  <c:v>24.7</c:v>
                </c:pt>
                <c:pt idx="238">
                  <c:v>24.8</c:v>
                </c:pt>
                <c:pt idx="239">
                  <c:v>24.9</c:v>
                </c:pt>
                <c:pt idx="240">
                  <c:v>25</c:v>
                </c:pt>
                <c:pt idx="241">
                  <c:v>25.1</c:v>
                </c:pt>
                <c:pt idx="242">
                  <c:v>25.2</c:v>
                </c:pt>
                <c:pt idx="243">
                  <c:v>25.3</c:v>
                </c:pt>
                <c:pt idx="244">
                  <c:v>25.4</c:v>
                </c:pt>
                <c:pt idx="245">
                  <c:v>25.5</c:v>
                </c:pt>
                <c:pt idx="246">
                  <c:v>25.6</c:v>
                </c:pt>
                <c:pt idx="247">
                  <c:v>25.7</c:v>
                </c:pt>
                <c:pt idx="248">
                  <c:v>25.8</c:v>
                </c:pt>
                <c:pt idx="249">
                  <c:v>25.9</c:v>
                </c:pt>
                <c:pt idx="250">
                  <c:v>26</c:v>
                </c:pt>
                <c:pt idx="251">
                  <c:v>26.1</c:v>
                </c:pt>
                <c:pt idx="252">
                  <c:v>26.2</c:v>
                </c:pt>
                <c:pt idx="253">
                  <c:v>26.3</c:v>
                </c:pt>
                <c:pt idx="254">
                  <c:v>26.4</c:v>
                </c:pt>
                <c:pt idx="255">
                  <c:v>26.5</c:v>
                </c:pt>
                <c:pt idx="256">
                  <c:v>26.6</c:v>
                </c:pt>
                <c:pt idx="257">
                  <c:v>26.7</c:v>
                </c:pt>
                <c:pt idx="258">
                  <c:v>26.8</c:v>
                </c:pt>
                <c:pt idx="259">
                  <c:v>26.9</c:v>
                </c:pt>
                <c:pt idx="260">
                  <c:v>27</c:v>
                </c:pt>
                <c:pt idx="261">
                  <c:v>27.1</c:v>
                </c:pt>
                <c:pt idx="262">
                  <c:v>27.2</c:v>
                </c:pt>
                <c:pt idx="263">
                  <c:v>27.3</c:v>
                </c:pt>
                <c:pt idx="264">
                  <c:v>27.4</c:v>
                </c:pt>
                <c:pt idx="265">
                  <c:v>27.5</c:v>
                </c:pt>
                <c:pt idx="266">
                  <c:v>27.6</c:v>
                </c:pt>
                <c:pt idx="267">
                  <c:v>27.7</c:v>
                </c:pt>
                <c:pt idx="268">
                  <c:v>27.8</c:v>
                </c:pt>
                <c:pt idx="269">
                  <c:v>27.9</c:v>
                </c:pt>
                <c:pt idx="270">
                  <c:v>28</c:v>
                </c:pt>
                <c:pt idx="271">
                  <c:v>28.1</c:v>
                </c:pt>
                <c:pt idx="272">
                  <c:v>28.2</c:v>
                </c:pt>
                <c:pt idx="273">
                  <c:v>28.3</c:v>
                </c:pt>
                <c:pt idx="274">
                  <c:v>28.4</c:v>
                </c:pt>
                <c:pt idx="275">
                  <c:v>28.5</c:v>
                </c:pt>
                <c:pt idx="276">
                  <c:v>28.6</c:v>
                </c:pt>
                <c:pt idx="277">
                  <c:v>28.7</c:v>
                </c:pt>
                <c:pt idx="278">
                  <c:v>28.8</c:v>
                </c:pt>
                <c:pt idx="279">
                  <c:v>28.9</c:v>
                </c:pt>
                <c:pt idx="280">
                  <c:v>29</c:v>
                </c:pt>
                <c:pt idx="281">
                  <c:v>29.1</c:v>
                </c:pt>
                <c:pt idx="282">
                  <c:v>29.2</c:v>
                </c:pt>
                <c:pt idx="283">
                  <c:v>29.3</c:v>
                </c:pt>
                <c:pt idx="284">
                  <c:v>29.4</c:v>
                </c:pt>
                <c:pt idx="285">
                  <c:v>29.5</c:v>
                </c:pt>
                <c:pt idx="286">
                  <c:v>29.6</c:v>
                </c:pt>
                <c:pt idx="287">
                  <c:v>29.7</c:v>
                </c:pt>
                <c:pt idx="288">
                  <c:v>29.8</c:v>
                </c:pt>
                <c:pt idx="289">
                  <c:v>29.9</c:v>
                </c:pt>
                <c:pt idx="290">
                  <c:v>30</c:v>
                </c:pt>
                <c:pt idx="291">
                  <c:v>30.1</c:v>
                </c:pt>
                <c:pt idx="292">
                  <c:v>30.2</c:v>
                </c:pt>
                <c:pt idx="293">
                  <c:v>30.3</c:v>
                </c:pt>
                <c:pt idx="294">
                  <c:v>30.4</c:v>
                </c:pt>
                <c:pt idx="295">
                  <c:v>30.5</c:v>
                </c:pt>
                <c:pt idx="296">
                  <c:v>30.6</c:v>
                </c:pt>
                <c:pt idx="297">
                  <c:v>30.7</c:v>
                </c:pt>
                <c:pt idx="298">
                  <c:v>30.8</c:v>
                </c:pt>
                <c:pt idx="299">
                  <c:v>30.9</c:v>
                </c:pt>
                <c:pt idx="300">
                  <c:v>31</c:v>
                </c:pt>
                <c:pt idx="301">
                  <c:v>31.1</c:v>
                </c:pt>
                <c:pt idx="302">
                  <c:v>31.2</c:v>
                </c:pt>
                <c:pt idx="303">
                  <c:v>31.3</c:v>
                </c:pt>
                <c:pt idx="304">
                  <c:v>31.4</c:v>
                </c:pt>
                <c:pt idx="305">
                  <c:v>31.5</c:v>
                </c:pt>
                <c:pt idx="306">
                  <c:v>31.6</c:v>
                </c:pt>
                <c:pt idx="307">
                  <c:v>31.7</c:v>
                </c:pt>
                <c:pt idx="308">
                  <c:v>31.8</c:v>
                </c:pt>
                <c:pt idx="309">
                  <c:v>31.9</c:v>
                </c:pt>
                <c:pt idx="310">
                  <c:v>32</c:v>
                </c:pt>
                <c:pt idx="311">
                  <c:v>32.1</c:v>
                </c:pt>
                <c:pt idx="312">
                  <c:v>32.200000000000003</c:v>
                </c:pt>
                <c:pt idx="313">
                  <c:v>32.299999999999997</c:v>
                </c:pt>
                <c:pt idx="314">
                  <c:v>32.4</c:v>
                </c:pt>
                <c:pt idx="315">
                  <c:v>32.5</c:v>
                </c:pt>
                <c:pt idx="316">
                  <c:v>32.6</c:v>
                </c:pt>
                <c:pt idx="317">
                  <c:v>32.700000000000003</c:v>
                </c:pt>
                <c:pt idx="318">
                  <c:v>32.799999999999997</c:v>
                </c:pt>
                <c:pt idx="319">
                  <c:v>32.9</c:v>
                </c:pt>
                <c:pt idx="320">
                  <c:v>33</c:v>
                </c:pt>
                <c:pt idx="321">
                  <c:v>33.1</c:v>
                </c:pt>
                <c:pt idx="322">
                  <c:v>33.200000000000003</c:v>
                </c:pt>
                <c:pt idx="323">
                  <c:v>33.299999999999997</c:v>
                </c:pt>
                <c:pt idx="324">
                  <c:v>33.4</c:v>
                </c:pt>
                <c:pt idx="325">
                  <c:v>33.5</c:v>
                </c:pt>
                <c:pt idx="326">
                  <c:v>33.6</c:v>
                </c:pt>
                <c:pt idx="327">
                  <c:v>33.700000000000003</c:v>
                </c:pt>
                <c:pt idx="328">
                  <c:v>33.799999999999997</c:v>
                </c:pt>
                <c:pt idx="329">
                  <c:v>33.9</c:v>
                </c:pt>
                <c:pt idx="330">
                  <c:v>34</c:v>
                </c:pt>
                <c:pt idx="331">
                  <c:v>34.1</c:v>
                </c:pt>
                <c:pt idx="332">
                  <c:v>34.200000000000003</c:v>
                </c:pt>
                <c:pt idx="333">
                  <c:v>34.299999999999997</c:v>
                </c:pt>
                <c:pt idx="334">
                  <c:v>34.4</c:v>
                </c:pt>
                <c:pt idx="335">
                  <c:v>34.5</c:v>
                </c:pt>
                <c:pt idx="336">
                  <c:v>34.6</c:v>
                </c:pt>
                <c:pt idx="337">
                  <c:v>34.700000000000003</c:v>
                </c:pt>
                <c:pt idx="338">
                  <c:v>34.799999999999997</c:v>
                </c:pt>
                <c:pt idx="339">
                  <c:v>34.9</c:v>
                </c:pt>
                <c:pt idx="340">
                  <c:v>35</c:v>
                </c:pt>
                <c:pt idx="341">
                  <c:v>35.1</c:v>
                </c:pt>
                <c:pt idx="342">
                  <c:v>35.200000000000003</c:v>
                </c:pt>
                <c:pt idx="343">
                  <c:v>35.299999999999997</c:v>
                </c:pt>
                <c:pt idx="344">
                  <c:v>35.4</c:v>
                </c:pt>
                <c:pt idx="345">
                  <c:v>35.5</c:v>
                </c:pt>
                <c:pt idx="346">
                  <c:v>35.6</c:v>
                </c:pt>
                <c:pt idx="347">
                  <c:v>35.700000000000003</c:v>
                </c:pt>
                <c:pt idx="348">
                  <c:v>35.799999999999997</c:v>
                </c:pt>
                <c:pt idx="349">
                  <c:v>35.9</c:v>
                </c:pt>
                <c:pt idx="350">
                  <c:v>36</c:v>
                </c:pt>
                <c:pt idx="351">
                  <c:v>36.1</c:v>
                </c:pt>
                <c:pt idx="352">
                  <c:v>36.200000000000003</c:v>
                </c:pt>
                <c:pt idx="353">
                  <c:v>36.299999999999997</c:v>
                </c:pt>
                <c:pt idx="354">
                  <c:v>36.4</c:v>
                </c:pt>
                <c:pt idx="355">
                  <c:v>36.5</c:v>
                </c:pt>
                <c:pt idx="356">
                  <c:v>36.6</c:v>
                </c:pt>
                <c:pt idx="357">
                  <c:v>36.700000000000003</c:v>
                </c:pt>
                <c:pt idx="358">
                  <c:v>36.799999999999997</c:v>
                </c:pt>
                <c:pt idx="359">
                  <c:v>36.9</c:v>
                </c:pt>
                <c:pt idx="360">
                  <c:v>37</c:v>
                </c:pt>
                <c:pt idx="361">
                  <c:v>37.1</c:v>
                </c:pt>
                <c:pt idx="362">
                  <c:v>37.200000000000003</c:v>
                </c:pt>
                <c:pt idx="363">
                  <c:v>37.299999999999997</c:v>
                </c:pt>
                <c:pt idx="364">
                  <c:v>37.4</c:v>
                </c:pt>
                <c:pt idx="365">
                  <c:v>37.5</c:v>
                </c:pt>
                <c:pt idx="366">
                  <c:v>37.6</c:v>
                </c:pt>
                <c:pt idx="367">
                  <c:v>37.700000000000003</c:v>
                </c:pt>
                <c:pt idx="368">
                  <c:v>37.799999999999997</c:v>
                </c:pt>
                <c:pt idx="369">
                  <c:v>37.9</c:v>
                </c:pt>
                <c:pt idx="370">
                  <c:v>38</c:v>
                </c:pt>
                <c:pt idx="371">
                  <c:v>38.1</c:v>
                </c:pt>
                <c:pt idx="372">
                  <c:v>38.200000000000003</c:v>
                </c:pt>
                <c:pt idx="373">
                  <c:v>38.299999999999997</c:v>
                </c:pt>
                <c:pt idx="374">
                  <c:v>38.4</c:v>
                </c:pt>
                <c:pt idx="375">
                  <c:v>38.5</c:v>
                </c:pt>
                <c:pt idx="376">
                  <c:v>38.6</c:v>
                </c:pt>
                <c:pt idx="377">
                  <c:v>38.700000000000003</c:v>
                </c:pt>
                <c:pt idx="378">
                  <c:v>38.799999999999997</c:v>
                </c:pt>
                <c:pt idx="379">
                  <c:v>38.9</c:v>
                </c:pt>
                <c:pt idx="380">
                  <c:v>39</c:v>
                </c:pt>
                <c:pt idx="381">
                  <c:v>39.1</c:v>
                </c:pt>
                <c:pt idx="382">
                  <c:v>39.200000000000003</c:v>
                </c:pt>
                <c:pt idx="383">
                  <c:v>39.299999999999997</c:v>
                </c:pt>
                <c:pt idx="384">
                  <c:v>39.4</c:v>
                </c:pt>
                <c:pt idx="385">
                  <c:v>39.5</c:v>
                </c:pt>
                <c:pt idx="386">
                  <c:v>39.6</c:v>
                </c:pt>
                <c:pt idx="387">
                  <c:v>39.700000000000003</c:v>
                </c:pt>
                <c:pt idx="388">
                  <c:v>39.799999999999997</c:v>
                </c:pt>
                <c:pt idx="389">
                  <c:v>39.9</c:v>
                </c:pt>
                <c:pt idx="390">
                  <c:v>40</c:v>
                </c:pt>
                <c:pt idx="391">
                  <c:v>40.1</c:v>
                </c:pt>
                <c:pt idx="392">
                  <c:v>40.200000000000003</c:v>
                </c:pt>
                <c:pt idx="393">
                  <c:v>40.299999999999997</c:v>
                </c:pt>
                <c:pt idx="394">
                  <c:v>40.4</c:v>
                </c:pt>
                <c:pt idx="395">
                  <c:v>40.5</c:v>
                </c:pt>
                <c:pt idx="396">
                  <c:v>40.6</c:v>
                </c:pt>
                <c:pt idx="397">
                  <c:v>40.700000000000003</c:v>
                </c:pt>
                <c:pt idx="398">
                  <c:v>40.799999999999997</c:v>
                </c:pt>
                <c:pt idx="399">
                  <c:v>40.9</c:v>
                </c:pt>
                <c:pt idx="400">
                  <c:v>41</c:v>
                </c:pt>
                <c:pt idx="401">
                  <c:v>41.1</c:v>
                </c:pt>
                <c:pt idx="402">
                  <c:v>41.2</c:v>
                </c:pt>
                <c:pt idx="403">
                  <c:v>41.3</c:v>
                </c:pt>
                <c:pt idx="404">
                  <c:v>41.4</c:v>
                </c:pt>
                <c:pt idx="405">
                  <c:v>41.5</c:v>
                </c:pt>
                <c:pt idx="406">
                  <c:v>41.6</c:v>
                </c:pt>
                <c:pt idx="407">
                  <c:v>41.7</c:v>
                </c:pt>
                <c:pt idx="408">
                  <c:v>41.8</c:v>
                </c:pt>
                <c:pt idx="409">
                  <c:v>41.9</c:v>
                </c:pt>
                <c:pt idx="410">
                  <c:v>42</c:v>
                </c:pt>
                <c:pt idx="411">
                  <c:v>42.1</c:v>
                </c:pt>
                <c:pt idx="412">
                  <c:v>42.2</c:v>
                </c:pt>
                <c:pt idx="413">
                  <c:v>42.3</c:v>
                </c:pt>
                <c:pt idx="414">
                  <c:v>42.4</c:v>
                </c:pt>
                <c:pt idx="415">
                  <c:v>42.5</c:v>
                </c:pt>
                <c:pt idx="416">
                  <c:v>42.6</c:v>
                </c:pt>
                <c:pt idx="417">
                  <c:v>42.7</c:v>
                </c:pt>
                <c:pt idx="418">
                  <c:v>42.8</c:v>
                </c:pt>
                <c:pt idx="419">
                  <c:v>42.9</c:v>
                </c:pt>
                <c:pt idx="420">
                  <c:v>43</c:v>
                </c:pt>
                <c:pt idx="421">
                  <c:v>43.1</c:v>
                </c:pt>
                <c:pt idx="422">
                  <c:v>43.2</c:v>
                </c:pt>
                <c:pt idx="423">
                  <c:v>43.3</c:v>
                </c:pt>
                <c:pt idx="424">
                  <c:v>43.4</c:v>
                </c:pt>
                <c:pt idx="425">
                  <c:v>43.5</c:v>
                </c:pt>
                <c:pt idx="426">
                  <c:v>43.6</c:v>
                </c:pt>
                <c:pt idx="427">
                  <c:v>43.7</c:v>
                </c:pt>
                <c:pt idx="428">
                  <c:v>43.8</c:v>
                </c:pt>
                <c:pt idx="429">
                  <c:v>43.9</c:v>
                </c:pt>
                <c:pt idx="430">
                  <c:v>44</c:v>
                </c:pt>
                <c:pt idx="431">
                  <c:v>44.1</c:v>
                </c:pt>
                <c:pt idx="432">
                  <c:v>44.2</c:v>
                </c:pt>
                <c:pt idx="433">
                  <c:v>44.3</c:v>
                </c:pt>
                <c:pt idx="434">
                  <c:v>44.4</c:v>
                </c:pt>
                <c:pt idx="435">
                  <c:v>44.5</c:v>
                </c:pt>
                <c:pt idx="436">
                  <c:v>44.6</c:v>
                </c:pt>
                <c:pt idx="437">
                  <c:v>44.7</c:v>
                </c:pt>
                <c:pt idx="438">
                  <c:v>44.8</c:v>
                </c:pt>
                <c:pt idx="439">
                  <c:v>44.9</c:v>
                </c:pt>
                <c:pt idx="440">
                  <c:v>45</c:v>
                </c:pt>
                <c:pt idx="441">
                  <c:v>45.1</c:v>
                </c:pt>
                <c:pt idx="442">
                  <c:v>45.2</c:v>
                </c:pt>
                <c:pt idx="443">
                  <c:v>45.3</c:v>
                </c:pt>
                <c:pt idx="444">
                  <c:v>45.4</c:v>
                </c:pt>
                <c:pt idx="445">
                  <c:v>45.5</c:v>
                </c:pt>
                <c:pt idx="446">
                  <c:v>45.6</c:v>
                </c:pt>
                <c:pt idx="447">
                  <c:v>45.7</c:v>
                </c:pt>
                <c:pt idx="448">
                  <c:v>45.8</c:v>
                </c:pt>
                <c:pt idx="449">
                  <c:v>45.9</c:v>
                </c:pt>
                <c:pt idx="450">
                  <c:v>46</c:v>
                </c:pt>
                <c:pt idx="451">
                  <c:v>46.1</c:v>
                </c:pt>
                <c:pt idx="452">
                  <c:v>46.2</c:v>
                </c:pt>
                <c:pt idx="453">
                  <c:v>46.3</c:v>
                </c:pt>
                <c:pt idx="454">
                  <c:v>46.4</c:v>
                </c:pt>
                <c:pt idx="455">
                  <c:v>46.5</c:v>
                </c:pt>
                <c:pt idx="456">
                  <c:v>46.6</c:v>
                </c:pt>
                <c:pt idx="457">
                  <c:v>46.7</c:v>
                </c:pt>
                <c:pt idx="458">
                  <c:v>46.8</c:v>
                </c:pt>
                <c:pt idx="459">
                  <c:v>46.9</c:v>
                </c:pt>
                <c:pt idx="460">
                  <c:v>47</c:v>
                </c:pt>
                <c:pt idx="461">
                  <c:v>47.1</c:v>
                </c:pt>
                <c:pt idx="462">
                  <c:v>47.2</c:v>
                </c:pt>
                <c:pt idx="463">
                  <c:v>47.3</c:v>
                </c:pt>
                <c:pt idx="464">
                  <c:v>47.4</c:v>
                </c:pt>
                <c:pt idx="465">
                  <c:v>47.5</c:v>
                </c:pt>
                <c:pt idx="466">
                  <c:v>47.6</c:v>
                </c:pt>
                <c:pt idx="467">
                  <c:v>47.7</c:v>
                </c:pt>
                <c:pt idx="468">
                  <c:v>47.8</c:v>
                </c:pt>
                <c:pt idx="469">
                  <c:v>47.9</c:v>
                </c:pt>
                <c:pt idx="470">
                  <c:v>48</c:v>
                </c:pt>
                <c:pt idx="471">
                  <c:v>48.1</c:v>
                </c:pt>
                <c:pt idx="472">
                  <c:v>48.2</c:v>
                </c:pt>
                <c:pt idx="473">
                  <c:v>48.3</c:v>
                </c:pt>
                <c:pt idx="474">
                  <c:v>48.4</c:v>
                </c:pt>
                <c:pt idx="475">
                  <c:v>48.5</c:v>
                </c:pt>
                <c:pt idx="476">
                  <c:v>48.6</c:v>
                </c:pt>
                <c:pt idx="477">
                  <c:v>48.7</c:v>
                </c:pt>
                <c:pt idx="478">
                  <c:v>48.8</c:v>
                </c:pt>
                <c:pt idx="479">
                  <c:v>48.9</c:v>
                </c:pt>
                <c:pt idx="480">
                  <c:v>49</c:v>
                </c:pt>
                <c:pt idx="481">
                  <c:v>49.1</c:v>
                </c:pt>
                <c:pt idx="482">
                  <c:v>49.2</c:v>
                </c:pt>
                <c:pt idx="483">
                  <c:v>49.3</c:v>
                </c:pt>
                <c:pt idx="484">
                  <c:v>49.4</c:v>
                </c:pt>
                <c:pt idx="485">
                  <c:v>49.5</c:v>
                </c:pt>
                <c:pt idx="486">
                  <c:v>49.6</c:v>
                </c:pt>
                <c:pt idx="487">
                  <c:v>49.7</c:v>
                </c:pt>
                <c:pt idx="488">
                  <c:v>49.8</c:v>
                </c:pt>
                <c:pt idx="489">
                  <c:v>49.9</c:v>
                </c:pt>
                <c:pt idx="490">
                  <c:v>50</c:v>
                </c:pt>
                <c:pt idx="491">
                  <c:v>50.1</c:v>
                </c:pt>
                <c:pt idx="492">
                  <c:v>50.2</c:v>
                </c:pt>
                <c:pt idx="493">
                  <c:v>50.3</c:v>
                </c:pt>
                <c:pt idx="494">
                  <c:v>50.4</c:v>
                </c:pt>
                <c:pt idx="495">
                  <c:v>50.5</c:v>
                </c:pt>
                <c:pt idx="496">
                  <c:v>50.6</c:v>
                </c:pt>
                <c:pt idx="497">
                  <c:v>50.7</c:v>
                </c:pt>
                <c:pt idx="498">
                  <c:v>50.8</c:v>
                </c:pt>
                <c:pt idx="499">
                  <c:v>50.9</c:v>
                </c:pt>
                <c:pt idx="500">
                  <c:v>51</c:v>
                </c:pt>
                <c:pt idx="501">
                  <c:v>51.1</c:v>
                </c:pt>
                <c:pt idx="502">
                  <c:v>51.2</c:v>
                </c:pt>
                <c:pt idx="503">
                  <c:v>51.3</c:v>
                </c:pt>
                <c:pt idx="504">
                  <c:v>51.4</c:v>
                </c:pt>
                <c:pt idx="505">
                  <c:v>51.5</c:v>
                </c:pt>
                <c:pt idx="506">
                  <c:v>51.6</c:v>
                </c:pt>
                <c:pt idx="507">
                  <c:v>51.7</c:v>
                </c:pt>
                <c:pt idx="508">
                  <c:v>51.8</c:v>
                </c:pt>
                <c:pt idx="509">
                  <c:v>51.9</c:v>
                </c:pt>
                <c:pt idx="510">
                  <c:v>52</c:v>
                </c:pt>
                <c:pt idx="511">
                  <c:v>52.1</c:v>
                </c:pt>
                <c:pt idx="512">
                  <c:v>52.2</c:v>
                </c:pt>
                <c:pt idx="513">
                  <c:v>52.3</c:v>
                </c:pt>
                <c:pt idx="514">
                  <c:v>52.4</c:v>
                </c:pt>
                <c:pt idx="515">
                  <c:v>52.5</c:v>
                </c:pt>
                <c:pt idx="516">
                  <c:v>52.6</c:v>
                </c:pt>
                <c:pt idx="517">
                  <c:v>52.7</c:v>
                </c:pt>
                <c:pt idx="518">
                  <c:v>52.8</c:v>
                </c:pt>
                <c:pt idx="519">
                  <c:v>52.9</c:v>
                </c:pt>
                <c:pt idx="520">
                  <c:v>53</c:v>
                </c:pt>
                <c:pt idx="521">
                  <c:v>53.1</c:v>
                </c:pt>
                <c:pt idx="522">
                  <c:v>53.2</c:v>
                </c:pt>
                <c:pt idx="523">
                  <c:v>53.3</c:v>
                </c:pt>
                <c:pt idx="524">
                  <c:v>53.4</c:v>
                </c:pt>
                <c:pt idx="525">
                  <c:v>53.5</c:v>
                </c:pt>
                <c:pt idx="526">
                  <c:v>53.6</c:v>
                </c:pt>
                <c:pt idx="527">
                  <c:v>53.7</c:v>
                </c:pt>
                <c:pt idx="528">
                  <c:v>53.8</c:v>
                </c:pt>
                <c:pt idx="529">
                  <c:v>53.9</c:v>
                </c:pt>
                <c:pt idx="530">
                  <c:v>54</c:v>
                </c:pt>
                <c:pt idx="531">
                  <c:v>54.1</c:v>
                </c:pt>
                <c:pt idx="532">
                  <c:v>54.2</c:v>
                </c:pt>
                <c:pt idx="533">
                  <c:v>54.3</c:v>
                </c:pt>
                <c:pt idx="534">
                  <c:v>54.4</c:v>
                </c:pt>
                <c:pt idx="535">
                  <c:v>54.5</c:v>
                </c:pt>
                <c:pt idx="536">
                  <c:v>54.6</c:v>
                </c:pt>
                <c:pt idx="537">
                  <c:v>54.7</c:v>
                </c:pt>
                <c:pt idx="538">
                  <c:v>54.8</c:v>
                </c:pt>
                <c:pt idx="539">
                  <c:v>54.9</c:v>
                </c:pt>
                <c:pt idx="540">
                  <c:v>55</c:v>
                </c:pt>
                <c:pt idx="541">
                  <c:v>55.1</c:v>
                </c:pt>
                <c:pt idx="542">
                  <c:v>55.2</c:v>
                </c:pt>
                <c:pt idx="543">
                  <c:v>55.3</c:v>
                </c:pt>
                <c:pt idx="544">
                  <c:v>55.4</c:v>
                </c:pt>
                <c:pt idx="545">
                  <c:v>55.5</c:v>
                </c:pt>
                <c:pt idx="546">
                  <c:v>55.6</c:v>
                </c:pt>
                <c:pt idx="547">
                  <c:v>55.7</c:v>
                </c:pt>
                <c:pt idx="548">
                  <c:v>55.8</c:v>
                </c:pt>
                <c:pt idx="549">
                  <c:v>55.9</c:v>
                </c:pt>
                <c:pt idx="550">
                  <c:v>56</c:v>
                </c:pt>
                <c:pt idx="551">
                  <c:v>56.1</c:v>
                </c:pt>
                <c:pt idx="552">
                  <c:v>56.2</c:v>
                </c:pt>
                <c:pt idx="553">
                  <c:v>56.3</c:v>
                </c:pt>
                <c:pt idx="554">
                  <c:v>56.4</c:v>
                </c:pt>
                <c:pt idx="555">
                  <c:v>56.5</c:v>
                </c:pt>
                <c:pt idx="556">
                  <c:v>56.6</c:v>
                </c:pt>
                <c:pt idx="557">
                  <c:v>56.7</c:v>
                </c:pt>
                <c:pt idx="558">
                  <c:v>56.8</c:v>
                </c:pt>
                <c:pt idx="559">
                  <c:v>56.9</c:v>
                </c:pt>
                <c:pt idx="560">
                  <c:v>57</c:v>
                </c:pt>
                <c:pt idx="561">
                  <c:v>57.1</c:v>
                </c:pt>
                <c:pt idx="562">
                  <c:v>57.2</c:v>
                </c:pt>
                <c:pt idx="563">
                  <c:v>57.3</c:v>
                </c:pt>
                <c:pt idx="564">
                  <c:v>57.4</c:v>
                </c:pt>
                <c:pt idx="565">
                  <c:v>57.5</c:v>
                </c:pt>
                <c:pt idx="566">
                  <c:v>57.6</c:v>
                </c:pt>
                <c:pt idx="567">
                  <c:v>57.7</c:v>
                </c:pt>
                <c:pt idx="568">
                  <c:v>57.8</c:v>
                </c:pt>
                <c:pt idx="569">
                  <c:v>57.9</c:v>
                </c:pt>
                <c:pt idx="570">
                  <c:v>58</c:v>
                </c:pt>
                <c:pt idx="571">
                  <c:v>58.1</c:v>
                </c:pt>
                <c:pt idx="572">
                  <c:v>58.2</c:v>
                </c:pt>
                <c:pt idx="573">
                  <c:v>58.3</c:v>
                </c:pt>
                <c:pt idx="574">
                  <c:v>58.4</c:v>
                </c:pt>
                <c:pt idx="575">
                  <c:v>58.5</c:v>
                </c:pt>
                <c:pt idx="576">
                  <c:v>58.6</c:v>
                </c:pt>
                <c:pt idx="577">
                  <c:v>58.7</c:v>
                </c:pt>
                <c:pt idx="578">
                  <c:v>58.8</c:v>
                </c:pt>
                <c:pt idx="579">
                  <c:v>58.9</c:v>
                </c:pt>
                <c:pt idx="580">
                  <c:v>59</c:v>
                </c:pt>
                <c:pt idx="581">
                  <c:v>59.1</c:v>
                </c:pt>
                <c:pt idx="582">
                  <c:v>59.2</c:v>
                </c:pt>
                <c:pt idx="583">
                  <c:v>59.3</c:v>
                </c:pt>
                <c:pt idx="584">
                  <c:v>59.4</c:v>
                </c:pt>
                <c:pt idx="585">
                  <c:v>59.5</c:v>
                </c:pt>
                <c:pt idx="586">
                  <c:v>59.6</c:v>
                </c:pt>
                <c:pt idx="587">
                  <c:v>59.7</c:v>
                </c:pt>
                <c:pt idx="588">
                  <c:v>59.8</c:v>
                </c:pt>
                <c:pt idx="589">
                  <c:v>59.9</c:v>
                </c:pt>
                <c:pt idx="590">
                  <c:v>60</c:v>
                </c:pt>
                <c:pt idx="591">
                  <c:v>60.1</c:v>
                </c:pt>
                <c:pt idx="592">
                  <c:v>60.2</c:v>
                </c:pt>
                <c:pt idx="593">
                  <c:v>60.3</c:v>
                </c:pt>
                <c:pt idx="594">
                  <c:v>60.4</c:v>
                </c:pt>
                <c:pt idx="595">
                  <c:v>60.5</c:v>
                </c:pt>
                <c:pt idx="596">
                  <c:v>60.6</c:v>
                </c:pt>
                <c:pt idx="597">
                  <c:v>60.7</c:v>
                </c:pt>
                <c:pt idx="598">
                  <c:v>60.8</c:v>
                </c:pt>
                <c:pt idx="599">
                  <c:v>60.9</c:v>
                </c:pt>
                <c:pt idx="600">
                  <c:v>61</c:v>
                </c:pt>
                <c:pt idx="601">
                  <c:v>61.1</c:v>
                </c:pt>
                <c:pt idx="602">
                  <c:v>61.2</c:v>
                </c:pt>
                <c:pt idx="603">
                  <c:v>61.3</c:v>
                </c:pt>
                <c:pt idx="604">
                  <c:v>61.4</c:v>
                </c:pt>
                <c:pt idx="605">
                  <c:v>61.5</c:v>
                </c:pt>
                <c:pt idx="606">
                  <c:v>61.6</c:v>
                </c:pt>
                <c:pt idx="607">
                  <c:v>61.7</c:v>
                </c:pt>
                <c:pt idx="608">
                  <c:v>61.8</c:v>
                </c:pt>
                <c:pt idx="609">
                  <c:v>61.9</c:v>
                </c:pt>
                <c:pt idx="610">
                  <c:v>62</c:v>
                </c:pt>
                <c:pt idx="611">
                  <c:v>62.1</c:v>
                </c:pt>
                <c:pt idx="612">
                  <c:v>62.2</c:v>
                </c:pt>
                <c:pt idx="613">
                  <c:v>62.3</c:v>
                </c:pt>
                <c:pt idx="614">
                  <c:v>62.4</c:v>
                </c:pt>
                <c:pt idx="615">
                  <c:v>62.5</c:v>
                </c:pt>
                <c:pt idx="616">
                  <c:v>62.6</c:v>
                </c:pt>
                <c:pt idx="617">
                  <c:v>62.7</c:v>
                </c:pt>
                <c:pt idx="618">
                  <c:v>62.8</c:v>
                </c:pt>
                <c:pt idx="619">
                  <c:v>62.9</c:v>
                </c:pt>
                <c:pt idx="620">
                  <c:v>63</c:v>
                </c:pt>
                <c:pt idx="621">
                  <c:v>63.1</c:v>
                </c:pt>
                <c:pt idx="622">
                  <c:v>63.2</c:v>
                </c:pt>
                <c:pt idx="623">
                  <c:v>63.3</c:v>
                </c:pt>
                <c:pt idx="624">
                  <c:v>63.4</c:v>
                </c:pt>
                <c:pt idx="625">
                  <c:v>63.5</c:v>
                </c:pt>
                <c:pt idx="626">
                  <c:v>63.6</c:v>
                </c:pt>
                <c:pt idx="627">
                  <c:v>63.7</c:v>
                </c:pt>
                <c:pt idx="628">
                  <c:v>63.8</c:v>
                </c:pt>
                <c:pt idx="629">
                  <c:v>63.9</c:v>
                </c:pt>
                <c:pt idx="630">
                  <c:v>64</c:v>
                </c:pt>
                <c:pt idx="631">
                  <c:v>64.099999999999994</c:v>
                </c:pt>
                <c:pt idx="632">
                  <c:v>64.2</c:v>
                </c:pt>
                <c:pt idx="633">
                  <c:v>64.3</c:v>
                </c:pt>
                <c:pt idx="634">
                  <c:v>64.400000000000006</c:v>
                </c:pt>
                <c:pt idx="635">
                  <c:v>64.5</c:v>
                </c:pt>
                <c:pt idx="636">
                  <c:v>64.599999999999994</c:v>
                </c:pt>
                <c:pt idx="637">
                  <c:v>64.7</c:v>
                </c:pt>
                <c:pt idx="638">
                  <c:v>64.8</c:v>
                </c:pt>
                <c:pt idx="639">
                  <c:v>64.900000000000006</c:v>
                </c:pt>
                <c:pt idx="640">
                  <c:v>65</c:v>
                </c:pt>
                <c:pt idx="641">
                  <c:v>65.099999999999994</c:v>
                </c:pt>
                <c:pt idx="642">
                  <c:v>65.2</c:v>
                </c:pt>
                <c:pt idx="643">
                  <c:v>65.3</c:v>
                </c:pt>
                <c:pt idx="644">
                  <c:v>65.400000000000006</c:v>
                </c:pt>
                <c:pt idx="645">
                  <c:v>65.5</c:v>
                </c:pt>
                <c:pt idx="646">
                  <c:v>65.599999999999994</c:v>
                </c:pt>
                <c:pt idx="647">
                  <c:v>65.7</c:v>
                </c:pt>
                <c:pt idx="648">
                  <c:v>65.8</c:v>
                </c:pt>
                <c:pt idx="649">
                  <c:v>65.900000000000006</c:v>
                </c:pt>
                <c:pt idx="650">
                  <c:v>66</c:v>
                </c:pt>
                <c:pt idx="651">
                  <c:v>66.099999999999994</c:v>
                </c:pt>
                <c:pt idx="652">
                  <c:v>66.2</c:v>
                </c:pt>
                <c:pt idx="653">
                  <c:v>66.3</c:v>
                </c:pt>
                <c:pt idx="654">
                  <c:v>66.400000000000006</c:v>
                </c:pt>
                <c:pt idx="655">
                  <c:v>66.5</c:v>
                </c:pt>
                <c:pt idx="656">
                  <c:v>66.599999999999994</c:v>
                </c:pt>
                <c:pt idx="657">
                  <c:v>66.7</c:v>
                </c:pt>
                <c:pt idx="658">
                  <c:v>66.8</c:v>
                </c:pt>
                <c:pt idx="659">
                  <c:v>66.900000000000006</c:v>
                </c:pt>
                <c:pt idx="660">
                  <c:v>67</c:v>
                </c:pt>
                <c:pt idx="661">
                  <c:v>67.099999999999994</c:v>
                </c:pt>
                <c:pt idx="662">
                  <c:v>67.2</c:v>
                </c:pt>
                <c:pt idx="663">
                  <c:v>67.3</c:v>
                </c:pt>
                <c:pt idx="664">
                  <c:v>67.400000000000006</c:v>
                </c:pt>
                <c:pt idx="665">
                  <c:v>67.5</c:v>
                </c:pt>
                <c:pt idx="666">
                  <c:v>67.599999999999994</c:v>
                </c:pt>
                <c:pt idx="667">
                  <c:v>67.7</c:v>
                </c:pt>
                <c:pt idx="668">
                  <c:v>67.8</c:v>
                </c:pt>
                <c:pt idx="669">
                  <c:v>67.900000000000006</c:v>
                </c:pt>
                <c:pt idx="670">
                  <c:v>68</c:v>
                </c:pt>
                <c:pt idx="671">
                  <c:v>68.099999999999994</c:v>
                </c:pt>
                <c:pt idx="672">
                  <c:v>68.2</c:v>
                </c:pt>
                <c:pt idx="673">
                  <c:v>68.3</c:v>
                </c:pt>
                <c:pt idx="674">
                  <c:v>68.400000000000006</c:v>
                </c:pt>
                <c:pt idx="675">
                  <c:v>68.5</c:v>
                </c:pt>
                <c:pt idx="676">
                  <c:v>68.599999999999994</c:v>
                </c:pt>
                <c:pt idx="677">
                  <c:v>68.7</c:v>
                </c:pt>
                <c:pt idx="678">
                  <c:v>68.8</c:v>
                </c:pt>
                <c:pt idx="679">
                  <c:v>68.900000000000006</c:v>
                </c:pt>
                <c:pt idx="680">
                  <c:v>69</c:v>
                </c:pt>
                <c:pt idx="681">
                  <c:v>69.099999999999994</c:v>
                </c:pt>
                <c:pt idx="682">
                  <c:v>69.2</c:v>
                </c:pt>
                <c:pt idx="683">
                  <c:v>69.3</c:v>
                </c:pt>
                <c:pt idx="684">
                  <c:v>69.400000000000006</c:v>
                </c:pt>
                <c:pt idx="685">
                  <c:v>69.5</c:v>
                </c:pt>
                <c:pt idx="686">
                  <c:v>69.599999999999994</c:v>
                </c:pt>
                <c:pt idx="687">
                  <c:v>69.7</c:v>
                </c:pt>
                <c:pt idx="688">
                  <c:v>69.8</c:v>
                </c:pt>
                <c:pt idx="689">
                  <c:v>69.900000000000006</c:v>
                </c:pt>
                <c:pt idx="690">
                  <c:v>70</c:v>
                </c:pt>
                <c:pt idx="691">
                  <c:v>70.099999999999994</c:v>
                </c:pt>
                <c:pt idx="692">
                  <c:v>70.2</c:v>
                </c:pt>
                <c:pt idx="693">
                  <c:v>70.3</c:v>
                </c:pt>
                <c:pt idx="694">
                  <c:v>70.400000000000006</c:v>
                </c:pt>
                <c:pt idx="695">
                  <c:v>70.5</c:v>
                </c:pt>
                <c:pt idx="696">
                  <c:v>70.599999999999994</c:v>
                </c:pt>
                <c:pt idx="697">
                  <c:v>70.7</c:v>
                </c:pt>
                <c:pt idx="698">
                  <c:v>70.8</c:v>
                </c:pt>
                <c:pt idx="699">
                  <c:v>70.900000000000006</c:v>
                </c:pt>
                <c:pt idx="700">
                  <c:v>71</c:v>
                </c:pt>
                <c:pt idx="701">
                  <c:v>71.099999999999994</c:v>
                </c:pt>
                <c:pt idx="702">
                  <c:v>71.2</c:v>
                </c:pt>
                <c:pt idx="703">
                  <c:v>71.3</c:v>
                </c:pt>
                <c:pt idx="704">
                  <c:v>71.400000000000006</c:v>
                </c:pt>
                <c:pt idx="705">
                  <c:v>71.5</c:v>
                </c:pt>
                <c:pt idx="706">
                  <c:v>71.599999999999994</c:v>
                </c:pt>
                <c:pt idx="707">
                  <c:v>71.7</c:v>
                </c:pt>
                <c:pt idx="708">
                  <c:v>71.8</c:v>
                </c:pt>
                <c:pt idx="709">
                  <c:v>71.900000000000006</c:v>
                </c:pt>
                <c:pt idx="710">
                  <c:v>72</c:v>
                </c:pt>
                <c:pt idx="711">
                  <c:v>72.099999999999994</c:v>
                </c:pt>
                <c:pt idx="712">
                  <c:v>72.2</c:v>
                </c:pt>
                <c:pt idx="713">
                  <c:v>72.3</c:v>
                </c:pt>
                <c:pt idx="714">
                  <c:v>72.400000000000006</c:v>
                </c:pt>
                <c:pt idx="715">
                  <c:v>72.5</c:v>
                </c:pt>
                <c:pt idx="716">
                  <c:v>72.599999999999994</c:v>
                </c:pt>
                <c:pt idx="717">
                  <c:v>72.7</c:v>
                </c:pt>
                <c:pt idx="718">
                  <c:v>72.8</c:v>
                </c:pt>
                <c:pt idx="719">
                  <c:v>72.900000000000006</c:v>
                </c:pt>
                <c:pt idx="720">
                  <c:v>73</c:v>
                </c:pt>
                <c:pt idx="721">
                  <c:v>73.099999999999994</c:v>
                </c:pt>
                <c:pt idx="722">
                  <c:v>73.2</c:v>
                </c:pt>
                <c:pt idx="723">
                  <c:v>73.3</c:v>
                </c:pt>
                <c:pt idx="724">
                  <c:v>73.400000000000006</c:v>
                </c:pt>
                <c:pt idx="725">
                  <c:v>73.5</c:v>
                </c:pt>
                <c:pt idx="726">
                  <c:v>73.599999999999994</c:v>
                </c:pt>
                <c:pt idx="727">
                  <c:v>73.7</c:v>
                </c:pt>
                <c:pt idx="728">
                  <c:v>73.8</c:v>
                </c:pt>
                <c:pt idx="729">
                  <c:v>73.900000000000006</c:v>
                </c:pt>
                <c:pt idx="730">
                  <c:v>74</c:v>
                </c:pt>
                <c:pt idx="731">
                  <c:v>74.099999999999994</c:v>
                </c:pt>
                <c:pt idx="732">
                  <c:v>74.2</c:v>
                </c:pt>
                <c:pt idx="733">
                  <c:v>74.3</c:v>
                </c:pt>
                <c:pt idx="734">
                  <c:v>74.400000000000006</c:v>
                </c:pt>
                <c:pt idx="735">
                  <c:v>74.5</c:v>
                </c:pt>
                <c:pt idx="736">
                  <c:v>74.599999999999994</c:v>
                </c:pt>
                <c:pt idx="737">
                  <c:v>74.7</c:v>
                </c:pt>
                <c:pt idx="738">
                  <c:v>74.8</c:v>
                </c:pt>
                <c:pt idx="739">
                  <c:v>74.900000000000006</c:v>
                </c:pt>
                <c:pt idx="740">
                  <c:v>75</c:v>
                </c:pt>
                <c:pt idx="741">
                  <c:v>75.099999999999994</c:v>
                </c:pt>
                <c:pt idx="742">
                  <c:v>75.2</c:v>
                </c:pt>
                <c:pt idx="743">
                  <c:v>75.3</c:v>
                </c:pt>
                <c:pt idx="744">
                  <c:v>75.400000000000006</c:v>
                </c:pt>
                <c:pt idx="745">
                  <c:v>75.5</c:v>
                </c:pt>
                <c:pt idx="746">
                  <c:v>75.599999999999994</c:v>
                </c:pt>
                <c:pt idx="747">
                  <c:v>75.7</c:v>
                </c:pt>
                <c:pt idx="748">
                  <c:v>75.8</c:v>
                </c:pt>
                <c:pt idx="749">
                  <c:v>75.900000000000006</c:v>
                </c:pt>
                <c:pt idx="750">
                  <c:v>76</c:v>
                </c:pt>
                <c:pt idx="751">
                  <c:v>76.099999999999994</c:v>
                </c:pt>
                <c:pt idx="752">
                  <c:v>76.2</c:v>
                </c:pt>
                <c:pt idx="753">
                  <c:v>76.3</c:v>
                </c:pt>
                <c:pt idx="754">
                  <c:v>76.400000000000006</c:v>
                </c:pt>
                <c:pt idx="755">
                  <c:v>76.5</c:v>
                </c:pt>
                <c:pt idx="756">
                  <c:v>76.599999999999994</c:v>
                </c:pt>
                <c:pt idx="757">
                  <c:v>76.7</c:v>
                </c:pt>
                <c:pt idx="758">
                  <c:v>76.8</c:v>
                </c:pt>
                <c:pt idx="759">
                  <c:v>76.900000000000006</c:v>
                </c:pt>
                <c:pt idx="760">
                  <c:v>77</c:v>
                </c:pt>
                <c:pt idx="761">
                  <c:v>77.099999999999994</c:v>
                </c:pt>
                <c:pt idx="762">
                  <c:v>77.2</c:v>
                </c:pt>
                <c:pt idx="763">
                  <c:v>77.3</c:v>
                </c:pt>
                <c:pt idx="764">
                  <c:v>77.400000000000006</c:v>
                </c:pt>
                <c:pt idx="765">
                  <c:v>77.5</c:v>
                </c:pt>
                <c:pt idx="766">
                  <c:v>77.599999999999994</c:v>
                </c:pt>
                <c:pt idx="767">
                  <c:v>77.7</c:v>
                </c:pt>
                <c:pt idx="768">
                  <c:v>77.8</c:v>
                </c:pt>
                <c:pt idx="769">
                  <c:v>77.900000000000006</c:v>
                </c:pt>
                <c:pt idx="770">
                  <c:v>78</c:v>
                </c:pt>
                <c:pt idx="771">
                  <c:v>78.099999999999994</c:v>
                </c:pt>
                <c:pt idx="772">
                  <c:v>78.2</c:v>
                </c:pt>
                <c:pt idx="773">
                  <c:v>78.3</c:v>
                </c:pt>
                <c:pt idx="774">
                  <c:v>78.400000000000006</c:v>
                </c:pt>
                <c:pt idx="775">
                  <c:v>78.5</c:v>
                </c:pt>
                <c:pt idx="776">
                  <c:v>78.599999999999994</c:v>
                </c:pt>
                <c:pt idx="777">
                  <c:v>78.7</c:v>
                </c:pt>
                <c:pt idx="778">
                  <c:v>78.8</c:v>
                </c:pt>
                <c:pt idx="779">
                  <c:v>78.900000000000006</c:v>
                </c:pt>
                <c:pt idx="780">
                  <c:v>79</c:v>
                </c:pt>
                <c:pt idx="781">
                  <c:v>79.099999999999994</c:v>
                </c:pt>
                <c:pt idx="782">
                  <c:v>79.2</c:v>
                </c:pt>
                <c:pt idx="783">
                  <c:v>79.3</c:v>
                </c:pt>
                <c:pt idx="784">
                  <c:v>79.400000000000006</c:v>
                </c:pt>
                <c:pt idx="785">
                  <c:v>79.5</c:v>
                </c:pt>
                <c:pt idx="786">
                  <c:v>79.599999999999994</c:v>
                </c:pt>
                <c:pt idx="787">
                  <c:v>79.7</c:v>
                </c:pt>
                <c:pt idx="788">
                  <c:v>79.8</c:v>
                </c:pt>
                <c:pt idx="789">
                  <c:v>79.900000000000006</c:v>
                </c:pt>
                <c:pt idx="790">
                  <c:v>80</c:v>
                </c:pt>
                <c:pt idx="791">
                  <c:v>80.099999999999994</c:v>
                </c:pt>
                <c:pt idx="792">
                  <c:v>80.2</c:v>
                </c:pt>
                <c:pt idx="793">
                  <c:v>80.3</c:v>
                </c:pt>
                <c:pt idx="794">
                  <c:v>80.400000000000006</c:v>
                </c:pt>
                <c:pt idx="795">
                  <c:v>80.5</c:v>
                </c:pt>
                <c:pt idx="796">
                  <c:v>80.599999999999994</c:v>
                </c:pt>
                <c:pt idx="797">
                  <c:v>80.7</c:v>
                </c:pt>
                <c:pt idx="798">
                  <c:v>80.8</c:v>
                </c:pt>
                <c:pt idx="799">
                  <c:v>80.900000000000006</c:v>
                </c:pt>
                <c:pt idx="800">
                  <c:v>81</c:v>
                </c:pt>
                <c:pt idx="801">
                  <c:v>81.099999999999994</c:v>
                </c:pt>
                <c:pt idx="802">
                  <c:v>81.2</c:v>
                </c:pt>
                <c:pt idx="803">
                  <c:v>81.3</c:v>
                </c:pt>
                <c:pt idx="804">
                  <c:v>81.400000000000006</c:v>
                </c:pt>
                <c:pt idx="805">
                  <c:v>81.5</c:v>
                </c:pt>
                <c:pt idx="806">
                  <c:v>81.599999999999994</c:v>
                </c:pt>
                <c:pt idx="807">
                  <c:v>81.7</c:v>
                </c:pt>
                <c:pt idx="808">
                  <c:v>81.8</c:v>
                </c:pt>
                <c:pt idx="809">
                  <c:v>81.900000000000006</c:v>
                </c:pt>
                <c:pt idx="810">
                  <c:v>82</c:v>
                </c:pt>
                <c:pt idx="811">
                  <c:v>82.1</c:v>
                </c:pt>
                <c:pt idx="812">
                  <c:v>82.2</c:v>
                </c:pt>
                <c:pt idx="813">
                  <c:v>82.3</c:v>
                </c:pt>
                <c:pt idx="814">
                  <c:v>82.4</c:v>
                </c:pt>
                <c:pt idx="815">
                  <c:v>82.5</c:v>
                </c:pt>
                <c:pt idx="816">
                  <c:v>82.6</c:v>
                </c:pt>
                <c:pt idx="817">
                  <c:v>82.7</c:v>
                </c:pt>
                <c:pt idx="818">
                  <c:v>82.8</c:v>
                </c:pt>
                <c:pt idx="819">
                  <c:v>82.9</c:v>
                </c:pt>
                <c:pt idx="820">
                  <c:v>83</c:v>
                </c:pt>
                <c:pt idx="821">
                  <c:v>83.1</c:v>
                </c:pt>
                <c:pt idx="822">
                  <c:v>83.2</c:v>
                </c:pt>
                <c:pt idx="823">
                  <c:v>83.3</c:v>
                </c:pt>
                <c:pt idx="824">
                  <c:v>83.4</c:v>
                </c:pt>
                <c:pt idx="825">
                  <c:v>83.5</c:v>
                </c:pt>
                <c:pt idx="826">
                  <c:v>83.6</c:v>
                </c:pt>
                <c:pt idx="827">
                  <c:v>83.7</c:v>
                </c:pt>
                <c:pt idx="828">
                  <c:v>83.8</c:v>
                </c:pt>
                <c:pt idx="829">
                  <c:v>83.9</c:v>
                </c:pt>
                <c:pt idx="830">
                  <c:v>84</c:v>
                </c:pt>
                <c:pt idx="831">
                  <c:v>84.1</c:v>
                </c:pt>
                <c:pt idx="832">
                  <c:v>84.2</c:v>
                </c:pt>
                <c:pt idx="833">
                  <c:v>84.3</c:v>
                </c:pt>
                <c:pt idx="834">
                  <c:v>84.4</c:v>
                </c:pt>
                <c:pt idx="835">
                  <c:v>84.5</c:v>
                </c:pt>
                <c:pt idx="836">
                  <c:v>84.6</c:v>
                </c:pt>
                <c:pt idx="837">
                  <c:v>84.7</c:v>
                </c:pt>
                <c:pt idx="838">
                  <c:v>84.8</c:v>
                </c:pt>
                <c:pt idx="839">
                  <c:v>84.9</c:v>
                </c:pt>
                <c:pt idx="840">
                  <c:v>85</c:v>
                </c:pt>
                <c:pt idx="841">
                  <c:v>85.1</c:v>
                </c:pt>
                <c:pt idx="842">
                  <c:v>85.2</c:v>
                </c:pt>
                <c:pt idx="843">
                  <c:v>85.3</c:v>
                </c:pt>
                <c:pt idx="844">
                  <c:v>85.4</c:v>
                </c:pt>
                <c:pt idx="845">
                  <c:v>85.5</c:v>
                </c:pt>
                <c:pt idx="846">
                  <c:v>85.6</c:v>
                </c:pt>
                <c:pt idx="847">
                  <c:v>85.7</c:v>
                </c:pt>
                <c:pt idx="848">
                  <c:v>85.8</c:v>
                </c:pt>
                <c:pt idx="849">
                  <c:v>85.9</c:v>
                </c:pt>
                <c:pt idx="850">
                  <c:v>86</c:v>
                </c:pt>
                <c:pt idx="851">
                  <c:v>86.1</c:v>
                </c:pt>
                <c:pt idx="852">
                  <c:v>86.2</c:v>
                </c:pt>
                <c:pt idx="853">
                  <c:v>86.3</c:v>
                </c:pt>
                <c:pt idx="854">
                  <c:v>86.4</c:v>
                </c:pt>
                <c:pt idx="855">
                  <c:v>86.5</c:v>
                </c:pt>
                <c:pt idx="856">
                  <c:v>86.6</c:v>
                </c:pt>
                <c:pt idx="857">
                  <c:v>86.7</c:v>
                </c:pt>
                <c:pt idx="858">
                  <c:v>86.8</c:v>
                </c:pt>
                <c:pt idx="859">
                  <c:v>86.9</c:v>
                </c:pt>
                <c:pt idx="860">
                  <c:v>87</c:v>
                </c:pt>
                <c:pt idx="861">
                  <c:v>87.1</c:v>
                </c:pt>
                <c:pt idx="862">
                  <c:v>87.2</c:v>
                </c:pt>
                <c:pt idx="863">
                  <c:v>87.3</c:v>
                </c:pt>
                <c:pt idx="864">
                  <c:v>87.4</c:v>
                </c:pt>
                <c:pt idx="865">
                  <c:v>87.5</c:v>
                </c:pt>
                <c:pt idx="866">
                  <c:v>87.6</c:v>
                </c:pt>
                <c:pt idx="867">
                  <c:v>87.7</c:v>
                </c:pt>
                <c:pt idx="868">
                  <c:v>87.8</c:v>
                </c:pt>
                <c:pt idx="869">
                  <c:v>87.9</c:v>
                </c:pt>
                <c:pt idx="870">
                  <c:v>88</c:v>
                </c:pt>
                <c:pt idx="871">
                  <c:v>88.1</c:v>
                </c:pt>
                <c:pt idx="872">
                  <c:v>88.2</c:v>
                </c:pt>
                <c:pt idx="873">
                  <c:v>88.3</c:v>
                </c:pt>
                <c:pt idx="874">
                  <c:v>88.4</c:v>
                </c:pt>
                <c:pt idx="875">
                  <c:v>88.5</c:v>
                </c:pt>
                <c:pt idx="876">
                  <c:v>88.6</c:v>
                </c:pt>
                <c:pt idx="877">
                  <c:v>88.7</c:v>
                </c:pt>
                <c:pt idx="878">
                  <c:v>88.8</c:v>
                </c:pt>
                <c:pt idx="879">
                  <c:v>88.9</c:v>
                </c:pt>
                <c:pt idx="880">
                  <c:v>89</c:v>
                </c:pt>
                <c:pt idx="881">
                  <c:v>89.1</c:v>
                </c:pt>
                <c:pt idx="882">
                  <c:v>89.2</c:v>
                </c:pt>
                <c:pt idx="883">
                  <c:v>89.3</c:v>
                </c:pt>
                <c:pt idx="884">
                  <c:v>89.4</c:v>
                </c:pt>
                <c:pt idx="885">
                  <c:v>89.5</c:v>
                </c:pt>
                <c:pt idx="886">
                  <c:v>89.6</c:v>
                </c:pt>
                <c:pt idx="887">
                  <c:v>89.7</c:v>
                </c:pt>
                <c:pt idx="888">
                  <c:v>89.8</c:v>
                </c:pt>
                <c:pt idx="889">
                  <c:v>89.9</c:v>
                </c:pt>
                <c:pt idx="890">
                  <c:v>90</c:v>
                </c:pt>
                <c:pt idx="891">
                  <c:v>90.1</c:v>
                </c:pt>
                <c:pt idx="892">
                  <c:v>90.2</c:v>
                </c:pt>
                <c:pt idx="893">
                  <c:v>90.3</c:v>
                </c:pt>
                <c:pt idx="894">
                  <c:v>90.4</c:v>
                </c:pt>
                <c:pt idx="895">
                  <c:v>90.5</c:v>
                </c:pt>
                <c:pt idx="896">
                  <c:v>90.6</c:v>
                </c:pt>
                <c:pt idx="897">
                  <c:v>90.7</c:v>
                </c:pt>
                <c:pt idx="898">
                  <c:v>90.8</c:v>
                </c:pt>
                <c:pt idx="899">
                  <c:v>90.9</c:v>
                </c:pt>
                <c:pt idx="900">
                  <c:v>91</c:v>
                </c:pt>
                <c:pt idx="901">
                  <c:v>91.1</c:v>
                </c:pt>
                <c:pt idx="902">
                  <c:v>91.2</c:v>
                </c:pt>
                <c:pt idx="903">
                  <c:v>91.3</c:v>
                </c:pt>
                <c:pt idx="904">
                  <c:v>91.4</c:v>
                </c:pt>
                <c:pt idx="905">
                  <c:v>91.5</c:v>
                </c:pt>
                <c:pt idx="906">
                  <c:v>91.6</c:v>
                </c:pt>
                <c:pt idx="907">
                  <c:v>91.7</c:v>
                </c:pt>
                <c:pt idx="908">
                  <c:v>91.8</c:v>
                </c:pt>
                <c:pt idx="909">
                  <c:v>91.9</c:v>
                </c:pt>
                <c:pt idx="910">
                  <c:v>92</c:v>
                </c:pt>
                <c:pt idx="911">
                  <c:v>92.1</c:v>
                </c:pt>
                <c:pt idx="912">
                  <c:v>92.2</c:v>
                </c:pt>
                <c:pt idx="913">
                  <c:v>92.3</c:v>
                </c:pt>
                <c:pt idx="914">
                  <c:v>92.4</c:v>
                </c:pt>
                <c:pt idx="915">
                  <c:v>92.5</c:v>
                </c:pt>
                <c:pt idx="916">
                  <c:v>92.6</c:v>
                </c:pt>
                <c:pt idx="917">
                  <c:v>92.7</c:v>
                </c:pt>
                <c:pt idx="918">
                  <c:v>92.8</c:v>
                </c:pt>
                <c:pt idx="919">
                  <c:v>92.9</c:v>
                </c:pt>
                <c:pt idx="920">
                  <c:v>93</c:v>
                </c:pt>
                <c:pt idx="921">
                  <c:v>93.1</c:v>
                </c:pt>
                <c:pt idx="922">
                  <c:v>93.2</c:v>
                </c:pt>
                <c:pt idx="923">
                  <c:v>93.3</c:v>
                </c:pt>
                <c:pt idx="924">
                  <c:v>93.4</c:v>
                </c:pt>
                <c:pt idx="925">
                  <c:v>93.5</c:v>
                </c:pt>
                <c:pt idx="926">
                  <c:v>93.6</c:v>
                </c:pt>
                <c:pt idx="927">
                  <c:v>93.7</c:v>
                </c:pt>
                <c:pt idx="928">
                  <c:v>93.8</c:v>
                </c:pt>
                <c:pt idx="929">
                  <c:v>93.9</c:v>
                </c:pt>
                <c:pt idx="930">
                  <c:v>94</c:v>
                </c:pt>
                <c:pt idx="931">
                  <c:v>94.1</c:v>
                </c:pt>
                <c:pt idx="932">
                  <c:v>94.2</c:v>
                </c:pt>
                <c:pt idx="933">
                  <c:v>94.3</c:v>
                </c:pt>
                <c:pt idx="934">
                  <c:v>94.4</c:v>
                </c:pt>
                <c:pt idx="935">
                  <c:v>94.5</c:v>
                </c:pt>
                <c:pt idx="936">
                  <c:v>94.6</c:v>
                </c:pt>
                <c:pt idx="937">
                  <c:v>94.7</c:v>
                </c:pt>
                <c:pt idx="938">
                  <c:v>94.8</c:v>
                </c:pt>
                <c:pt idx="939">
                  <c:v>94.9</c:v>
                </c:pt>
                <c:pt idx="940">
                  <c:v>95</c:v>
                </c:pt>
                <c:pt idx="941">
                  <c:v>95.1</c:v>
                </c:pt>
                <c:pt idx="942">
                  <c:v>95.2</c:v>
                </c:pt>
                <c:pt idx="943">
                  <c:v>95.3</c:v>
                </c:pt>
                <c:pt idx="944">
                  <c:v>95.4</c:v>
                </c:pt>
                <c:pt idx="945">
                  <c:v>95.5</c:v>
                </c:pt>
                <c:pt idx="946">
                  <c:v>95.6</c:v>
                </c:pt>
                <c:pt idx="947">
                  <c:v>95.7</c:v>
                </c:pt>
                <c:pt idx="948">
                  <c:v>95.8</c:v>
                </c:pt>
                <c:pt idx="949">
                  <c:v>95.9</c:v>
                </c:pt>
                <c:pt idx="950">
                  <c:v>96</c:v>
                </c:pt>
                <c:pt idx="951">
                  <c:v>96.1</c:v>
                </c:pt>
                <c:pt idx="952">
                  <c:v>96.2</c:v>
                </c:pt>
                <c:pt idx="953">
                  <c:v>96.3</c:v>
                </c:pt>
                <c:pt idx="954">
                  <c:v>96.4</c:v>
                </c:pt>
                <c:pt idx="955">
                  <c:v>96.5</c:v>
                </c:pt>
                <c:pt idx="956">
                  <c:v>96.6</c:v>
                </c:pt>
                <c:pt idx="957">
                  <c:v>96.7</c:v>
                </c:pt>
                <c:pt idx="958">
                  <c:v>96.8</c:v>
                </c:pt>
                <c:pt idx="959">
                  <c:v>96.9</c:v>
                </c:pt>
                <c:pt idx="960">
                  <c:v>97</c:v>
                </c:pt>
                <c:pt idx="961">
                  <c:v>97.1</c:v>
                </c:pt>
                <c:pt idx="962">
                  <c:v>97.2</c:v>
                </c:pt>
                <c:pt idx="963">
                  <c:v>97.3</c:v>
                </c:pt>
                <c:pt idx="964">
                  <c:v>97.4</c:v>
                </c:pt>
                <c:pt idx="965">
                  <c:v>97.5</c:v>
                </c:pt>
                <c:pt idx="966">
                  <c:v>97.6</c:v>
                </c:pt>
                <c:pt idx="967">
                  <c:v>97.7</c:v>
                </c:pt>
                <c:pt idx="968">
                  <c:v>97.8</c:v>
                </c:pt>
                <c:pt idx="969">
                  <c:v>97.9</c:v>
                </c:pt>
                <c:pt idx="970">
                  <c:v>98</c:v>
                </c:pt>
                <c:pt idx="971">
                  <c:v>98.1</c:v>
                </c:pt>
                <c:pt idx="972">
                  <c:v>98.2</c:v>
                </c:pt>
                <c:pt idx="973">
                  <c:v>98.3</c:v>
                </c:pt>
                <c:pt idx="974">
                  <c:v>98.4</c:v>
                </c:pt>
                <c:pt idx="975">
                  <c:v>98.5</c:v>
                </c:pt>
                <c:pt idx="976">
                  <c:v>98.6</c:v>
                </c:pt>
                <c:pt idx="977">
                  <c:v>98.7</c:v>
                </c:pt>
                <c:pt idx="978">
                  <c:v>98.8</c:v>
                </c:pt>
                <c:pt idx="979">
                  <c:v>98.9</c:v>
                </c:pt>
                <c:pt idx="980">
                  <c:v>99</c:v>
                </c:pt>
                <c:pt idx="981">
                  <c:v>99.1</c:v>
                </c:pt>
                <c:pt idx="982">
                  <c:v>99.2</c:v>
                </c:pt>
                <c:pt idx="983">
                  <c:v>99.3</c:v>
                </c:pt>
                <c:pt idx="984">
                  <c:v>99.4</c:v>
                </c:pt>
                <c:pt idx="985">
                  <c:v>99.5</c:v>
                </c:pt>
                <c:pt idx="986">
                  <c:v>99.6</c:v>
                </c:pt>
                <c:pt idx="987">
                  <c:v>99.7</c:v>
                </c:pt>
                <c:pt idx="988">
                  <c:v>99.8</c:v>
                </c:pt>
                <c:pt idx="989">
                  <c:v>99.9</c:v>
                </c:pt>
                <c:pt idx="990">
                  <c:v>100</c:v>
                </c:pt>
                <c:pt idx="991">
                  <c:v>100.1</c:v>
                </c:pt>
                <c:pt idx="992">
                  <c:v>100.2</c:v>
                </c:pt>
                <c:pt idx="993">
                  <c:v>100.3</c:v>
                </c:pt>
                <c:pt idx="994">
                  <c:v>100.4</c:v>
                </c:pt>
                <c:pt idx="995">
                  <c:v>100.5</c:v>
                </c:pt>
                <c:pt idx="996">
                  <c:v>100.6</c:v>
                </c:pt>
                <c:pt idx="997">
                  <c:v>100.7</c:v>
                </c:pt>
                <c:pt idx="998">
                  <c:v>100.8</c:v>
                </c:pt>
                <c:pt idx="999">
                  <c:v>100.9</c:v>
                </c:pt>
                <c:pt idx="1000">
                  <c:v>101</c:v>
                </c:pt>
                <c:pt idx="1001">
                  <c:v>101.1</c:v>
                </c:pt>
                <c:pt idx="1002">
                  <c:v>101.2</c:v>
                </c:pt>
                <c:pt idx="1003">
                  <c:v>101.3</c:v>
                </c:pt>
                <c:pt idx="1004">
                  <c:v>101.4</c:v>
                </c:pt>
                <c:pt idx="1005">
                  <c:v>101.5</c:v>
                </c:pt>
                <c:pt idx="1006">
                  <c:v>101.6</c:v>
                </c:pt>
                <c:pt idx="1007">
                  <c:v>101.7</c:v>
                </c:pt>
                <c:pt idx="1008">
                  <c:v>101.8</c:v>
                </c:pt>
                <c:pt idx="1009">
                  <c:v>101.9</c:v>
                </c:pt>
                <c:pt idx="1010">
                  <c:v>102</c:v>
                </c:pt>
                <c:pt idx="1011">
                  <c:v>102.1</c:v>
                </c:pt>
                <c:pt idx="1012">
                  <c:v>102.2</c:v>
                </c:pt>
                <c:pt idx="1013">
                  <c:v>102.3</c:v>
                </c:pt>
                <c:pt idx="1014">
                  <c:v>102.4</c:v>
                </c:pt>
                <c:pt idx="1015">
                  <c:v>102.5</c:v>
                </c:pt>
                <c:pt idx="1016">
                  <c:v>102.6</c:v>
                </c:pt>
                <c:pt idx="1017">
                  <c:v>102.7</c:v>
                </c:pt>
                <c:pt idx="1018">
                  <c:v>102.8</c:v>
                </c:pt>
                <c:pt idx="1019">
                  <c:v>102.9</c:v>
                </c:pt>
                <c:pt idx="1020">
                  <c:v>103</c:v>
                </c:pt>
                <c:pt idx="1021">
                  <c:v>103.1</c:v>
                </c:pt>
                <c:pt idx="1022">
                  <c:v>103.2</c:v>
                </c:pt>
                <c:pt idx="1023">
                  <c:v>103.3</c:v>
                </c:pt>
                <c:pt idx="1024">
                  <c:v>103.4</c:v>
                </c:pt>
                <c:pt idx="1025">
                  <c:v>103.5</c:v>
                </c:pt>
                <c:pt idx="1026">
                  <c:v>103.6</c:v>
                </c:pt>
                <c:pt idx="1027">
                  <c:v>103.7</c:v>
                </c:pt>
                <c:pt idx="1028">
                  <c:v>103.8</c:v>
                </c:pt>
                <c:pt idx="1029">
                  <c:v>103.9</c:v>
                </c:pt>
                <c:pt idx="1030">
                  <c:v>104</c:v>
                </c:pt>
                <c:pt idx="1031">
                  <c:v>104.1</c:v>
                </c:pt>
                <c:pt idx="1032">
                  <c:v>104.2</c:v>
                </c:pt>
                <c:pt idx="1033">
                  <c:v>104.3</c:v>
                </c:pt>
                <c:pt idx="1034">
                  <c:v>104.4</c:v>
                </c:pt>
                <c:pt idx="1035">
                  <c:v>104.5</c:v>
                </c:pt>
                <c:pt idx="1036">
                  <c:v>104.6</c:v>
                </c:pt>
                <c:pt idx="1037">
                  <c:v>104.7</c:v>
                </c:pt>
                <c:pt idx="1038">
                  <c:v>104.8</c:v>
                </c:pt>
                <c:pt idx="1039">
                  <c:v>104.9</c:v>
                </c:pt>
                <c:pt idx="1040">
                  <c:v>105</c:v>
                </c:pt>
                <c:pt idx="1041">
                  <c:v>105.1</c:v>
                </c:pt>
                <c:pt idx="1042">
                  <c:v>105.2</c:v>
                </c:pt>
                <c:pt idx="1043">
                  <c:v>105.3</c:v>
                </c:pt>
                <c:pt idx="1044">
                  <c:v>105.4</c:v>
                </c:pt>
                <c:pt idx="1045">
                  <c:v>105.5</c:v>
                </c:pt>
                <c:pt idx="1046">
                  <c:v>105.6</c:v>
                </c:pt>
                <c:pt idx="1047">
                  <c:v>105.7</c:v>
                </c:pt>
                <c:pt idx="1048">
                  <c:v>105.8</c:v>
                </c:pt>
                <c:pt idx="1049">
                  <c:v>105.9</c:v>
                </c:pt>
                <c:pt idx="1050">
                  <c:v>106</c:v>
                </c:pt>
                <c:pt idx="1051">
                  <c:v>106.1</c:v>
                </c:pt>
                <c:pt idx="1052">
                  <c:v>106.2</c:v>
                </c:pt>
                <c:pt idx="1053">
                  <c:v>106.3</c:v>
                </c:pt>
                <c:pt idx="1054">
                  <c:v>106.4</c:v>
                </c:pt>
                <c:pt idx="1055">
                  <c:v>106.5</c:v>
                </c:pt>
                <c:pt idx="1056">
                  <c:v>106.6</c:v>
                </c:pt>
                <c:pt idx="1057">
                  <c:v>106.7</c:v>
                </c:pt>
                <c:pt idx="1058">
                  <c:v>106.8</c:v>
                </c:pt>
                <c:pt idx="1059">
                  <c:v>106.9</c:v>
                </c:pt>
                <c:pt idx="1060">
                  <c:v>107</c:v>
                </c:pt>
                <c:pt idx="1061">
                  <c:v>107.1</c:v>
                </c:pt>
                <c:pt idx="1062">
                  <c:v>107.2</c:v>
                </c:pt>
                <c:pt idx="1063">
                  <c:v>107.3</c:v>
                </c:pt>
                <c:pt idx="1064">
                  <c:v>107.4</c:v>
                </c:pt>
                <c:pt idx="1065">
                  <c:v>107.5</c:v>
                </c:pt>
                <c:pt idx="1066">
                  <c:v>107.6</c:v>
                </c:pt>
                <c:pt idx="1067">
                  <c:v>107.7</c:v>
                </c:pt>
                <c:pt idx="1068">
                  <c:v>107.8</c:v>
                </c:pt>
                <c:pt idx="1069">
                  <c:v>107.9</c:v>
                </c:pt>
                <c:pt idx="1070">
                  <c:v>108</c:v>
                </c:pt>
                <c:pt idx="1071">
                  <c:v>108.1</c:v>
                </c:pt>
                <c:pt idx="1072">
                  <c:v>108.2</c:v>
                </c:pt>
                <c:pt idx="1073">
                  <c:v>108.3</c:v>
                </c:pt>
                <c:pt idx="1074">
                  <c:v>108.4</c:v>
                </c:pt>
                <c:pt idx="1075">
                  <c:v>108.5</c:v>
                </c:pt>
                <c:pt idx="1076">
                  <c:v>108.6</c:v>
                </c:pt>
                <c:pt idx="1077">
                  <c:v>108.7</c:v>
                </c:pt>
                <c:pt idx="1078">
                  <c:v>108.8</c:v>
                </c:pt>
                <c:pt idx="1079">
                  <c:v>108.9</c:v>
                </c:pt>
                <c:pt idx="1080">
                  <c:v>109</c:v>
                </c:pt>
                <c:pt idx="1081">
                  <c:v>109.1</c:v>
                </c:pt>
                <c:pt idx="1082">
                  <c:v>109.2</c:v>
                </c:pt>
                <c:pt idx="1083">
                  <c:v>109.3</c:v>
                </c:pt>
                <c:pt idx="1084">
                  <c:v>109.4</c:v>
                </c:pt>
                <c:pt idx="1085">
                  <c:v>109.5</c:v>
                </c:pt>
                <c:pt idx="1086">
                  <c:v>109.6</c:v>
                </c:pt>
                <c:pt idx="1087">
                  <c:v>109.7</c:v>
                </c:pt>
                <c:pt idx="1088">
                  <c:v>109.8</c:v>
                </c:pt>
                <c:pt idx="1089">
                  <c:v>109.9</c:v>
                </c:pt>
                <c:pt idx="1090">
                  <c:v>110</c:v>
                </c:pt>
                <c:pt idx="1091">
                  <c:v>110.1</c:v>
                </c:pt>
                <c:pt idx="1092">
                  <c:v>110.2</c:v>
                </c:pt>
                <c:pt idx="1093">
                  <c:v>110.3</c:v>
                </c:pt>
                <c:pt idx="1094">
                  <c:v>110.4</c:v>
                </c:pt>
                <c:pt idx="1095">
                  <c:v>110.5</c:v>
                </c:pt>
                <c:pt idx="1096">
                  <c:v>110.6</c:v>
                </c:pt>
                <c:pt idx="1097">
                  <c:v>110.7</c:v>
                </c:pt>
                <c:pt idx="1098">
                  <c:v>110.8</c:v>
                </c:pt>
                <c:pt idx="1099">
                  <c:v>110.9</c:v>
                </c:pt>
                <c:pt idx="1100">
                  <c:v>111</c:v>
                </c:pt>
                <c:pt idx="1101">
                  <c:v>111.1</c:v>
                </c:pt>
                <c:pt idx="1102">
                  <c:v>111.2</c:v>
                </c:pt>
                <c:pt idx="1103">
                  <c:v>111.3</c:v>
                </c:pt>
                <c:pt idx="1104">
                  <c:v>111.4</c:v>
                </c:pt>
                <c:pt idx="1105">
                  <c:v>111.5</c:v>
                </c:pt>
                <c:pt idx="1106">
                  <c:v>111.6</c:v>
                </c:pt>
                <c:pt idx="1107">
                  <c:v>111.7</c:v>
                </c:pt>
                <c:pt idx="1108">
                  <c:v>111.8</c:v>
                </c:pt>
                <c:pt idx="1109">
                  <c:v>111.9</c:v>
                </c:pt>
                <c:pt idx="1110">
                  <c:v>112</c:v>
                </c:pt>
                <c:pt idx="1111">
                  <c:v>112.1</c:v>
                </c:pt>
                <c:pt idx="1112">
                  <c:v>112.2</c:v>
                </c:pt>
                <c:pt idx="1113">
                  <c:v>112.3</c:v>
                </c:pt>
                <c:pt idx="1114">
                  <c:v>112.4</c:v>
                </c:pt>
                <c:pt idx="1115">
                  <c:v>112.5</c:v>
                </c:pt>
                <c:pt idx="1116">
                  <c:v>112.6</c:v>
                </c:pt>
                <c:pt idx="1117">
                  <c:v>112.7</c:v>
                </c:pt>
                <c:pt idx="1118">
                  <c:v>112.8</c:v>
                </c:pt>
                <c:pt idx="1119">
                  <c:v>112.9</c:v>
                </c:pt>
                <c:pt idx="1120">
                  <c:v>113</c:v>
                </c:pt>
                <c:pt idx="1121">
                  <c:v>113.1</c:v>
                </c:pt>
                <c:pt idx="1122">
                  <c:v>113.2</c:v>
                </c:pt>
                <c:pt idx="1123">
                  <c:v>113.3</c:v>
                </c:pt>
                <c:pt idx="1124">
                  <c:v>113.4</c:v>
                </c:pt>
                <c:pt idx="1125">
                  <c:v>113.5</c:v>
                </c:pt>
                <c:pt idx="1126">
                  <c:v>113.6</c:v>
                </c:pt>
                <c:pt idx="1127">
                  <c:v>113.7</c:v>
                </c:pt>
                <c:pt idx="1128">
                  <c:v>113.8</c:v>
                </c:pt>
                <c:pt idx="1129">
                  <c:v>113.9</c:v>
                </c:pt>
                <c:pt idx="1130">
                  <c:v>114</c:v>
                </c:pt>
                <c:pt idx="1131">
                  <c:v>114.1</c:v>
                </c:pt>
                <c:pt idx="1132">
                  <c:v>114.2</c:v>
                </c:pt>
                <c:pt idx="1133">
                  <c:v>114.3</c:v>
                </c:pt>
                <c:pt idx="1134">
                  <c:v>114.4</c:v>
                </c:pt>
                <c:pt idx="1135">
                  <c:v>114.5</c:v>
                </c:pt>
                <c:pt idx="1136">
                  <c:v>114.6</c:v>
                </c:pt>
                <c:pt idx="1137">
                  <c:v>114.7</c:v>
                </c:pt>
                <c:pt idx="1138">
                  <c:v>114.8</c:v>
                </c:pt>
                <c:pt idx="1139">
                  <c:v>114.9</c:v>
                </c:pt>
                <c:pt idx="1140">
                  <c:v>115</c:v>
                </c:pt>
                <c:pt idx="1141">
                  <c:v>115.1</c:v>
                </c:pt>
                <c:pt idx="1142">
                  <c:v>115.2</c:v>
                </c:pt>
                <c:pt idx="1143">
                  <c:v>115.3</c:v>
                </c:pt>
                <c:pt idx="1144">
                  <c:v>115.4</c:v>
                </c:pt>
                <c:pt idx="1145">
                  <c:v>115.5</c:v>
                </c:pt>
                <c:pt idx="1146">
                  <c:v>115.6</c:v>
                </c:pt>
                <c:pt idx="1147">
                  <c:v>115.7</c:v>
                </c:pt>
                <c:pt idx="1148">
                  <c:v>115.8</c:v>
                </c:pt>
                <c:pt idx="1149">
                  <c:v>115.9</c:v>
                </c:pt>
                <c:pt idx="1150">
                  <c:v>116</c:v>
                </c:pt>
                <c:pt idx="1151">
                  <c:v>116.1</c:v>
                </c:pt>
                <c:pt idx="1152">
                  <c:v>116.2</c:v>
                </c:pt>
                <c:pt idx="1153">
                  <c:v>116.3</c:v>
                </c:pt>
                <c:pt idx="1154">
                  <c:v>116.4</c:v>
                </c:pt>
                <c:pt idx="1155">
                  <c:v>116.5</c:v>
                </c:pt>
                <c:pt idx="1156">
                  <c:v>116.6</c:v>
                </c:pt>
                <c:pt idx="1157">
                  <c:v>116.7</c:v>
                </c:pt>
                <c:pt idx="1158">
                  <c:v>116.8</c:v>
                </c:pt>
                <c:pt idx="1159">
                  <c:v>116.9</c:v>
                </c:pt>
                <c:pt idx="1160">
                  <c:v>117</c:v>
                </c:pt>
                <c:pt idx="1161">
                  <c:v>117.1</c:v>
                </c:pt>
                <c:pt idx="1162">
                  <c:v>117.2</c:v>
                </c:pt>
                <c:pt idx="1163">
                  <c:v>117.3</c:v>
                </c:pt>
                <c:pt idx="1164">
                  <c:v>117.4</c:v>
                </c:pt>
                <c:pt idx="1165">
                  <c:v>117.5</c:v>
                </c:pt>
                <c:pt idx="1166">
                  <c:v>117.6</c:v>
                </c:pt>
                <c:pt idx="1167">
                  <c:v>117.7</c:v>
                </c:pt>
                <c:pt idx="1168">
                  <c:v>117.8</c:v>
                </c:pt>
                <c:pt idx="1169">
                  <c:v>117.9</c:v>
                </c:pt>
                <c:pt idx="1170">
                  <c:v>118</c:v>
                </c:pt>
                <c:pt idx="1171">
                  <c:v>118.1</c:v>
                </c:pt>
                <c:pt idx="1172">
                  <c:v>118.2</c:v>
                </c:pt>
                <c:pt idx="1173">
                  <c:v>118.3</c:v>
                </c:pt>
                <c:pt idx="1174">
                  <c:v>118.4</c:v>
                </c:pt>
                <c:pt idx="1175">
                  <c:v>118.5</c:v>
                </c:pt>
                <c:pt idx="1176">
                  <c:v>118.6</c:v>
                </c:pt>
                <c:pt idx="1177">
                  <c:v>118.7</c:v>
                </c:pt>
                <c:pt idx="1178">
                  <c:v>118.8</c:v>
                </c:pt>
                <c:pt idx="1179">
                  <c:v>118.9</c:v>
                </c:pt>
                <c:pt idx="1180">
                  <c:v>119</c:v>
                </c:pt>
                <c:pt idx="1181">
                  <c:v>119.1</c:v>
                </c:pt>
                <c:pt idx="1182">
                  <c:v>119.2</c:v>
                </c:pt>
                <c:pt idx="1183">
                  <c:v>119.3</c:v>
                </c:pt>
                <c:pt idx="1184">
                  <c:v>119.4</c:v>
                </c:pt>
                <c:pt idx="1185">
                  <c:v>119.5</c:v>
                </c:pt>
                <c:pt idx="1186">
                  <c:v>119.6</c:v>
                </c:pt>
                <c:pt idx="1187">
                  <c:v>119.7</c:v>
                </c:pt>
                <c:pt idx="1188">
                  <c:v>119.8</c:v>
                </c:pt>
                <c:pt idx="1189">
                  <c:v>119.9</c:v>
                </c:pt>
                <c:pt idx="1190">
                  <c:v>120</c:v>
                </c:pt>
              </c:numCache>
            </c:numRef>
          </c:xVal>
          <c:yVal>
            <c:numRef>
              <c:f>Tsky!$L$6:$L$1196</c:f>
              <c:numCache>
                <c:formatCode>0.0</c:formatCode>
                <c:ptCount val="1191"/>
                <c:pt idx="0">
                  <c:v>6.94</c:v>
                </c:pt>
                <c:pt idx="1">
                  <c:v>6.51</c:v>
                </c:pt>
                <c:pt idx="2">
                  <c:v>6.2</c:v>
                </c:pt>
                <c:pt idx="3">
                  <c:v>5.98</c:v>
                </c:pt>
                <c:pt idx="4">
                  <c:v>5.81</c:v>
                </c:pt>
                <c:pt idx="5">
                  <c:v>5.69</c:v>
                </c:pt>
                <c:pt idx="6">
                  <c:v>5.59</c:v>
                </c:pt>
                <c:pt idx="7">
                  <c:v>5.51</c:v>
                </c:pt>
                <c:pt idx="8">
                  <c:v>5.45</c:v>
                </c:pt>
                <c:pt idx="9">
                  <c:v>5.41</c:v>
                </c:pt>
                <c:pt idx="10">
                  <c:v>5.37</c:v>
                </c:pt>
                <c:pt idx="11">
                  <c:v>5.34</c:v>
                </c:pt>
                <c:pt idx="12">
                  <c:v>5.31</c:v>
                </c:pt>
                <c:pt idx="13">
                  <c:v>5.29</c:v>
                </c:pt>
                <c:pt idx="14">
                  <c:v>5.27</c:v>
                </c:pt>
                <c:pt idx="15">
                  <c:v>5.26</c:v>
                </c:pt>
                <c:pt idx="16">
                  <c:v>5.25</c:v>
                </c:pt>
                <c:pt idx="17">
                  <c:v>5.24</c:v>
                </c:pt>
                <c:pt idx="18">
                  <c:v>5.23</c:v>
                </c:pt>
                <c:pt idx="19">
                  <c:v>5.22</c:v>
                </c:pt>
                <c:pt idx="20">
                  <c:v>5.22</c:v>
                </c:pt>
                <c:pt idx="21">
                  <c:v>5.22</c:v>
                </c:pt>
                <c:pt idx="22">
                  <c:v>5.22</c:v>
                </c:pt>
                <c:pt idx="23">
                  <c:v>5.21</c:v>
                </c:pt>
                <c:pt idx="24">
                  <c:v>5.22</c:v>
                </c:pt>
                <c:pt idx="25">
                  <c:v>5.22</c:v>
                </c:pt>
                <c:pt idx="26">
                  <c:v>5.22</c:v>
                </c:pt>
                <c:pt idx="27">
                  <c:v>5.22</c:v>
                </c:pt>
                <c:pt idx="28">
                  <c:v>5.22</c:v>
                </c:pt>
                <c:pt idx="29">
                  <c:v>5.23</c:v>
                </c:pt>
                <c:pt idx="30">
                  <c:v>5.23</c:v>
                </c:pt>
                <c:pt idx="31">
                  <c:v>5.24</c:v>
                </c:pt>
                <c:pt idx="32">
                  <c:v>5.24</c:v>
                </c:pt>
                <c:pt idx="33">
                  <c:v>5.25</c:v>
                </c:pt>
                <c:pt idx="34">
                  <c:v>5.25</c:v>
                </c:pt>
                <c:pt idx="35">
                  <c:v>5.26</c:v>
                </c:pt>
                <c:pt idx="36">
                  <c:v>5.27</c:v>
                </c:pt>
                <c:pt idx="37">
                  <c:v>5.27</c:v>
                </c:pt>
                <c:pt idx="38">
                  <c:v>5.28</c:v>
                </c:pt>
                <c:pt idx="39">
                  <c:v>5.29</c:v>
                </c:pt>
                <c:pt idx="40">
                  <c:v>5.29</c:v>
                </c:pt>
                <c:pt idx="41">
                  <c:v>5.3</c:v>
                </c:pt>
                <c:pt idx="42">
                  <c:v>5.31</c:v>
                </c:pt>
                <c:pt idx="43">
                  <c:v>5.31</c:v>
                </c:pt>
                <c:pt idx="44">
                  <c:v>5.32</c:v>
                </c:pt>
                <c:pt idx="45">
                  <c:v>5.33</c:v>
                </c:pt>
                <c:pt idx="46">
                  <c:v>5.33</c:v>
                </c:pt>
                <c:pt idx="47">
                  <c:v>5.34</c:v>
                </c:pt>
                <c:pt idx="48">
                  <c:v>5.35</c:v>
                </c:pt>
                <c:pt idx="49">
                  <c:v>5.36</c:v>
                </c:pt>
                <c:pt idx="50">
                  <c:v>5.37</c:v>
                </c:pt>
                <c:pt idx="51">
                  <c:v>5.37</c:v>
                </c:pt>
                <c:pt idx="52">
                  <c:v>5.38</c:v>
                </c:pt>
                <c:pt idx="53">
                  <c:v>5.39</c:v>
                </c:pt>
                <c:pt idx="54">
                  <c:v>5.4</c:v>
                </c:pt>
                <c:pt idx="55">
                  <c:v>5.41</c:v>
                </c:pt>
                <c:pt idx="56">
                  <c:v>5.42</c:v>
                </c:pt>
                <c:pt idx="57">
                  <c:v>5.42</c:v>
                </c:pt>
                <c:pt idx="58">
                  <c:v>5.43</c:v>
                </c:pt>
                <c:pt idx="59">
                  <c:v>5.44</c:v>
                </c:pt>
                <c:pt idx="60">
                  <c:v>5.45</c:v>
                </c:pt>
                <c:pt idx="61">
                  <c:v>5.46</c:v>
                </c:pt>
                <c:pt idx="62">
                  <c:v>5.47</c:v>
                </c:pt>
                <c:pt idx="63">
                  <c:v>5.48</c:v>
                </c:pt>
                <c:pt idx="64">
                  <c:v>5.49</c:v>
                </c:pt>
                <c:pt idx="65">
                  <c:v>5.5</c:v>
                </c:pt>
                <c:pt idx="66">
                  <c:v>5.51</c:v>
                </c:pt>
                <c:pt idx="67">
                  <c:v>5.52</c:v>
                </c:pt>
                <c:pt idx="68">
                  <c:v>5.53</c:v>
                </c:pt>
                <c:pt idx="69">
                  <c:v>5.54</c:v>
                </c:pt>
                <c:pt idx="70">
                  <c:v>5.56</c:v>
                </c:pt>
                <c:pt idx="71">
                  <c:v>5.57</c:v>
                </c:pt>
                <c:pt idx="72">
                  <c:v>5.58</c:v>
                </c:pt>
                <c:pt idx="73">
                  <c:v>5.59</c:v>
                </c:pt>
                <c:pt idx="74">
                  <c:v>5.6</c:v>
                </c:pt>
                <c:pt idx="75">
                  <c:v>5.61</c:v>
                </c:pt>
                <c:pt idx="76">
                  <c:v>5.63</c:v>
                </c:pt>
                <c:pt idx="77">
                  <c:v>5.64</c:v>
                </c:pt>
                <c:pt idx="78">
                  <c:v>5.65</c:v>
                </c:pt>
                <c:pt idx="79">
                  <c:v>5.66</c:v>
                </c:pt>
                <c:pt idx="80">
                  <c:v>5.68</c:v>
                </c:pt>
                <c:pt idx="81">
                  <c:v>5.69</c:v>
                </c:pt>
                <c:pt idx="82">
                  <c:v>5.7</c:v>
                </c:pt>
                <c:pt idx="83">
                  <c:v>5.72</c:v>
                </c:pt>
                <c:pt idx="84">
                  <c:v>5.73</c:v>
                </c:pt>
                <c:pt idx="85">
                  <c:v>5.75</c:v>
                </c:pt>
                <c:pt idx="86">
                  <c:v>5.76</c:v>
                </c:pt>
                <c:pt idx="87">
                  <c:v>5.78</c:v>
                </c:pt>
                <c:pt idx="88">
                  <c:v>5.79</c:v>
                </c:pt>
                <c:pt idx="89">
                  <c:v>5.81</c:v>
                </c:pt>
                <c:pt idx="90">
                  <c:v>5.82</c:v>
                </c:pt>
                <c:pt idx="91">
                  <c:v>5.84</c:v>
                </c:pt>
                <c:pt idx="92">
                  <c:v>5.85</c:v>
                </c:pt>
                <c:pt idx="93">
                  <c:v>5.87</c:v>
                </c:pt>
                <c:pt idx="94">
                  <c:v>5.89</c:v>
                </c:pt>
                <c:pt idx="95">
                  <c:v>5.9</c:v>
                </c:pt>
                <c:pt idx="96">
                  <c:v>5.92</c:v>
                </c:pt>
                <c:pt idx="97">
                  <c:v>5.94</c:v>
                </c:pt>
                <c:pt idx="98">
                  <c:v>5.95</c:v>
                </c:pt>
                <c:pt idx="99">
                  <c:v>5.97</c:v>
                </c:pt>
                <c:pt idx="100">
                  <c:v>5.99</c:v>
                </c:pt>
                <c:pt idx="101">
                  <c:v>6.01</c:v>
                </c:pt>
                <c:pt idx="102">
                  <c:v>6.03</c:v>
                </c:pt>
                <c:pt idx="103">
                  <c:v>6.05</c:v>
                </c:pt>
                <c:pt idx="104">
                  <c:v>6.07</c:v>
                </c:pt>
                <c:pt idx="105">
                  <c:v>6.09</c:v>
                </c:pt>
                <c:pt idx="106">
                  <c:v>6.11</c:v>
                </c:pt>
                <c:pt idx="107">
                  <c:v>6.13</c:v>
                </c:pt>
                <c:pt idx="108">
                  <c:v>6.15</c:v>
                </c:pt>
                <c:pt idx="109">
                  <c:v>6.17</c:v>
                </c:pt>
                <c:pt idx="110">
                  <c:v>6.19</c:v>
                </c:pt>
                <c:pt idx="111">
                  <c:v>6.22</c:v>
                </c:pt>
                <c:pt idx="112">
                  <c:v>6.24</c:v>
                </c:pt>
                <c:pt idx="113">
                  <c:v>6.26</c:v>
                </c:pt>
                <c:pt idx="114">
                  <c:v>6.29</c:v>
                </c:pt>
                <c:pt idx="115">
                  <c:v>6.31</c:v>
                </c:pt>
                <c:pt idx="116">
                  <c:v>6.34</c:v>
                </c:pt>
                <c:pt idx="117">
                  <c:v>6.36</c:v>
                </c:pt>
                <c:pt idx="118">
                  <c:v>6.39</c:v>
                </c:pt>
                <c:pt idx="119">
                  <c:v>6.41</c:v>
                </c:pt>
                <c:pt idx="120">
                  <c:v>6.44</c:v>
                </c:pt>
                <c:pt idx="121">
                  <c:v>6.47</c:v>
                </c:pt>
                <c:pt idx="122">
                  <c:v>6.5</c:v>
                </c:pt>
                <c:pt idx="123">
                  <c:v>6.53</c:v>
                </c:pt>
                <c:pt idx="124">
                  <c:v>6.56</c:v>
                </c:pt>
                <c:pt idx="125">
                  <c:v>6.59</c:v>
                </c:pt>
                <c:pt idx="126">
                  <c:v>6.62</c:v>
                </c:pt>
                <c:pt idx="127">
                  <c:v>6.65</c:v>
                </c:pt>
                <c:pt idx="128">
                  <c:v>6.68</c:v>
                </c:pt>
                <c:pt idx="129">
                  <c:v>6.72</c:v>
                </c:pt>
                <c:pt idx="130">
                  <c:v>6.75</c:v>
                </c:pt>
                <c:pt idx="131">
                  <c:v>6.78</c:v>
                </c:pt>
                <c:pt idx="132">
                  <c:v>6.82</c:v>
                </c:pt>
                <c:pt idx="133">
                  <c:v>6.86</c:v>
                </c:pt>
                <c:pt idx="134">
                  <c:v>6.9</c:v>
                </c:pt>
                <c:pt idx="135">
                  <c:v>6.94</c:v>
                </c:pt>
                <c:pt idx="136">
                  <c:v>6.98</c:v>
                </c:pt>
                <c:pt idx="137">
                  <c:v>7.02</c:v>
                </c:pt>
                <c:pt idx="138">
                  <c:v>7.06</c:v>
                </c:pt>
                <c:pt idx="139">
                  <c:v>7.1</c:v>
                </c:pt>
                <c:pt idx="140">
                  <c:v>7.15</c:v>
                </c:pt>
                <c:pt idx="141">
                  <c:v>7.19</c:v>
                </c:pt>
                <c:pt idx="142">
                  <c:v>7.24</c:v>
                </c:pt>
                <c:pt idx="143">
                  <c:v>7.29</c:v>
                </c:pt>
                <c:pt idx="144">
                  <c:v>7.34</c:v>
                </c:pt>
                <c:pt idx="145">
                  <c:v>7.4</c:v>
                </c:pt>
                <c:pt idx="146">
                  <c:v>7.45</c:v>
                </c:pt>
                <c:pt idx="147">
                  <c:v>7.51</c:v>
                </c:pt>
                <c:pt idx="148">
                  <c:v>7.57</c:v>
                </c:pt>
                <c:pt idx="149">
                  <c:v>7.63</c:v>
                </c:pt>
                <c:pt idx="150">
                  <c:v>7.69</c:v>
                </c:pt>
                <c:pt idx="151">
                  <c:v>7.75</c:v>
                </c:pt>
                <c:pt idx="152">
                  <c:v>7.82</c:v>
                </c:pt>
                <c:pt idx="153">
                  <c:v>7.89</c:v>
                </c:pt>
                <c:pt idx="154">
                  <c:v>7.96</c:v>
                </c:pt>
                <c:pt idx="155">
                  <c:v>8.0399999999999991</c:v>
                </c:pt>
                <c:pt idx="156">
                  <c:v>8.1199999999999992</c:v>
                </c:pt>
                <c:pt idx="157">
                  <c:v>8.1999999999999993</c:v>
                </c:pt>
                <c:pt idx="158">
                  <c:v>8.2799999999999994</c:v>
                </c:pt>
                <c:pt idx="159">
                  <c:v>8.3699999999999992</c:v>
                </c:pt>
                <c:pt idx="160">
                  <c:v>8.4600000000000009</c:v>
                </c:pt>
                <c:pt idx="161">
                  <c:v>8.56</c:v>
                </c:pt>
                <c:pt idx="162">
                  <c:v>8.66</c:v>
                </c:pt>
                <c:pt idx="163">
                  <c:v>8.77</c:v>
                </c:pt>
                <c:pt idx="164">
                  <c:v>8.8800000000000008</c:v>
                </c:pt>
                <c:pt idx="165">
                  <c:v>8.99</c:v>
                </c:pt>
                <c:pt idx="166">
                  <c:v>9.11</c:v>
                </c:pt>
                <c:pt idx="167">
                  <c:v>9.24</c:v>
                </c:pt>
                <c:pt idx="168">
                  <c:v>9.3699999999999992</c:v>
                </c:pt>
                <c:pt idx="169">
                  <c:v>9.51</c:v>
                </c:pt>
                <c:pt idx="170">
                  <c:v>9.66</c:v>
                </c:pt>
                <c:pt idx="171">
                  <c:v>9.82</c:v>
                </c:pt>
                <c:pt idx="172">
                  <c:v>9.98</c:v>
                </c:pt>
                <c:pt idx="173">
                  <c:v>10.15</c:v>
                </c:pt>
                <c:pt idx="174">
                  <c:v>10.34</c:v>
                </c:pt>
                <c:pt idx="175">
                  <c:v>10.53</c:v>
                </c:pt>
                <c:pt idx="176">
                  <c:v>10.73</c:v>
                </c:pt>
                <c:pt idx="177">
                  <c:v>10.95</c:v>
                </c:pt>
                <c:pt idx="178">
                  <c:v>11.18</c:v>
                </c:pt>
                <c:pt idx="179">
                  <c:v>11.42</c:v>
                </c:pt>
                <c:pt idx="180">
                  <c:v>11.67</c:v>
                </c:pt>
                <c:pt idx="181">
                  <c:v>11.94</c:v>
                </c:pt>
                <c:pt idx="182">
                  <c:v>12.23</c:v>
                </c:pt>
                <c:pt idx="183">
                  <c:v>12.54</c:v>
                </c:pt>
                <c:pt idx="184">
                  <c:v>12.86</c:v>
                </c:pt>
                <c:pt idx="185">
                  <c:v>13.21</c:v>
                </c:pt>
                <c:pt idx="186">
                  <c:v>13.58</c:v>
                </c:pt>
                <c:pt idx="187">
                  <c:v>13.97</c:v>
                </c:pt>
                <c:pt idx="188">
                  <c:v>14.38</c:v>
                </c:pt>
                <c:pt idx="189">
                  <c:v>14.82</c:v>
                </c:pt>
                <c:pt idx="190">
                  <c:v>15.29</c:v>
                </c:pt>
                <c:pt idx="191">
                  <c:v>15.79</c:v>
                </c:pt>
                <c:pt idx="192">
                  <c:v>16.309999999999999</c:v>
                </c:pt>
                <c:pt idx="193">
                  <c:v>16.87</c:v>
                </c:pt>
                <c:pt idx="194">
                  <c:v>17.46</c:v>
                </c:pt>
                <c:pt idx="195">
                  <c:v>18.079999999999998</c:v>
                </c:pt>
                <c:pt idx="196">
                  <c:v>18.739999999999998</c:v>
                </c:pt>
                <c:pt idx="197">
                  <c:v>19.420000000000002</c:v>
                </c:pt>
                <c:pt idx="198">
                  <c:v>20.14</c:v>
                </c:pt>
                <c:pt idx="199">
                  <c:v>20.88</c:v>
                </c:pt>
                <c:pt idx="200">
                  <c:v>21.65</c:v>
                </c:pt>
                <c:pt idx="201">
                  <c:v>22.44</c:v>
                </c:pt>
                <c:pt idx="202">
                  <c:v>23.25</c:v>
                </c:pt>
                <c:pt idx="203">
                  <c:v>24.06</c:v>
                </c:pt>
                <c:pt idx="204">
                  <c:v>24.87</c:v>
                </c:pt>
                <c:pt idx="205">
                  <c:v>25.67</c:v>
                </c:pt>
                <c:pt idx="206">
                  <c:v>26.45</c:v>
                </c:pt>
                <c:pt idx="207">
                  <c:v>27.18</c:v>
                </c:pt>
                <c:pt idx="208">
                  <c:v>27.87</c:v>
                </c:pt>
                <c:pt idx="209">
                  <c:v>28.48</c:v>
                </c:pt>
                <c:pt idx="210">
                  <c:v>29.01</c:v>
                </c:pt>
                <c:pt idx="211">
                  <c:v>29.44</c:v>
                </c:pt>
                <c:pt idx="212">
                  <c:v>29.76</c:v>
                </c:pt>
                <c:pt idx="213">
                  <c:v>29.96</c:v>
                </c:pt>
                <c:pt idx="214">
                  <c:v>30.03</c:v>
                </c:pt>
                <c:pt idx="215">
                  <c:v>29.99</c:v>
                </c:pt>
                <c:pt idx="216">
                  <c:v>29.83</c:v>
                </c:pt>
                <c:pt idx="217">
                  <c:v>29.58</c:v>
                </c:pt>
                <c:pt idx="218">
                  <c:v>29.24</c:v>
                </c:pt>
                <c:pt idx="219">
                  <c:v>28.83</c:v>
                </c:pt>
                <c:pt idx="220">
                  <c:v>28.36</c:v>
                </c:pt>
                <c:pt idx="221">
                  <c:v>27.85</c:v>
                </c:pt>
                <c:pt idx="222">
                  <c:v>27.3</c:v>
                </c:pt>
                <c:pt idx="223">
                  <c:v>26.72</c:v>
                </c:pt>
                <c:pt idx="224">
                  <c:v>26.13</c:v>
                </c:pt>
                <c:pt idx="225">
                  <c:v>25.54</c:v>
                </c:pt>
                <c:pt idx="226">
                  <c:v>24.95</c:v>
                </c:pt>
                <c:pt idx="227">
                  <c:v>24.36</c:v>
                </c:pt>
                <c:pt idx="228">
                  <c:v>23.79</c:v>
                </c:pt>
                <c:pt idx="229">
                  <c:v>23.23</c:v>
                </c:pt>
                <c:pt idx="230">
                  <c:v>22.69</c:v>
                </c:pt>
                <c:pt idx="231">
                  <c:v>22.17</c:v>
                </c:pt>
                <c:pt idx="232">
                  <c:v>21.67</c:v>
                </c:pt>
                <c:pt idx="233">
                  <c:v>21.19</c:v>
                </c:pt>
                <c:pt idx="234">
                  <c:v>20.73</c:v>
                </c:pt>
                <c:pt idx="235">
                  <c:v>20.3</c:v>
                </c:pt>
                <c:pt idx="236">
                  <c:v>19.89</c:v>
                </c:pt>
                <c:pt idx="237">
                  <c:v>19.5</c:v>
                </c:pt>
                <c:pt idx="238">
                  <c:v>19.13</c:v>
                </c:pt>
                <c:pt idx="239">
                  <c:v>18.78</c:v>
                </c:pt>
                <c:pt idx="240">
                  <c:v>18.45</c:v>
                </c:pt>
                <c:pt idx="241">
                  <c:v>18.14</c:v>
                </c:pt>
                <c:pt idx="242">
                  <c:v>17.850000000000001</c:v>
                </c:pt>
                <c:pt idx="243">
                  <c:v>17.579999999999998</c:v>
                </c:pt>
                <c:pt idx="244">
                  <c:v>17.32</c:v>
                </c:pt>
                <c:pt idx="245">
                  <c:v>17.07</c:v>
                </c:pt>
                <c:pt idx="246">
                  <c:v>16.850000000000001</c:v>
                </c:pt>
                <c:pt idx="247">
                  <c:v>16.63</c:v>
                </c:pt>
                <c:pt idx="248">
                  <c:v>16.43</c:v>
                </c:pt>
                <c:pt idx="249">
                  <c:v>16.239999999999998</c:v>
                </c:pt>
                <c:pt idx="250">
                  <c:v>16.059999999999999</c:v>
                </c:pt>
                <c:pt idx="251">
                  <c:v>15.9</c:v>
                </c:pt>
                <c:pt idx="252">
                  <c:v>15.74</c:v>
                </c:pt>
                <c:pt idx="253">
                  <c:v>15.6</c:v>
                </c:pt>
                <c:pt idx="254">
                  <c:v>15.46</c:v>
                </c:pt>
                <c:pt idx="255">
                  <c:v>15.33</c:v>
                </c:pt>
                <c:pt idx="256">
                  <c:v>15.21</c:v>
                </c:pt>
                <c:pt idx="257">
                  <c:v>15.1</c:v>
                </c:pt>
                <c:pt idx="258">
                  <c:v>15</c:v>
                </c:pt>
                <c:pt idx="259">
                  <c:v>14.9</c:v>
                </c:pt>
                <c:pt idx="260">
                  <c:v>14.81</c:v>
                </c:pt>
                <c:pt idx="261">
                  <c:v>14.73</c:v>
                </c:pt>
                <c:pt idx="262">
                  <c:v>14.65</c:v>
                </c:pt>
                <c:pt idx="263">
                  <c:v>14.58</c:v>
                </c:pt>
                <c:pt idx="264">
                  <c:v>14.52</c:v>
                </c:pt>
                <c:pt idx="265">
                  <c:v>14.46</c:v>
                </c:pt>
                <c:pt idx="266">
                  <c:v>14.4</c:v>
                </c:pt>
                <c:pt idx="267">
                  <c:v>14.35</c:v>
                </c:pt>
                <c:pt idx="268">
                  <c:v>14.3</c:v>
                </c:pt>
                <c:pt idx="269">
                  <c:v>14.26</c:v>
                </c:pt>
                <c:pt idx="270">
                  <c:v>14.22</c:v>
                </c:pt>
                <c:pt idx="271">
                  <c:v>14.19</c:v>
                </c:pt>
                <c:pt idx="272">
                  <c:v>14.16</c:v>
                </c:pt>
                <c:pt idx="273">
                  <c:v>14.13</c:v>
                </c:pt>
                <c:pt idx="274">
                  <c:v>14.11</c:v>
                </c:pt>
                <c:pt idx="275">
                  <c:v>14.09</c:v>
                </c:pt>
                <c:pt idx="276">
                  <c:v>14.07</c:v>
                </c:pt>
                <c:pt idx="277">
                  <c:v>14.05</c:v>
                </c:pt>
                <c:pt idx="278">
                  <c:v>14.04</c:v>
                </c:pt>
                <c:pt idx="279">
                  <c:v>14.04</c:v>
                </c:pt>
                <c:pt idx="280">
                  <c:v>14.03</c:v>
                </c:pt>
                <c:pt idx="281">
                  <c:v>14.03</c:v>
                </c:pt>
                <c:pt idx="282">
                  <c:v>14.03</c:v>
                </c:pt>
                <c:pt idx="283">
                  <c:v>14.03</c:v>
                </c:pt>
                <c:pt idx="284">
                  <c:v>14.03</c:v>
                </c:pt>
                <c:pt idx="285">
                  <c:v>14.04</c:v>
                </c:pt>
                <c:pt idx="286">
                  <c:v>14.05</c:v>
                </c:pt>
                <c:pt idx="287">
                  <c:v>14.06</c:v>
                </c:pt>
                <c:pt idx="288">
                  <c:v>14.07</c:v>
                </c:pt>
                <c:pt idx="289">
                  <c:v>14.09</c:v>
                </c:pt>
                <c:pt idx="290">
                  <c:v>14.1</c:v>
                </c:pt>
                <c:pt idx="291">
                  <c:v>14.12</c:v>
                </c:pt>
                <c:pt idx="292">
                  <c:v>14.14</c:v>
                </c:pt>
                <c:pt idx="293">
                  <c:v>14.16</c:v>
                </c:pt>
                <c:pt idx="294">
                  <c:v>14.19</c:v>
                </c:pt>
                <c:pt idx="295">
                  <c:v>14.21</c:v>
                </c:pt>
                <c:pt idx="296">
                  <c:v>14.24</c:v>
                </c:pt>
                <c:pt idx="297">
                  <c:v>14.27</c:v>
                </c:pt>
                <c:pt idx="298">
                  <c:v>14.3</c:v>
                </c:pt>
                <c:pt idx="299">
                  <c:v>14.33</c:v>
                </c:pt>
                <c:pt idx="300">
                  <c:v>14.37</c:v>
                </c:pt>
                <c:pt idx="301">
                  <c:v>14.4</c:v>
                </c:pt>
                <c:pt idx="302">
                  <c:v>14.44</c:v>
                </c:pt>
                <c:pt idx="303">
                  <c:v>14.48</c:v>
                </c:pt>
                <c:pt idx="304">
                  <c:v>14.52</c:v>
                </c:pt>
                <c:pt idx="305">
                  <c:v>14.56</c:v>
                </c:pt>
                <c:pt idx="306">
                  <c:v>14.6</c:v>
                </c:pt>
                <c:pt idx="307">
                  <c:v>14.65</c:v>
                </c:pt>
                <c:pt idx="308">
                  <c:v>14.69</c:v>
                </c:pt>
                <c:pt idx="309">
                  <c:v>14.74</c:v>
                </c:pt>
                <c:pt idx="310">
                  <c:v>14.79</c:v>
                </c:pt>
                <c:pt idx="311">
                  <c:v>14.84</c:v>
                </c:pt>
                <c:pt idx="312">
                  <c:v>14.89</c:v>
                </c:pt>
                <c:pt idx="313">
                  <c:v>14.94</c:v>
                </c:pt>
                <c:pt idx="314">
                  <c:v>14.99</c:v>
                </c:pt>
                <c:pt idx="315">
                  <c:v>15.05</c:v>
                </c:pt>
                <c:pt idx="316">
                  <c:v>15.1</c:v>
                </c:pt>
                <c:pt idx="317">
                  <c:v>15.16</c:v>
                </c:pt>
                <c:pt idx="318">
                  <c:v>15.22</c:v>
                </c:pt>
                <c:pt idx="319">
                  <c:v>15.28</c:v>
                </c:pt>
                <c:pt idx="320">
                  <c:v>15.34</c:v>
                </c:pt>
                <c:pt idx="321">
                  <c:v>15.4</c:v>
                </c:pt>
                <c:pt idx="322">
                  <c:v>15.47</c:v>
                </c:pt>
                <c:pt idx="323">
                  <c:v>15.53</c:v>
                </c:pt>
                <c:pt idx="324">
                  <c:v>15.6</c:v>
                </c:pt>
                <c:pt idx="325">
                  <c:v>15.67</c:v>
                </c:pt>
                <c:pt idx="326">
                  <c:v>15.73</c:v>
                </c:pt>
                <c:pt idx="327">
                  <c:v>15.8</c:v>
                </c:pt>
                <c:pt idx="328">
                  <c:v>15.88</c:v>
                </c:pt>
                <c:pt idx="329">
                  <c:v>15.95</c:v>
                </c:pt>
                <c:pt idx="330">
                  <c:v>16.02</c:v>
                </c:pt>
                <c:pt idx="331">
                  <c:v>16.100000000000001</c:v>
                </c:pt>
                <c:pt idx="332">
                  <c:v>16.170000000000002</c:v>
                </c:pt>
                <c:pt idx="333">
                  <c:v>16.25</c:v>
                </c:pt>
                <c:pt idx="334">
                  <c:v>16.329999999999998</c:v>
                </c:pt>
                <c:pt idx="335">
                  <c:v>16.41</c:v>
                </c:pt>
                <c:pt idx="336">
                  <c:v>16.489999999999998</c:v>
                </c:pt>
                <c:pt idx="337">
                  <c:v>16.57</c:v>
                </c:pt>
                <c:pt idx="338">
                  <c:v>16.66</c:v>
                </c:pt>
                <c:pt idx="339">
                  <c:v>16.739999999999998</c:v>
                </c:pt>
                <c:pt idx="340">
                  <c:v>16.829999999999998</c:v>
                </c:pt>
                <c:pt idx="341">
                  <c:v>16.920000000000002</c:v>
                </c:pt>
                <c:pt idx="342">
                  <c:v>17.010000000000002</c:v>
                </c:pt>
                <c:pt idx="343">
                  <c:v>17.100000000000001</c:v>
                </c:pt>
                <c:pt idx="344">
                  <c:v>17.190000000000001</c:v>
                </c:pt>
                <c:pt idx="345">
                  <c:v>17.29</c:v>
                </c:pt>
                <c:pt idx="346">
                  <c:v>17.38</c:v>
                </c:pt>
                <c:pt idx="347">
                  <c:v>17.48</c:v>
                </c:pt>
                <c:pt idx="348">
                  <c:v>17.579999999999998</c:v>
                </c:pt>
                <c:pt idx="349">
                  <c:v>17.670000000000002</c:v>
                </c:pt>
                <c:pt idx="350">
                  <c:v>17.78</c:v>
                </c:pt>
                <c:pt idx="351">
                  <c:v>17.88</c:v>
                </c:pt>
                <c:pt idx="352">
                  <c:v>17.98</c:v>
                </c:pt>
                <c:pt idx="353">
                  <c:v>18.09</c:v>
                </c:pt>
                <c:pt idx="354">
                  <c:v>18.190000000000001</c:v>
                </c:pt>
                <c:pt idx="355">
                  <c:v>18.3</c:v>
                </c:pt>
                <c:pt idx="356">
                  <c:v>18.41</c:v>
                </c:pt>
                <c:pt idx="357">
                  <c:v>18.53</c:v>
                </c:pt>
                <c:pt idx="358">
                  <c:v>18.64</c:v>
                </c:pt>
                <c:pt idx="359">
                  <c:v>18.75</c:v>
                </c:pt>
                <c:pt idx="360">
                  <c:v>18.87</c:v>
                </c:pt>
                <c:pt idx="361">
                  <c:v>18.989999999999998</c:v>
                </c:pt>
                <c:pt idx="362">
                  <c:v>19.11</c:v>
                </c:pt>
                <c:pt idx="363">
                  <c:v>19.23</c:v>
                </c:pt>
                <c:pt idx="364">
                  <c:v>19.350000000000001</c:v>
                </c:pt>
                <c:pt idx="365">
                  <c:v>19.48</c:v>
                </c:pt>
                <c:pt idx="366">
                  <c:v>19.61</c:v>
                </c:pt>
                <c:pt idx="367">
                  <c:v>19.739999999999998</c:v>
                </c:pt>
                <c:pt idx="368">
                  <c:v>19.87</c:v>
                </c:pt>
                <c:pt idx="369">
                  <c:v>20</c:v>
                </c:pt>
                <c:pt idx="370">
                  <c:v>20.14</c:v>
                </c:pt>
                <c:pt idx="371">
                  <c:v>20.27</c:v>
                </c:pt>
                <c:pt idx="372">
                  <c:v>20.41</c:v>
                </c:pt>
                <c:pt idx="373">
                  <c:v>20.55</c:v>
                </c:pt>
                <c:pt idx="374">
                  <c:v>20.7</c:v>
                </c:pt>
                <c:pt idx="375">
                  <c:v>20.84</c:v>
                </c:pt>
                <c:pt idx="376">
                  <c:v>20.99</c:v>
                </c:pt>
                <c:pt idx="377">
                  <c:v>21.14</c:v>
                </c:pt>
                <c:pt idx="378">
                  <c:v>21.29</c:v>
                </c:pt>
                <c:pt idx="379">
                  <c:v>21.44</c:v>
                </c:pt>
                <c:pt idx="380">
                  <c:v>21.6</c:v>
                </c:pt>
                <c:pt idx="381">
                  <c:v>21.76</c:v>
                </c:pt>
                <c:pt idx="382">
                  <c:v>21.92</c:v>
                </c:pt>
                <c:pt idx="383">
                  <c:v>22.08</c:v>
                </c:pt>
                <c:pt idx="384">
                  <c:v>22.25</c:v>
                </c:pt>
                <c:pt idx="385">
                  <c:v>22.42</c:v>
                </c:pt>
                <c:pt idx="386">
                  <c:v>22.59</c:v>
                </c:pt>
                <c:pt idx="387">
                  <c:v>22.76</c:v>
                </c:pt>
                <c:pt idx="388">
                  <c:v>22.94</c:v>
                </c:pt>
                <c:pt idx="389">
                  <c:v>23.12</c:v>
                </c:pt>
                <c:pt idx="390">
                  <c:v>23.3</c:v>
                </c:pt>
                <c:pt idx="391">
                  <c:v>23.48</c:v>
                </c:pt>
                <c:pt idx="392">
                  <c:v>23.67</c:v>
                </c:pt>
                <c:pt idx="393">
                  <c:v>23.86</c:v>
                </c:pt>
                <c:pt idx="394">
                  <c:v>24.06</c:v>
                </c:pt>
                <c:pt idx="395">
                  <c:v>24.25</c:v>
                </c:pt>
                <c:pt idx="396">
                  <c:v>24.45</c:v>
                </c:pt>
                <c:pt idx="397">
                  <c:v>24.65</c:v>
                </c:pt>
                <c:pt idx="398">
                  <c:v>24.86</c:v>
                </c:pt>
                <c:pt idx="399">
                  <c:v>25.07</c:v>
                </c:pt>
                <c:pt idx="400">
                  <c:v>25.28</c:v>
                </c:pt>
                <c:pt idx="401">
                  <c:v>25.5</c:v>
                </c:pt>
                <c:pt idx="402">
                  <c:v>25.72</c:v>
                </c:pt>
                <c:pt idx="403">
                  <c:v>25.94</c:v>
                </c:pt>
                <c:pt idx="404">
                  <c:v>26.17</c:v>
                </c:pt>
                <c:pt idx="405">
                  <c:v>26.4</c:v>
                </c:pt>
                <c:pt idx="406">
                  <c:v>26.64</c:v>
                </c:pt>
                <c:pt idx="407">
                  <c:v>26.88</c:v>
                </c:pt>
                <c:pt idx="408">
                  <c:v>27.12</c:v>
                </c:pt>
                <c:pt idx="409">
                  <c:v>27.37</c:v>
                </c:pt>
                <c:pt idx="410">
                  <c:v>27.62</c:v>
                </c:pt>
                <c:pt idx="411">
                  <c:v>27.87</c:v>
                </c:pt>
                <c:pt idx="412">
                  <c:v>28.13</c:v>
                </c:pt>
                <c:pt idx="413">
                  <c:v>28.4</c:v>
                </c:pt>
                <c:pt idx="414">
                  <c:v>28.67</c:v>
                </c:pt>
                <c:pt idx="415">
                  <c:v>28.94</c:v>
                </c:pt>
                <c:pt idx="416">
                  <c:v>29.22</c:v>
                </c:pt>
                <c:pt idx="417">
                  <c:v>29.5</c:v>
                </c:pt>
                <c:pt idx="418">
                  <c:v>29.79</c:v>
                </c:pt>
                <c:pt idx="419">
                  <c:v>30.09</c:v>
                </c:pt>
                <c:pt idx="420">
                  <c:v>30.39</c:v>
                </c:pt>
                <c:pt idx="421">
                  <c:v>30.69</c:v>
                </c:pt>
                <c:pt idx="422">
                  <c:v>31</c:v>
                </c:pt>
                <c:pt idx="423">
                  <c:v>31.32</c:v>
                </c:pt>
                <c:pt idx="424">
                  <c:v>31.64</c:v>
                </c:pt>
                <c:pt idx="425">
                  <c:v>31.97</c:v>
                </c:pt>
                <c:pt idx="426">
                  <c:v>32.299999999999997</c:v>
                </c:pt>
                <c:pt idx="427">
                  <c:v>32.64</c:v>
                </c:pt>
                <c:pt idx="428">
                  <c:v>32.99</c:v>
                </c:pt>
                <c:pt idx="429">
                  <c:v>33.35</c:v>
                </c:pt>
                <c:pt idx="430">
                  <c:v>33.71</c:v>
                </c:pt>
                <c:pt idx="431">
                  <c:v>34.08</c:v>
                </c:pt>
                <c:pt idx="432">
                  <c:v>34.450000000000003</c:v>
                </c:pt>
                <c:pt idx="433">
                  <c:v>34.83</c:v>
                </c:pt>
                <c:pt idx="434">
                  <c:v>35.22</c:v>
                </c:pt>
                <c:pt idx="435">
                  <c:v>35.619999999999997</c:v>
                </c:pt>
                <c:pt idx="436">
                  <c:v>36.03</c:v>
                </c:pt>
                <c:pt idx="437">
                  <c:v>36.450000000000003</c:v>
                </c:pt>
                <c:pt idx="438">
                  <c:v>36.869999999999997</c:v>
                </c:pt>
                <c:pt idx="439">
                  <c:v>37.299999999999997</c:v>
                </c:pt>
                <c:pt idx="440">
                  <c:v>37.74</c:v>
                </c:pt>
                <c:pt idx="441">
                  <c:v>38.19</c:v>
                </c:pt>
                <c:pt idx="442">
                  <c:v>38.659999999999997</c:v>
                </c:pt>
                <c:pt idx="443">
                  <c:v>39.130000000000003</c:v>
                </c:pt>
                <c:pt idx="444">
                  <c:v>39.61</c:v>
                </c:pt>
                <c:pt idx="445">
                  <c:v>40.1</c:v>
                </c:pt>
                <c:pt idx="446">
                  <c:v>40.6</c:v>
                </c:pt>
                <c:pt idx="447">
                  <c:v>41.11</c:v>
                </c:pt>
                <c:pt idx="448">
                  <c:v>41.64</c:v>
                </c:pt>
                <c:pt idx="449">
                  <c:v>42.18</c:v>
                </c:pt>
                <c:pt idx="450">
                  <c:v>42.72</c:v>
                </c:pt>
                <c:pt idx="451">
                  <c:v>43.29</c:v>
                </c:pt>
                <c:pt idx="452">
                  <c:v>43.86</c:v>
                </c:pt>
                <c:pt idx="453">
                  <c:v>44.45</c:v>
                </c:pt>
                <c:pt idx="454">
                  <c:v>45.05</c:v>
                </c:pt>
                <c:pt idx="455">
                  <c:v>45.67</c:v>
                </c:pt>
                <c:pt idx="456">
                  <c:v>46.3</c:v>
                </c:pt>
                <c:pt idx="457">
                  <c:v>46.95</c:v>
                </c:pt>
                <c:pt idx="458">
                  <c:v>47.61</c:v>
                </c:pt>
                <c:pt idx="459">
                  <c:v>48.29</c:v>
                </c:pt>
                <c:pt idx="460">
                  <c:v>48.98</c:v>
                </c:pt>
                <c:pt idx="461">
                  <c:v>49.7</c:v>
                </c:pt>
                <c:pt idx="462">
                  <c:v>50.43</c:v>
                </c:pt>
                <c:pt idx="463">
                  <c:v>51.18</c:v>
                </c:pt>
                <c:pt idx="464">
                  <c:v>51.95</c:v>
                </c:pt>
                <c:pt idx="465">
                  <c:v>52.74</c:v>
                </c:pt>
                <c:pt idx="466">
                  <c:v>53.55</c:v>
                </c:pt>
                <c:pt idx="467">
                  <c:v>54.38</c:v>
                </c:pt>
                <c:pt idx="468">
                  <c:v>55.24</c:v>
                </c:pt>
                <c:pt idx="469">
                  <c:v>56.12</c:v>
                </c:pt>
                <c:pt idx="470">
                  <c:v>57.03</c:v>
                </c:pt>
                <c:pt idx="471">
                  <c:v>57.95</c:v>
                </c:pt>
                <c:pt idx="472">
                  <c:v>58.91</c:v>
                </c:pt>
                <c:pt idx="473">
                  <c:v>59.9</c:v>
                </c:pt>
                <c:pt idx="474">
                  <c:v>60.91</c:v>
                </c:pt>
                <c:pt idx="475">
                  <c:v>61.95</c:v>
                </c:pt>
                <c:pt idx="476">
                  <c:v>63.03</c:v>
                </c:pt>
                <c:pt idx="477">
                  <c:v>64.13</c:v>
                </c:pt>
                <c:pt idx="478">
                  <c:v>65.27</c:v>
                </c:pt>
                <c:pt idx="479">
                  <c:v>66.45</c:v>
                </c:pt>
                <c:pt idx="480">
                  <c:v>67.67</c:v>
                </c:pt>
                <c:pt idx="481">
                  <c:v>68.92</c:v>
                </c:pt>
                <c:pt idx="482">
                  <c:v>70.22</c:v>
                </c:pt>
                <c:pt idx="483">
                  <c:v>71.56</c:v>
                </c:pt>
                <c:pt idx="484">
                  <c:v>72.95</c:v>
                </c:pt>
                <c:pt idx="485">
                  <c:v>74.38</c:v>
                </c:pt>
                <c:pt idx="486">
                  <c:v>75.87</c:v>
                </c:pt>
                <c:pt idx="487">
                  <c:v>77.42</c:v>
                </c:pt>
                <c:pt idx="488">
                  <c:v>79.03</c:v>
                </c:pt>
                <c:pt idx="489">
                  <c:v>80.7</c:v>
                </c:pt>
                <c:pt idx="490">
                  <c:v>82.44</c:v>
                </c:pt>
                <c:pt idx="491">
                  <c:v>84.26</c:v>
                </c:pt>
                <c:pt idx="492">
                  <c:v>86.16</c:v>
                </c:pt>
                <c:pt idx="493">
                  <c:v>88.15</c:v>
                </c:pt>
                <c:pt idx="494">
                  <c:v>90.24</c:v>
                </c:pt>
                <c:pt idx="495">
                  <c:v>92.43</c:v>
                </c:pt>
                <c:pt idx="496">
                  <c:v>94.7</c:v>
                </c:pt>
                <c:pt idx="497">
                  <c:v>97.08</c:v>
                </c:pt>
                <c:pt idx="498">
                  <c:v>99.61</c:v>
                </c:pt>
                <c:pt idx="499">
                  <c:v>102.28</c:v>
                </c:pt>
                <c:pt idx="500">
                  <c:v>105.1</c:v>
                </c:pt>
                <c:pt idx="501">
                  <c:v>108</c:v>
                </c:pt>
                <c:pt idx="502">
                  <c:v>111.08</c:v>
                </c:pt>
                <c:pt idx="503">
                  <c:v>114.38</c:v>
                </c:pt>
                <c:pt idx="504">
                  <c:v>117.92</c:v>
                </c:pt>
                <c:pt idx="505">
                  <c:v>121.68</c:v>
                </c:pt>
                <c:pt idx="506">
                  <c:v>125.47</c:v>
                </c:pt>
                <c:pt idx="507">
                  <c:v>129.47999999999999</c:v>
                </c:pt>
                <c:pt idx="508">
                  <c:v>133.84</c:v>
                </c:pt>
                <c:pt idx="509">
                  <c:v>138.58000000000001</c:v>
                </c:pt>
                <c:pt idx="510">
                  <c:v>143.69</c:v>
                </c:pt>
                <c:pt idx="511">
                  <c:v>148.6</c:v>
                </c:pt>
                <c:pt idx="512">
                  <c:v>153.71</c:v>
                </c:pt>
                <c:pt idx="513">
                  <c:v>159.29</c:v>
                </c:pt>
                <c:pt idx="514">
                  <c:v>165.42</c:v>
                </c:pt>
                <c:pt idx="515">
                  <c:v>172.06</c:v>
                </c:pt>
                <c:pt idx="516">
                  <c:v>178.17</c:v>
                </c:pt>
                <c:pt idx="517">
                  <c:v>183.98</c:v>
                </c:pt>
                <c:pt idx="518">
                  <c:v>190.35</c:v>
                </c:pt>
                <c:pt idx="519">
                  <c:v>197.31</c:v>
                </c:pt>
                <c:pt idx="520">
                  <c:v>204.78</c:v>
                </c:pt>
                <c:pt idx="521">
                  <c:v>211.57</c:v>
                </c:pt>
                <c:pt idx="522">
                  <c:v>216.95</c:v>
                </c:pt>
                <c:pt idx="523">
                  <c:v>222.75</c:v>
                </c:pt>
                <c:pt idx="524">
                  <c:v>228.97</c:v>
                </c:pt>
                <c:pt idx="525">
                  <c:v>235.39</c:v>
                </c:pt>
                <c:pt idx="526">
                  <c:v>241.25</c:v>
                </c:pt>
                <c:pt idx="527">
                  <c:v>244.97</c:v>
                </c:pt>
                <c:pt idx="528">
                  <c:v>248.64</c:v>
                </c:pt>
                <c:pt idx="529">
                  <c:v>252.44</c:v>
                </c:pt>
                <c:pt idx="530">
                  <c:v>256.12</c:v>
                </c:pt>
                <c:pt idx="531">
                  <c:v>259.33999999999997</c:v>
                </c:pt>
                <c:pt idx="532">
                  <c:v>261.27</c:v>
                </c:pt>
                <c:pt idx="533">
                  <c:v>262.77999999999997</c:v>
                </c:pt>
                <c:pt idx="534">
                  <c:v>264.27</c:v>
                </c:pt>
                <c:pt idx="535">
                  <c:v>265.63</c:v>
                </c:pt>
                <c:pt idx="536">
                  <c:v>266.75</c:v>
                </c:pt>
                <c:pt idx="537">
                  <c:v>267.56</c:v>
                </c:pt>
                <c:pt idx="538">
                  <c:v>268.16000000000003</c:v>
                </c:pt>
                <c:pt idx="539">
                  <c:v>268.70999999999998</c:v>
                </c:pt>
                <c:pt idx="540">
                  <c:v>269.20999999999998</c:v>
                </c:pt>
                <c:pt idx="541">
                  <c:v>269.64</c:v>
                </c:pt>
                <c:pt idx="542">
                  <c:v>270.01</c:v>
                </c:pt>
                <c:pt idx="543">
                  <c:v>270.33</c:v>
                </c:pt>
                <c:pt idx="544">
                  <c:v>270.62</c:v>
                </c:pt>
                <c:pt idx="545">
                  <c:v>270.89</c:v>
                </c:pt>
                <c:pt idx="546">
                  <c:v>271.13</c:v>
                </c:pt>
                <c:pt idx="547">
                  <c:v>271.33999999999997</c:v>
                </c:pt>
                <c:pt idx="548">
                  <c:v>271.54000000000002</c:v>
                </c:pt>
                <c:pt idx="549">
                  <c:v>271.70999999999998</c:v>
                </c:pt>
                <c:pt idx="550">
                  <c:v>271.87</c:v>
                </c:pt>
                <c:pt idx="551">
                  <c:v>272.02</c:v>
                </c:pt>
                <c:pt idx="552">
                  <c:v>272.14999999999998</c:v>
                </c:pt>
                <c:pt idx="553">
                  <c:v>272.27</c:v>
                </c:pt>
                <c:pt idx="554">
                  <c:v>272.37</c:v>
                </c:pt>
                <c:pt idx="555">
                  <c:v>272.47000000000003</c:v>
                </c:pt>
                <c:pt idx="556">
                  <c:v>272.56</c:v>
                </c:pt>
                <c:pt idx="557">
                  <c:v>272.64</c:v>
                </c:pt>
                <c:pt idx="558">
                  <c:v>272.70999999999998</c:v>
                </c:pt>
                <c:pt idx="559">
                  <c:v>272.77999999999997</c:v>
                </c:pt>
                <c:pt idx="560">
                  <c:v>272.83999999999997</c:v>
                </c:pt>
                <c:pt idx="561">
                  <c:v>272.89999999999998</c:v>
                </c:pt>
                <c:pt idx="562">
                  <c:v>272.95</c:v>
                </c:pt>
                <c:pt idx="563">
                  <c:v>273</c:v>
                </c:pt>
                <c:pt idx="564">
                  <c:v>273.05</c:v>
                </c:pt>
                <c:pt idx="565">
                  <c:v>273.08999999999997</c:v>
                </c:pt>
                <c:pt idx="566">
                  <c:v>273.13</c:v>
                </c:pt>
                <c:pt idx="567">
                  <c:v>273.16000000000003</c:v>
                </c:pt>
                <c:pt idx="568">
                  <c:v>273.2</c:v>
                </c:pt>
                <c:pt idx="569">
                  <c:v>273.23</c:v>
                </c:pt>
                <c:pt idx="570">
                  <c:v>273.26</c:v>
                </c:pt>
                <c:pt idx="571">
                  <c:v>273.29000000000002</c:v>
                </c:pt>
                <c:pt idx="572">
                  <c:v>273.32</c:v>
                </c:pt>
                <c:pt idx="573">
                  <c:v>273.33999999999997</c:v>
                </c:pt>
                <c:pt idx="574">
                  <c:v>273.36</c:v>
                </c:pt>
                <c:pt idx="575">
                  <c:v>273.38</c:v>
                </c:pt>
                <c:pt idx="576">
                  <c:v>273.39999999999998</c:v>
                </c:pt>
                <c:pt idx="577">
                  <c:v>273.41000000000003</c:v>
                </c:pt>
                <c:pt idx="578">
                  <c:v>273.42</c:v>
                </c:pt>
                <c:pt idx="579">
                  <c:v>273.43</c:v>
                </c:pt>
                <c:pt idx="580">
                  <c:v>273.44</c:v>
                </c:pt>
                <c:pt idx="581">
                  <c:v>273.45999999999998</c:v>
                </c:pt>
                <c:pt idx="582">
                  <c:v>273.47000000000003</c:v>
                </c:pt>
                <c:pt idx="583">
                  <c:v>273.48</c:v>
                </c:pt>
                <c:pt idx="584">
                  <c:v>273.49</c:v>
                </c:pt>
                <c:pt idx="585">
                  <c:v>273.5</c:v>
                </c:pt>
                <c:pt idx="586">
                  <c:v>273.51</c:v>
                </c:pt>
                <c:pt idx="587">
                  <c:v>273.52</c:v>
                </c:pt>
                <c:pt idx="588">
                  <c:v>273.52999999999997</c:v>
                </c:pt>
                <c:pt idx="589">
                  <c:v>273.54000000000002</c:v>
                </c:pt>
                <c:pt idx="590">
                  <c:v>273.56</c:v>
                </c:pt>
                <c:pt idx="591">
                  <c:v>273.57</c:v>
                </c:pt>
                <c:pt idx="592">
                  <c:v>273.57</c:v>
                </c:pt>
                <c:pt idx="593">
                  <c:v>273.58</c:v>
                </c:pt>
                <c:pt idx="594">
                  <c:v>273.58</c:v>
                </c:pt>
                <c:pt idx="595">
                  <c:v>273.58</c:v>
                </c:pt>
                <c:pt idx="596">
                  <c:v>273.58</c:v>
                </c:pt>
                <c:pt idx="597">
                  <c:v>273.58</c:v>
                </c:pt>
                <c:pt idx="598">
                  <c:v>273.57</c:v>
                </c:pt>
                <c:pt idx="599">
                  <c:v>273.57</c:v>
                </c:pt>
                <c:pt idx="600">
                  <c:v>273.56</c:v>
                </c:pt>
                <c:pt idx="601">
                  <c:v>273.55</c:v>
                </c:pt>
                <c:pt idx="602">
                  <c:v>273.54000000000002</c:v>
                </c:pt>
                <c:pt idx="603">
                  <c:v>273.54000000000002</c:v>
                </c:pt>
                <c:pt idx="604">
                  <c:v>273.52999999999997</c:v>
                </c:pt>
                <c:pt idx="605">
                  <c:v>273.52</c:v>
                </c:pt>
                <c:pt idx="606">
                  <c:v>273.5</c:v>
                </c:pt>
                <c:pt idx="607">
                  <c:v>273.49</c:v>
                </c:pt>
                <c:pt idx="608">
                  <c:v>273.48</c:v>
                </c:pt>
                <c:pt idx="609">
                  <c:v>273.45999999999998</c:v>
                </c:pt>
                <c:pt idx="610">
                  <c:v>273.44</c:v>
                </c:pt>
                <c:pt idx="611">
                  <c:v>273.42</c:v>
                </c:pt>
                <c:pt idx="612">
                  <c:v>273.39999999999998</c:v>
                </c:pt>
                <c:pt idx="613">
                  <c:v>273.36</c:v>
                </c:pt>
                <c:pt idx="614">
                  <c:v>273.33</c:v>
                </c:pt>
                <c:pt idx="615">
                  <c:v>273.27999999999997</c:v>
                </c:pt>
                <c:pt idx="616">
                  <c:v>273.23</c:v>
                </c:pt>
                <c:pt idx="617">
                  <c:v>273.18</c:v>
                </c:pt>
                <c:pt idx="618">
                  <c:v>273.11</c:v>
                </c:pt>
                <c:pt idx="619">
                  <c:v>273.04000000000002</c:v>
                </c:pt>
                <c:pt idx="620">
                  <c:v>272.95</c:v>
                </c:pt>
                <c:pt idx="621">
                  <c:v>272.86</c:v>
                </c:pt>
                <c:pt idx="622">
                  <c:v>272.76</c:v>
                </c:pt>
                <c:pt idx="623">
                  <c:v>272.64999999999998</c:v>
                </c:pt>
                <c:pt idx="624">
                  <c:v>272.54000000000002</c:v>
                </c:pt>
                <c:pt idx="625">
                  <c:v>272.41000000000003</c:v>
                </c:pt>
                <c:pt idx="626">
                  <c:v>272.27</c:v>
                </c:pt>
                <c:pt idx="627">
                  <c:v>272.12</c:v>
                </c:pt>
                <c:pt idx="628">
                  <c:v>271.95999999999998</c:v>
                </c:pt>
                <c:pt idx="629">
                  <c:v>271.77999999999997</c:v>
                </c:pt>
                <c:pt idx="630">
                  <c:v>271.58</c:v>
                </c:pt>
                <c:pt idx="631">
                  <c:v>271.37</c:v>
                </c:pt>
                <c:pt idx="632">
                  <c:v>271.14</c:v>
                </c:pt>
                <c:pt idx="633">
                  <c:v>270.89</c:v>
                </c:pt>
                <c:pt idx="634">
                  <c:v>270.60000000000002</c:v>
                </c:pt>
                <c:pt idx="635">
                  <c:v>270.29000000000002</c:v>
                </c:pt>
                <c:pt idx="636">
                  <c:v>269.95</c:v>
                </c:pt>
                <c:pt idx="637">
                  <c:v>269.56</c:v>
                </c:pt>
                <c:pt idx="638">
                  <c:v>269.08999999999997</c:v>
                </c:pt>
                <c:pt idx="639">
                  <c:v>268.52</c:v>
                </c:pt>
                <c:pt idx="640">
                  <c:v>267.86</c:v>
                </c:pt>
                <c:pt idx="641">
                  <c:v>267.13</c:v>
                </c:pt>
                <c:pt idx="642">
                  <c:v>266.33999999999997</c:v>
                </c:pt>
                <c:pt idx="643">
                  <c:v>265.17</c:v>
                </c:pt>
                <c:pt idx="644">
                  <c:v>263.54000000000002</c:v>
                </c:pt>
                <c:pt idx="645">
                  <c:v>261.64999999999998</c:v>
                </c:pt>
                <c:pt idx="646">
                  <c:v>259.63</c:v>
                </c:pt>
                <c:pt idx="647">
                  <c:v>257.62</c:v>
                </c:pt>
                <c:pt idx="648">
                  <c:v>255.05</c:v>
                </c:pt>
                <c:pt idx="649">
                  <c:v>251.16</c:v>
                </c:pt>
                <c:pt idx="650">
                  <c:v>246.96</c:v>
                </c:pt>
                <c:pt idx="651">
                  <c:v>242.74</c:v>
                </c:pt>
                <c:pt idx="652">
                  <c:v>238.7</c:v>
                </c:pt>
                <c:pt idx="653">
                  <c:v>234.62</c:v>
                </c:pt>
                <c:pt idx="654">
                  <c:v>228.82</c:v>
                </c:pt>
                <c:pt idx="655">
                  <c:v>222.74</c:v>
                </c:pt>
                <c:pt idx="656">
                  <c:v>216.92</c:v>
                </c:pt>
                <c:pt idx="657">
                  <c:v>211.49</c:v>
                </c:pt>
                <c:pt idx="658">
                  <c:v>206.41</c:v>
                </c:pt>
                <c:pt idx="659">
                  <c:v>200.51</c:v>
                </c:pt>
                <c:pt idx="660">
                  <c:v>194.19</c:v>
                </c:pt>
                <c:pt idx="661">
                  <c:v>188.27</c:v>
                </c:pt>
                <c:pt idx="662">
                  <c:v>182.82</c:v>
                </c:pt>
                <c:pt idx="663">
                  <c:v>177.79</c:v>
                </c:pt>
                <c:pt idx="664">
                  <c:v>172.77</c:v>
                </c:pt>
                <c:pt idx="665">
                  <c:v>167.44</c:v>
                </c:pt>
                <c:pt idx="666">
                  <c:v>162.46</c:v>
                </c:pt>
                <c:pt idx="667">
                  <c:v>157.85</c:v>
                </c:pt>
                <c:pt idx="668">
                  <c:v>153.59</c:v>
                </c:pt>
                <c:pt idx="669">
                  <c:v>149.56</c:v>
                </c:pt>
                <c:pt idx="670">
                  <c:v>145.46</c:v>
                </c:pt>
                <c:pt idx="671">
                  <c:v>141.57</c:v>
                </c:pt>
                <c:pt idx="672">
                  <c:v>137.94999999999999</c:v>
                </c:pt>
                <c:pt idx="673">
                  <c:v>134.56</c:v>
                </c:pt>
                <c:pt idx="674">
                  <c:v>131.38</c:v>
                </c:pt>
                <c:pt idx="675">
                  <c:v>128.27000000000001</c:v>
                </c:pt>
                <c:pt idx="676">
                  <c:v>125.29</c:v>
                </c:pt>
                <c:pt idx="677">
                  <c:v>122.47</c:v>
                </c:pt>
                <c:pt idx="678">
                  <c:v>119.81</c:v>
                </c:pt>
                <c:pt idx="679">
                  <c:v>117.28</c:v>
                </c:pt>
                <c:pt idx="680">
                  <c:v>114.86</c:v>
                </c:pt>
                <c:pt idx="681">
                  <c:v>112.52</c:v>
                </c:pt>
                <c:pt idx="682">
                  <c:v>110.29</c:v>
                </c:pt>
                <c:pt idx="683">
                  <c:v>108.17</c:v>
                </c:pt>
                <c:pt idx="684">
                  <c:v>106.14</c:v>
                </c:pt>
                <c:pt idx="685">
                  <c:v>104.2</c:v>
                </c:pt>
                <c:pt idx="686">
                  <c:v>102.34</c:v>
                </c:pt>
                <c:pt idx="687">
                  <c:v>100.56</c:v>
                </c:pt>
                <c:pt idx="688">
                  <c:v>98.85</c:v>
                </c:pt>
                <c:pt idx="689">
                  <c:v>97.2</c:v>
                </c:pt>
                <c:pt idx="690">
                  <c:v>95.61</c:v>
                </c:pt>
                <c:pt idx="691">
                  <c:v>94.08</c:v>
                </c:pt>
                <c:pt idx="692">
                  <c:v>92.6</c:v>
                </c:pt>
                <c:pt idx="693">
                  <c:v>91.17</c:v>
                </c:pt>
                <c:pt idx="694">
                  <c:v>89.79</c:v>
                </c:pt>
                <c:pt idx="695">
                  <c:v>88.45</c:v>
                </c:pt>
                <c:pt idx="696">
                  <c:v>87.16</c:v>
                </c:pt>
                <c:pt idx="697">
                  <c:v>85.9</c:v>
                </c:pt>
                <c:pt idx="698">
                  <c:v>84.68</c:v>
                </c:pt>
                <c:pt idx="699">
                  <c:v>83.5</c:v>
                </c:pt>
                <c:pt idx="700">
                  <c:v>82.36</c:v>
                </c:pt>
                <c:pt idx="701">
                  <c:v>81.239999999999995</c:v>
                </c:pt>
                <c:pt idx="702">
                  <c:v>80.17</c:v>
                </c:pt>
                <c:pt idx="703">
                  <c:v>79.12</c:v>
                </c:pt>
                <c:pt idx="704">
                  <c:v>78.099999999999994</c:v>
                </c:pt>
                <c:pt idx="705">
                  <c:v>77.11</c:v>
                </c:pt>
                <c:pt idx="706">
                  <c:v>76.150000000000006</c:v>
                </c:pt>
                <c:pt idx="707">
                  <c:v>75.209999999999994</c:v>
                </c:pt>
                <c:pt idx="708">
                  <c:v>74.3</c:v>
                </c:pt>
                <c:pt idx="709">
                  <c:v>73.41</c:v>
                </c:pt>
                <c:pt idx="710">
                  <c:v>72.55</c:v>
                </c:pt>
                <c:pt idx="711">
                  <c:v>71.709999999999994</c:v>
                </c:pt>
                <c:pt idx="712">
                  <c:v>70.900000000000006</c:v>
                </c:pt>
                <c:pt idx="713">
                  <c:v>70.099999999999994</c:v>
                </c:pt>
                <c:pt idx="714">
                  <c:v>69.33</c:v>
                </c:pt>
                <c:pt idx="715">
                  <c:v>68.569999999999993</c:v>
                </c:pt>
                <c:pt idx="716">
                  <c:v>67.84</c:v>
                </c:pt>
                <c:pt idx="717">
                  <c:v>67.12</c:v>
                </c:pt>
                <c:pt idx="718">
                  <c:v>66.42</c:v>
                </c:pt>
                <c:pt idx="719">
                  <c:v>65.739999999999995</c:v>
                </c:pt>
                <c:pt idx="720">
                  <c:v>65.069999999999993</c:v>
                </c:pt>
                <c:pt idx="721">
                  <c:v>64.42</c:v>
                </c:pt>
                <c:pt idx="722">
                  <c:v>63.79</c:v>
                </c:pt>
                <c:pt idx="723">
                  <c:v>63.17</c:v>
                </c:pt>
                <c:pt idx="724">
                  <c:v>62.57</c:v>
                </c:pt>
                <c:pt idx="725">
                  <c:v>61.98</c:v>
                </c:pt>
                <c:pt idx="726">
                  <c:v>61.41</c:v>
                </c:pt>
                <c:pt idx="727">
                  <c:v>60.85</c:v>
                </c:pt>
                <c:pt idx="728">
                  <c:v>60.3</c:v>
                </c:pt>
                <c:pt idx="729">
                  <c:v>59.77</c:v>
                </c:pt>
                <c:pt idx="730">
                  <c:v>59.24</c:v>
                </c:pt>
                <c:pt idx="731">
                  <c:v>58.73</c:v>
                </c:pt>
                <c:pt idx="732">
                  <c:v>58.23</c:v>
                </c:pt>
                <c:pt idx="733">
                  <c:v>57.75</c:v>
                </c:pt>
                <c:pt idx="734">
                  <c:v>57.27</c:v>
                </c:pt>
                <c:pt idx="735">
                  <c:v>56.81</c:v>
                </c:pt>
                <c:pt idx="736">
                  <c:v>56.35</c:v>
                </c:pt>
                <c:pt idx="737">
                  <c:v>55.91</c:v>
                </c:pt>
                <c:pt idx="738">
                  <c:v>55.47</c:v>
                </c:pt>
                <c:pt idx="739">
                  <c:v>55.04</c:v>
                </c:pt>
                <c:pt idx="740">
                  <c:v>54.63</c:v>
                </c:pt>
                <c:pt idx="741">
                  <c:v>54.22</c:v>
                </c:pt>
                <c:pt idx="742">
                  <c:v>53.82</c:v>
                </c:pt>
                <c:pt idx="743">
                  <c:v>53.43</c:v>
                </c:pt>
                <c:pt idx="744">
                  <c:v>53.05</c:v>
                </c:pt>
                <c:pt idx="745">
                  <c:v>52.68</c:v>
                </c:pt>
                <c:pt idx="746">
                  <c:v>52.31</c:v>
                </c:pt>
                <c:pt idx="747">
                  <c:v>51.96</c:v>
                </c:pt>
                <c:pt idx="748">
                  <c:v>51.61</c:v>
                </c:pt>
                <c:pt idx="749">
                  <c:v>51.26</c:v>
                </c:pt>
                <c:pt idx="750">
                  <c:v>50.93</c:v>
                </c:pt>
                <c:pt idx="751">
                  <c:v>50.6</c:v>
                </c:pt>
                <c:pt idx="752">
                  <c:v>50.28</c:v>
                </c:pt>
                <c:pt idx="753">
                  <c:v>49.96</c:v>
                </c:pt>
                <c:pt idx="754">
                  <c:v>49.65</c:v>
                </c:pt>
                <c:pt idx="755">
                  <c:v>49.35</c:v>
                </c:pt>
                <c:pt idx="756">
                  <c:v>49.06</c:v>
                </c:pt>
                <c:pt idx="757">
                  <c:v>48.77</c:v>
                </c:pt>
                <c:pt idx="758">
                  <c:v>48.48</c:v>
                </c:pt>
                <c:pt idx="759">
                  <c:v>48.21</c:v>
                </c:pt>
                <c:pt idx="760">
                  <c:v>47.93</c:v>
                </c:pt>
                <c:pt idx="761">
                  <c:v>47.67</c:v>
                </c:pt>
                <c:pt idx="762">
                  <c:v>47.4</c:v>
                </c:pt>
                <c:pt idx="763">
                  <c:v>47.15</c:v>
                </c:pt>
                <c:pt idx="764">
                  <c:v>46.9</c:v>
                </c:pt>
                <c:pt idx="765">
                  <c:v>46.65</c:v>
                </c:pt>
                <c:pt idx="766">
                  <c:v>46.41</c:v>
                </c:pt>
                <c:pt idx="767">
                  <c:v>46.17</c:v>
                </c:pt>
                <c:pt idx="768">
                  <c:v>45.94</c:v>
                </c:pt>
                <c:pt idx="769">
                  <c:v>45.71</c:v>
                </c:pt>
                <c:pt idx="770">
                  <c:v>45.49</c:v>
                </c:pt>
                <c:pt idx="771">
                  <c:v>45.27</c:v>
                </c:pt>
                <c:pt idx="772">
                  <c:v>45.06</c:v>
                </c:pt>
                <c:pt idx="773">
                  <c:v>44.85</c:v>
                </c:pt>
                <c:pt idx="774">
                  <c:v>44.64</c:v>
                </c:pt>
                <c:pt idx="775">
                  <c:v>44.44</c:v>
                </c:pt>
                <c:pt idx="776">
                  <c:v>44.24</c:v>
                </c:pt>
                <c:pt idx="777">
                  <c:v>44.05</c:v>
                </c:pt>
                <c:pt idx="778">
                  <c:v>43.86</c:v>
                </c:pt>
                <c:pt idx="779">
                  <c:v>43.67</c:v>
                </c:pt>
                <c:pt idx="780">
                  <c:v>43.49</c:v>
                </c:pt>
                <c:pt idx="781">
                  <c:v>43.31</c:v>
                </c:pt>
                <c:pt idx="782">
                  <c:v>43.14</c:v>
                </c:pt>
                <c:pt idx="783">
                  <c:v>42.96</c:v>
                </c:pt>
                <c:pt idx="784">
                  <c:v>42.8</c:v>
                </c:pt>
                <c:pt idx="785">
                  <c:v>42.63</c:v>
                </c:pt>
                <c:pt idx="786">
                  <c:v>42.47</c:v>
                </c:pt>
                <c:pt idx="787">
                  <c:v>42.31</c:v>
                </c:pt>
                <c:pt idx="788">
                  <c:v>42.15</c:v>
                </c:pt>
                <c:pt idx="789">
                  <c:v>42</c:v>
                </c:pt>
                <c:pt idx="790">
                  <c:v>41.85</c:v>
                </c:pt>
                <c:pt idx="791">
                  <c:v>41.7</c:v>
                </c:pt>
                <c:pt idx="792">
                  <c:v>41.56</c:v>
                </c:pt>
                <c:pt idx="793">
                  <c:v>41.42</c:v>
                </c:pt>
                <c:pt idx="794">
                  <c:v>41.28</c:v>
                </c:pt>
                <c:pt idx="795">
                  <c:v>41.14</c:v>
                </c:pt>
                <c:pt idx="796">
                  <c:v>41.01</c:v>
                </c:pt>
                <c:pt idx="797">
                  <c:v>40.880000000000003</c:v>
                </c:pt>
                <c:pt idx="798">
                  <c:v>40.75</c:v>
                </c:pt>
                <c:pt idx="799">
                  <c:v>40.619999999999997</c:v>
                </c:pt>
                <c:pt idx="800">
                  <c:v>40.5</c:v>
                </c:pt>
                <c:pt idx="801">
                  <c:v>40.380000000000003</c:v>
                </c:pt>
                <c:pt idx="802">
                  <c:v>40.26</c:v>
                </c:pt>
                <c:pt idx="803">
                  <c:v>40.14</c:v>
                </c:pt>
                <c:pt idx="804">
                  <c:v>40.03</c:v>
                </c:pt>
                <c:pt idx="805">
                  <c:v>39.92</c:v>
                </c:pt>
                <c:pt idx="806">
                  <c:v>39.81</c:v>
                </c:pt>
                <c:pt idx="807">
                  <c:v>39.700000000000003</c:v>
                </c:pt>
                <c:pt idx="808">
                  <c:v>39.6</c:v>
                </c:pt>
                <c:pt idx="809">
                  <c:v>39.49</c:v>
                </c:pt>
                <c:pt idx="810">
                  <c:v>39.39</c:v>
                </c:pt>
                <c:pt idx="811">
                  <c:v>39.29</c:v>
                </c:pt>
                <c:pt idx="812">
                  <c:v>39.200000000000003</c:v>
                </c:pt>
                <c:pt idx="813">
                  <c:v>39.1</c:v>
                </c:pt>
                <c:pt idx="814">
                  <c:v>39.01</c:v>
                </c:pt>
                <c:pt idx="815">
                  <c:v>38.92</c:v>
                </c:pt>
                <c:pt idx="816">
                  <c:v>38.83</c:v>
                </c:pt>
                <c:pt idx="817">
                  <c:v>38.74</c:v>
                </c:pt>
                <c:pt idx="818">
                  <c:v>38.65</c:v>
                </c:pt>
                <c:pt idx="819">
                  <c:v>38.57</c:v>
                </c:pt>
                <c:pt idx="820">
                  <c:v>38.49</c:v>
                </c:pt>
                <c:pt idx="821">
                  <c:v>38.409999999999997</c:v>
                </c:pt>
                <c:pt idx="822">
                  <c:v>38.33</c:v>
                </c:pt>
                <c:pt idx="823">
                  <c:v>38.25</c:v>
                </c:pt>
                <c:pt idx="824">
                  <c:v>38.18</c:v>
                </c:pt>
                <c:pt idx="825">
                  <c:v>38.1</c:v>
                </c:pt>
                <c:pt idx="826">
                  <c:v>38.03</c:v>
                </c:pt>
                <c:pt idx="827">
                  <c:v>37.96</c:v>
                </c:pt>
                <c:pt idx="828">
                  <c:v>37.89</c:v>
                </c:pt>
                <c:pt idx="829">
                  <c:v>37.82</c:v>
                </c:pt>
                <c:pt idx="830">
                  <c:v>37.76</c:v>
                </c:pt>
                <c:pt idx="831">
                  <c:v>37.69</c:v>
                </c:pt>
                <c:pt idx="832">
                  <c:v>37.630000000000003</c:v>
                </c:pt>
                <c:pt idx="833">
                  <c:v>37.57</c:v>
                </c:pt>
                <c:pt idx="834">
                  <c:v>37.51</c:v>
                </c:pt>
                <c:pt idx="835">
                  <c:v>37.450000000000003</c:v>
                </c:pt>
                <c:pt idx="836">
                  <c:v>37.39</c:v>
                </c:pt>
                <c:pt idx="837">
                  <c:v>37.33</c:v>
                </c:pt>
                <c:pt idx="838">
                  <c:v>37.28</c:v>
                </c:pt>
                <c:pt idx="839">
                  <c:v>37.229999999999997</c:v>
                </c:pt>
                <c:pt idx="840">
                  <c:v>37.17</c:v>
                </c:pt>
                <c:pt idx="841">
                  <c:v>37.119999999999997</c:v>
                </c:pt>
                <c:pt idx="842">
                  <c:v>37.07</c:v>
                </c:pt>
                <c:pt idx="843">
                  <c:v>37.020000000000003</c:v>
                </c:pt>
                <c:pt idx="844">
                  <c:v>36.979999999999997</c:v>
                </c:pt>
                <c:pt idx="845">
                  <c:v>36.93</c:v>
                </c:pt>
                <c:pt idx="846">
                  <c:v>36.89</c:v>
                </c:pt>
                <c:pt idx="847">
                  <c:v>36.840000000000003</c:v>
                </c:pt>
                <c:pt idx="848">
                  <c:v>36.799999999999997</c:v>
                </c:pt>
                <c:pt idx="849">
                  <c:v>36.76</c:v>
                </c:pt>
                <c:pt idx="850">
                  <c:v>36.72</c:v>
                </c:pt>
                <c:pt idx="851">
                  <c:v>36.68</c:v>
                </c:pt>
                <c:pt idx="852">
                  <c:v>36.64</c:v>
                </c:pt>
                <c:pt idx="853">
                  <c:v>36.6</c:v>
                </c:pt>
                <c:pt idx="854">
                  <c:v>36.57</c:v>
                </c:pt>
                <c:pt idx="855">
                  <c:v>36.53</c:v>
                </c:pt>
                <c:pt idx="856">
                  <c:v>36.5</c:v>
                </c:pt>
                <c:pt idx="857">
                  <c:v>36.47</c:v>
                </c:pt>
                <c:pt idx="858">
                  <c:v>36.44</c:v>
                </c:pt>
                <c:pt idx="859">
                  <c:v>36.4</c:v>
                </c:pt>
                <c:pt idx="860">
                  <c:v>36.380000000000003</c:v>
                </c:pt>
                <c:pt idx="861">
                  <c:v>36.35</c:v>
                </c:pt>
                <c:pt idx="862">
                  <c:v>36.32</c:v>
                </c:pt>
                <c:pt idx="863">
                  <c:v>36.29</c:v>
                </c:pt>
                <c:pt idx="864">
                  <c:v>36.270000000000003</c:v>
                </c:pt>
                <c:pt idx="865">
                  <c:v>36.24</c:v>
                </c:pt>
                <c:pt idx="866">
                  <c:v>36.22</c:v>
                </c:pt>
                <c:pt idx="867">
                  <c:v>36.19</c:v>
                </c:pt>
                <c:pt idx="868">
                  <c:v>36.17</c:v>
                </c:pt>
                <c:pt idx="869">
                  <c:v>36.15</c:v>
                </c:pt>
                <c:pt idx="870">
                  <c:v>36.130000000000003</c:v>
                </c:pt>
                <c:pt idx="871">
                  <c:v>36.11</c:v>
                </c:pt>
                <c:pt idx="872">
                  <c:v>36.090000000000003</c:v>
                </c:pt>
                <c:pt idx="873">
                  <c:v>36.08</c:v>
                </c:pt>
                <c:pt idx="874">
                  <c:v>36.06</c:v>
                </c:pt>
                <c:pt idx="875">
                  <c:v>36.04</c:v>
                </c:pt>
                <c:pt idx="876">
                  <c:v>36.03</c:v>
                </c:pt>
                <c:pt idx="877">
                  <c:v>36.01</c:v>
                </c:pt>
                <c:pt idx="878">
                  <c:v>36</c:v>
                </c:pt>
                <c:pt idx="879">
                  <c:v>35.99</c:v>
                </c:pt>
                <c:pt idx="880">
                  <c:v>35.979999999999997</c:v>
                </c:pt>
                <c:pt idx="881">
                  <c:v>35.96</c:v>
                </c:pt>
                <c:pt idx="882">
                  <c:v>35.950000000000003</c:v>
                </c:pt>
                <c:pt idx="883">
                  <c:v>35.94</c:v>
                </c:pt>
                <c:pt idx="884">
                  <c:v>35.94</c:v>
                </c:pt>
                <c:pt idx="885">
                  <c:v>35.93</c:v>
                </c:pt>
                <c:pt idx="886">
                  <c:v>35.92</c:v>
                </c:pt>
                <c:pt idx="887">
                  <c:v>35.909999999999997</c:v>
                </c:pt>
                <c:pt idx="888">
                  <c:v>35.909999999999997</c:v>
                </c:pt>
                <c:pt idx="889">
                  <c:v>35.9</c:v>
                </c:pt>
                <c:pt idx="890">
                  <c:v>35.9</c:v>
                </c:pt>
                <c:pt idx="891">
                  <c:v>35.9</c:v>
                </c:pt>
                <c:pt idx="892">
                  <c:v>35.89</c:v>
                </c:pt>
                <c:pt idx="893">
                  <c:v>35.89</c:v>
                </c:pt>
                <c:pt idx="894">
                  <c:v>35.89</c:v>
                </c:pt>
                <c:pt idx="895">
                  <c:v>35.89</c:v>
                </c:pt>
                <c:pt idx="896">
                  <c:v>35.89</c:v>
                </c:pt>
                <c:pt idx="897">
                  <c:v>35.89</c:v>
                </c:pt>
                <c:pt idx="898">
                  <c:v>35.89</c:v>
                </c:pt>
                <c:pt idx="899">
                  <c:v>35.9</c:v>
                </c:pt>
                <c:pt idx="900">
                  <c:v>35.9</c:v>
                </c:pt>
                <c:pt idx="901">
                  <c:v>35.9</c:v>
                </c:pt>
                <c:pt idx="902">
                  <c:v>35.909999999999997</c:v>
                </c:pt>
                <c:pt idx="903">
                  <c:v>35.909999999999997</c:v>
                </c:pt>
                <c:pt idx="904">
                  <c:v>35.92</c:v>
                </c:pt>
                <c:pt idx="905">
                  <c:v>35.92</c:v>
                </c:pt>
                <c:pt idx="906">
                  <c:v>35.93</c:v>
                </c:pt>
                <c:pt idx="907">
                  <c:v>35.94</c:v>
                </c:pt>
                <c:pt idx="908">
                  <c:v>35.950000000000003</c:v>
                </c:pt>
                <c:pt idx="909">
                  <c:v>35.96</c:v>
                </c:pt>
                <c:pt idx="910">
                  <c:v>35.96</c:v>
                </c:pt>
                <c:pt idx="911">
                  <c:v>35.97</c:v>
                </c:pt>
                <c:pt idx="912">
                  <c:v>35.99</c:v>
                </c:pt>
                <c:pt idx="913">
                  <c:v>36</c:v>
                </c:pt>
                <c:pt idx="914">
                  <c:v>36.01</c:v>
                </c:pt>
                <c:pt idx="915">
                  <c:v>36.020000000000003</c:v>
                </c:pt>
                <c:pt idx="916">
                  <c:v>36.04</c:v>
                </c:pt>
                <c:pt idx="917">
                  <c:v>36.049999999999997</c:v>
                </c:pt>
                <c:pt idx="918">
                  <c:v>36.06</c:v>
                </c:pt>
                <c:pt idx="919">
                  <c:v>36.08</c:v>
                </c:pt>
                <c:pt idx="920">
                  <c:v>36.1</c:v>
                </c:pt>
                <c:pt idx="921">
                  <c:v>36.11</c:v>
                </c:pt>
                <c:pt idx="922">
                  <c:v>36.130000000000003</c:v>
                </c:pt>
                <c:pt idx="923">
                  <c:v>36.15</c:v>
                </c:pt>
                <c:pt idx="924">
                  <c:v>36.159999999999997</c:v>
                </c:pt>
                <c:pt idx="925">
                  <c:v>36.18</c:v>
                </c:pt>
                <c:pt idx="926">
                  <c:v>36.200000000000003</c:v>
                </c:pt>
                <c:pt idx="927">
                  <c:v>36.22</c:v>
                </c:pt>
                <c:pt idx="928">
                  <c:v>36.24</c:v>
                </c:pt>
                <c:pt idx="929">
                  <c:v>36.270000000000003</c:v>
                </c:pt>
                <c:pt idx="930">
                  <c:v>36.29</c:v>
                </c:pt>
                <c:pt idx="931">
                  <c:v>36.31</c:v>
                </c:pt>
                <c:pt idx="932">
                  <c:v>36.33</c:v>
                </c:pt>
                <c:pt idx="933">
                  <c:v>36.36</c:v>
                </c:pt>
                <c:pt idx="934">
                  <c:v>36.380000000000003</c:v>
                </c:pt>
                <c:pt idx="935">
                  <c:v>36.409999999999997</c:v>
                </c:pt>
                <c:pt idx="936">
                  <c:v>36.43</c:v>
                </c:pt>
                <c:pt idx="937">
                  <c:v>36.46</c:v>
                </c:pt>
                <c:pt idx="938">
                  <c:v>36.479999999999997</c:v>
                </c:pt>
                <c:pt idx="939">
                  <c:v>36.51</c:v>
                </c:pt>
                <c:pt idx="940">
                  <c:v>36.54</c:v>
                </c:pt>
                <c:pt idx="941">
                  <c:v>36.57</c:v>
                </c:pt>
                <c:pt idx="942">
                  <c:v>36.6</c:v>
                </c:pt>
                <c:pt idx="943">
                  <c:v>36.630000000000003</c:v>
                </c:pt>
                <c:pt idx="944">
                  <c:v>36.659999999999997</c:v>
                </c:pt>
                <c:pt idx="945">
                  <c:v>36.69</c:v>
                </c:pt>
                <c:pt idx="946">
                  <c:v>36.72</c:v>
                </c:pt>
                <c:pt idx="947">
                  <c:v>36.75</c:v>
                </c:pt>
                <c:pt idx="948">
                  <c:v>36.79</c:v>
                </c:pt>
                <c:pt idx="949">
                  <c:v>36.82</c:v>
                </c:pt>
                <c:pt idx="950">
                  <c:v>36.85</c:v>
                </c:pt>
                <c:pt idx="951">
                  <c:v>36.89</c:v>
                </c:pt>
                <c:pt idx="952">
                  <c:v>36.92</c:v>
                </c:pt>
                <c:pt idx="953">
                  <c:v>36.96</c:v>
                </c:pt>
                <c:pt idx="954">
                  <c:v>36.99</c:v>
                </c:pt>
                <c:pt idx="955">
                  <c:v>37.03</c:v>
                </c:pt>
                <c:pt idx="956">
                  <c:v>37.07</c:v>
                </c:pt>
                <c:pt idx="957">
                  <c:v>37.11</c:v>
                </c:pt>
                <c:pt idx="958">
                  <c:v>37.15</c:v>
                </c:pt>
                <c:pt idx="959">
                  <c:v>37.19</c:v>
                </c:pt>
                <c:pt idx="960">
                  <c:v>37.229999999999997</c:v>
                </c:pt>
                <c:pt idx="961">
                  <c:v>37.270000000000003</c:v>
                </c:pt>
                <c:pt idx="962">
                  <c:v>37.31</c:v>
                </c:pt>
                <c:pt idx="963">
                  <c:v>37.35</c:v>
                </c:pt>
                <c:pt idx="964">
                  <c:v>37.39</c:v>
                </c:pt>
                <c:pt idx="965">
                  <c:v>37.44</c:v>
                </c:pt>
                <c:pt idx="966">
                  <c:v>37.479999999999997</c:v>
                </c:pt>
                <c:pt idx="967">
                  <c:v>37.53</c:v>
                </c:pt>
                <c:pt idx="968">
                  <c:v>37.57</c:v>
                </c:pt>
                <c:pt idx="969">
                  <c:v>37.619999999999997</c:v>
                </c:pt>
                <c:pt idx="970">
                  <c:v>37.659999999999997</c:v>
                </c:pt>
                <c:pt idx="971">
                  <c:v>37.71</c:v>
                </c:pt>
                <c:pt idx="972">
                  <c:v>37.76</c:v>
                </c:pt>
                <c:pt idx="973">
                  <c:v>37.81</c:v>
                </c:pt>
                <c:pt idx="974">
                  <c:v>37.86</c:v>
                </c:pt>
                <c:pt idx="975">
                  <c:v>37.909999999999997</c:v>
                </c:pt>
                <c:pt idx="976">
                  <c:v>37.96</c:v>
                </c:pt>
                <c:pt idx="977">
                  <c:v>38.01</c:v>
                </c:pt>
                <c:pt idx="978">
                  <c:v>38.06</c:v>
                </c:pt>
                <c:pt idx="979">
                  <c:v>38.119999999999997</c:v>
                </c:pt>
                <c:pt idx="980">
                  <c:v>38.17</c:v>
                </c:pt>
                <c:pt idx="981">
                  <c:v>38.22</c:v>
                </c:pt>
                <c:pt idx="982">
                  <c:v>38.28</c:v>
                </c:pt>
                <c:pt idx="983">
                  <c:v>38.340000000000003</c:v>
                </c:pt>
                <c:pt idx="984">
                  <c:v>38.39</c:v>
                </c:pt>
                <c:pt idx="985">
                  <c:v>38.450000000000003</c:v>
                </c:pt>
                <c:pt idx="986">
                  <c:v>38.51</c:v>
                </c:pt>
                <c:pt idx="987">
                  <c:v>38.57</c:v>
                </c:pt>
                <c:pt idx="988">
                  <c:v>38.630000000000003</c:v>
                </c:pt>
                <c:pt idx="989">
                  <c:v>38.69</c:v>
                </c:pt>
                <c:pt idx="990">
                  <c:v>38.75</c:v>
                </c:pt>
                <c:pt idx="991">
                  <c:v>38.81</c:v>
                </c:pt>
                <c:pt idx="992">
                  <c:v>38.880000000000003</c:v>
                </c:pt>
                <c:pt idx="993">
                  <c:v>38.94</c:v>
                </c:pt>
                <c:pt idx="994">
                  <c:v>39.01</c:v>
                </c:pt>
                <c:pt idx="995">
                  <c:v>39.07</c:v>
                </c:pt>
                <c:pt idx="996">
                  <c:v>39.14</c:v>
                </c:pt>
                <c:pt idx="997">
                  <c:v>39.21</c:v>
                </c:pt>
                <c:pt idx="998">
                  <c:v>39.28</c:v>
                </c:pt>
                <c:pt idx="999">
                  <c:v>39.340000000000003</c:v>
                </c:pt>
                <c:pt idx="1000">
                  <c:v>39.42</c:v>
                </c:pt>
                <c:pt idx="1001">
                  <c:v>39.49</c:v>
                </c:pt>
                <c:pt idx="1002">
                  <c:v>39.56</c:v>
                </c:pt>
                <c:pt idx="1003">
                  <c:v>39.630000000000003</c:v>
                </c:pt>
                <c:pt idx="1004">
                  <c:v>39.71</c:v>
                </c:pt>
                <c:pt idx="1005">
                  <c:v>39.78</c:v>
                </c:pt>
                <c:pt idx="1006">
                  <c:v>39.86</c:v>
                </c:pt>
                <c:pt idx="1007">
                  <c:v>39.94</c:v>
                </c:pt>
                <c:pt idx="1008">
                  <c:v>40.020000000000003</c:v>
                </c:pt>
                <c:pt idx="1009">
                  <c:v>40.1</c:v>
                </c:pt>
                <c:pt idx="1010">
                  <c:v>40.18</c:v>
                </c:pt>
                <c:pt idx="1011">
                  <c:v>40.26</c:v>
                </c:pt>
                <c:pt idx="1012">
                  <c:v>40.340000000000003</c:v>
                </c:pt>
                <c:pt idx="1013">
                  <c:v>40.43</c:v>
                </c:pt>
                <c:pt idx="1014">
                  <c:v>40.51</c:v>
                </c:pt>
                <c:pt idx="1015">
                  <c:v>40.6</c:v>
                </c:pt>
                <c:pt idx="1016">
                  <c:v>40.69</c:v>
                </c:pt>
                <c:pt idx="1017">
                  <c:v>40.78</c:v>
                </c:pt>
                <c:pt idx="1018">
                  <c:v>40.869999999999997</c:v>
                </c:pt>
                <c:pt idx="1019">
                  <c:v>40.96</c:v>
                </c:pt>
                <c:pt idx="1020">
                  <c:v>41.05</c:v>
                </c:pt>
                <c:pt idx="1021">
                  <c:v>41.15</c:v>
                </c:pt>
                <c:pt idx="1022">
                  <c:v>41.24</c:v>
                </c:pt>
                <c:pt idx="1023">
                  <c:v>41.34</c:v>
                </c:pt>
                <c:pt idx="1024">
                  <c:v>41.44</c:v>
                </c:pt>
                <c:pt idx="1025">
                  <c:v>41.54</c:v>
                </c:pt>
                <c:pt idx="1026">
                  <c:v>41.64</c:v>
                </c:pt>
                <c:pt idx="1027">
                  <c:v>41.75</c:v>
                </c:pt>
                <c:pt idx="1028">
                  <c:v>41.85</c:v>
                </c:pt>
                <c:pt idx="1029">
                  <c:v>41.96</c:v>
                </c:pt>
                <c:pt idx="1030">
                  <c:v>42.07</c:v>
                </c:pt>
                <c:pt idx="1031">
                  <c:v>42.18</c:v>
                </c:pt>
                <c:pt idx="1032">
                  <c:v>42.29</c:v>
                </c:pt>
                <c:pt idx="1033">
                  <c:v>42.4</c:v>
                </c:pt>
                <c:pt idx="1034">
                  <c:v>42.52</c:v>
                </c:pt>
                <c:pt idx="1035">
                  <c:v>42.64</c:v>
                </c:pt>
                <c:pt idx="1036">
                  <c:v>42.75</c:v>
                </c:pt>
                <c:pt idx="1037">
                  <c:v>42.88</c:v>
                </c:pt>
                <c:pt idx="1038">
                  <c:v>43</c:v>
                </c:pt>
                <c:pt idx="1039">
                  <c:v>43.12</c:v>
                </c:pt>
                <c:pt idx="1040">
                  <c:v>43.25</c:v>
                </c:pt>
                <c:pt idx="1041">
                  <c:v>43.38</c:v>
                </c:pt>
                <c:pt idx="1042">
                  <c:v>43.51</c:v>
                </c:pt>
                <c:pt idx="1043">
                  <c:v>43.65</c:v>
                </c:pt>
                <c:pt idx="1044">
                  <c:v>43.78</c:v>
                </c:pt>
                <c:pt idx="1045">
                  <c:v>43.92</c:v>
                </c:pt>
                <c:pt idx="1046">
                  <c:v>44.06</c:v>
                </c:pt>
                <c:pt idx="1047">
                  <c:v>44.21</c:v>
                </c:pt>
                <c:pt idx="1048">
                  <c:v>44.36</c:v>
                </c:pt>
                <c:pt idx="1049">
                  <c:v>44.5</c:v>
                </c:pt>
                <c:pt idx="1050">
                  <c:v>44.66</c:v>
                </c:pt>
                <c:pt idx="1051">
                  <c:v>44.81</c:v>
                </c:pt>
                <c:pt idx="1052">
                  <c:v>44.97</c:v>
                </c:pt>
                <c:pt idx="1053">
                  <c:v>45.13</c:v>
                </c:pt>
                <c:pt idx="1054">
                  <c:v>45.29</c:v>
                </c:pt>
                <c:pt idx="1055">
                  <c:v>45.46</c:v>
                </c:pt>
                <c:pt idx="1056">
                  <c:v>45.63</c:v>
                </c:pt>
                <c:pt idx="1057">
                  <c:v>45.8</c:v>
                </c:pt>
                <c:pt idx="1058">
                  <c:v>45.98</c:v>
                </c:pt>
                <c:pt idx="1059">
                  <c:v>46.16</c:v>
                </c:pt>
                <c:pt idx="1060">
                  <c:v>46.35</c:v>
                </c:pt>
                <c:pt idx="1061">
                  <c:v>46.54</c:v>
                </c:pt>
                <c:pt idx="1062">
                  <c:v>46.73</c:v>
                </c:pt>
                <c:pt idx="1063">
                  <c:v>46.92</c:v>
                </c:pt>
                <c:pt idx="1064">
                  <c:v>47.12</c:v>
                </c:pt>
                <c:pt idx="1065">
                  <c:v>47.33</c:v>
                </c:pt>
                <c:pt idx="1066">
                  <c:v>47.54</c:v>
                </c:pt>
                <c:pt idx="1067">
                  <c:v>47.75</c:v>
                </c:pt>
                <c:pt idx="1068">
                  <c:v>47.97</c:v>
                </c:pt>
                <c:pt idx="1069">
                  <c:v>48.19</c:v>
                </c:pt>
                <c:pt idx="1070">
                  <c:v>48.42</c:v>
                </c:pt>
                <c:pt idx="1071">
                  <c:v>48.66</c:v>
                </c:pt>
                <c:pt idx="1072">
                  <c:v>48.9</c:v>
                </c:pt>
                <c:pt idx="1073">
                  <c:v>49.14</c:v>
                </c:pt>
                <c:pt idx="1074">
                  <c:v>49.39</c:v>
                </c:pt>
                <c:pt idx="1075">
                  <c:v>49.65</c:v>
                </c:pt>
                <c:pt idx="1076">
                  <c:v>49.91</c:v>
                </c:pt>
                <c:pt idx="1077">
                  <c:v>50.18</c:v>
                </c:pt>
                <c:pt idx="1078">
                  <c:v>50.46</c:v>
                </c:pt>
                <c:pt idx="1079">
                  <c:v>50.74</c:v>
                </c:pt>
                <c:pt idx="1080">
                  <c:v>51.03</c:v>
                </c:pt>
                <c:pt idx="1081">
                  <c:v>51.33</c:v>
                </c:pt>
                <c:pt idx="1082">
                  <c:v>51.64</c:v>
                </c:pt>
                <c:pt idx="1083">
                  <c:v>51.95</c:v>
                </c:pt>
                <c:pt idx="1084">
                  <c:v>52.27</c:v>
                </c:pt>
                <c:pt idx="1085">
                  <c:v>52.61</c:v>
                </c:pt>
                <c:pt idx="1086">
                  <c:v>52.95</c:v>
                </c:pt>
                <c:pt idx="1087">
                  <c:v>53.3</c:v>
                </c:pt>
                <c:pt idx="1088">
                  <c:v>53.66</c:v>
                </c:pt>
                <c:pt idx="1089">
                  <c:v>54.03</c:v>
                </c:pt>
                <c:pt idx="1090">
                  <c:v>54.41</c:v>
                </c:pt>
                <c:pt idx="1091">
                  <c:v>54.8</c:v>
                </c:pt>
                <c:pt idx="1092">
                  <c:v>55.2</c:v>
                </c:pt>
                <c:pt idx="1093">
                  <c:v>55.62</c:v>
                </c:pt>
                <c:pt idx="1094">
                  <c:v>56.05</c:v>
                </c:pt>
                <c:pt idx="1095">
                  <c:v>56.49</c:v>
                </c:pt>
                <c:pt idx="1096">
                  <c:v>56.94</c:v>
                </c:pt>
                <c:pt idx="1097">
                  <c:v>57.41</c:v>
                </c:pt>
                <c:pt idx="1098">
                  <c:v>57.9</c:v>
                </c:pt>
                <c:pt idx="1099">
                  <c:v>58.4</c:v>
                </c:pt>
                <c:pt idx="1100">
                  <c:v>58.92</c:v>
                </c:pt>
                <c:pt idx="1101">
                  <c:v>59.45</c:v>
                </c:pt>
                <c:pt idx="1102">
                  <c:v>60.01</c:v>
                </c:pt>
                <c:pt idx="1103">
                  <c:v>60.58</c:v>
                </c:pt>
                <c:pt idx="1104">
                  <c:v>61.17</c:v>
                </c:pt>
                <c:pt idx="1105">
                  <c:v>61.78</c:v>
                </c:pt>
                <c:pt idx="1106">
                  <c:v>62.42</c:v>
                </c:pt>
                <c:pt idx="1107">
                  <c:v>63.07</c:v>
                </c:pt>
                <c:pt idx="1108">
                  <c:v>63.75</c:v>
                </c:pt>
                <c:pt idx="1109">
                  <c:v>64.459999999999994</c:v>
                </c:pt>
                <c:pt idx="1110">
                  <c:v>65.19</c:v>
                </c:pt>
                <c:pt idx="1111">
                  <c:v>65.959999999999994</c:v>
                </c:pt>
                <c:pt idx="1112">
                  <c:v>66.75</c:v>
                </c:pt>
                <c:pt idx="1113">
                  <c:v>67.569999999999993</c:v>
                </c:pt>
                <c:pt idx="1114">
                  <c:v>68.42</c:v>
                </c:pt>
                <c:pt idx="1115">
                  <c:v>69.31</c:v>
                </c:pt>
                <c:pt idx="1116">
                  <c:v>70.239999999999995</c:v>
                </c:pt>
                <c:pt idx="1117">
                  <c:v>71.2</c:v>
                </c:pt>
                <c:pt idx="1118">
                  <c:v>72.209999999999994</c:v>
                </c:pt>
                <c:pt idx="1119">
                  <c:v>73.25</c:v>
                </c:pt>
                <c:pt idx="1120">
                  <c:v>74.349999999999994</c:v>
                </c:pt>
                <c:pt idx="1121">
                  <c:v>75.489999999999995</c:v>
                </c:pt>
                <c:pt idx="1122">
                  <c:v>76.680000000000007</c:v>
                </c:pt>
                <c:pt idx="1123">
                  <c:v>77.92</c:v>
                </c:pt>
                <c:pt idx="1124">
                  <c:v>79.22</c:v>
                </c:pt>
                <c:pt idx="1125">
                  <c:v>80.58</c:v>
                </c:pt>
                <c:pt idx="1126">
                  <c:v>82.01</c:v>
                </c:pt>
                <c:pt idx="1127">
                  <c:v>83.5</c:v>
                </c:pt>
                <c:pt idx="1128">
                  <c:v>85.07</c:v>
                </c:pt>
                <c:pt idx="1129">
                  <c:v>86.71</c:v>
                </c:pt>
                <c:pt idx="1130">
                  <c:v>88.43</c:v>
                </c:pt>
                <c:pt idx="1131">
                  <c:v>90.24</c:v>
                </c:pt>
                <c:pt idx="1132">
                  <c:v>92.14</c:v>
                </c:pt>
                <c:pt idx="1133">
                  <c:v>94.14</c:v>
                </c:pt>
                <c:pt idx="1134">
                  <c:v>96.24</c:v>
                </c:pt>
                <c:pt idx="1135">
                  <c:v>98.45</c:v>
                </c:pt>
                <c:pt idx="1136">
                  <c:v>100.78</c:v>
                </c:pt>
                <c:pt idx="1137">
                  <c:v>103.23</c:v>
                </c:pt>
                <c:pt idx="1138">
                  <c:v>105.82</c:v>
                </c:pt>
                <c:pt idx="1139">
                  <c:v>108.54</c:v>
                </c:pt>
                <c:pt idx="1140">
                  <c:v>111.42</c:v>
                </c:pt>
                <c:pt idx="1141">
                  <c:v>114.45</c:v>
                </c:pt>
                <c:pt idx="1142">
                  <c:v>117.65</c:v>
                </c:pt>
                <c:pt idx="1143">
                  <c:v>121.03</c:v>
                </c:pt>
                <c:pt idx="1144">
                  <c:v>124.6</c:v>
                </c:pt>
                <c:pt idx="1145">
                  <c:v>128.37</c:v>
                </c:pt>
                <c:pt idx="1146">
                  <c:v>132.34</c:v>
                </c:pt>
                <c:pt idx="1147">
                  <c:v>136.54</c:v>
                </c:pt>
                <c:pt idx="1148">
                  <c:v>140.96</c:v>
                </c:pt>
                <c:pt idx="1149">
                  <c:v>145.62</c:v>
                </c:pt>
                <c:pt idx="1150">
                  <c:v>150.52000000000001</c:v>
                </c:pt>
                <c:pt idx="1151">
                  <c:v>155.68</c:v>
                </c:pt>
                <c:pt idx="1152">
                  <c:v>161.08000000000001</c:v>
                </c:pt>
                <c:pt idx="1153">
                  <c:v>166.74</c:v>
                </c:pt>
                <c:pt idx="1154">
                  <c:v>172.64</c:v>
                </c:pt>
                <c:pt idx="1155">
                  <c:v>178.78</c:v>
                </c:pt>
                <c:pt idx="1156">
                  <c:v>185.14</c:v>
                </c:pt>
                <c:pt idx="1157">
                  <c:v>191.68</c:v>
                </c:pt>
                <c:pt idx="1158">
                  <c:v>198.37</c:v>
                </c:pt>
                <c:pt idx="1159">
                  <c:v>205.17</c:v>
                </c:pt>
                <c:pt idx="1160">
                  <c:v>211.99</c:v>
                </c:pt>
                <c:pt idx="1161">
                  <c:v>218.77</c:v>
                </c:pt>
                <c:pt idx="1162">
                  <c:v>225.4</c:v>
                </c:pt>
                <c:pt idx="1163">
                  <c:v>231.79</c:v>
                </c:pt>
                <c:pt idx="1164">
                  <c:v>237.8</c:v>
                </c:pt>
                <c:pt idx="1165">
                  <c:v>243.34</c:v>
                </c:pt>
                <c:pt idx="1166">
                  <c:v>248.28</c:v>
                </c:pt>
                <c:pt idx="1167">
                  <c:v>252.54</c:v>
                </c:pt>
                <c:pt idx="1168">
                  <c:v>256.08</c:v>
                </c:pt>
                <c:pt idx="1169">
                  <c:v>258.89</c:v>
                </c:pt>
                <c:pt idx="1170">
                  <c:v>261.04000000000002</c:v>
                </c:pt>
                <c:pt idx="1171">
                  <c:v>262.61</c:v>
                </c:pt>
                <c:pt idx="1172">
                  <c:v>263.74</c:v>
                </c:pt>
                <c:pt idx="1173">
                  <c:v>264.54000000000002</c:v>
                </c:pt>
                <c:pt idx="1174">
                  <c:v>265.12</c:v>
                </c:pt>
                <c:pt idx="1175">
                  <c:v>265.52</c:v>
                </c:pt>
                <c:pt idx="1176">
                  <c:v>265.79000000000002</c:v>
                </c:pt>
                <c:pt idx="1177">
                  <c:v>265.92</c:v>
                </c:pt>
                <c:pt idx="1178">
                  <c:v>265.92</c:v>
                </c:pt>
                <c:pt idx="1179">
                  <c:v>265.8</c:v>
                </c:pt>
                <c:pt idx="1180">
                  <c:v>265.54000000000002</c:v>
                </c:pt>
                <c:pt idx="1181">
                  <c:v>265.14</c:v>
                </c:pt>
                <c:pt idx="1182">
                  <c:v>264.58</c:v>
                </c:pt>
                <c:pt idx="1183">
                  <c:v>263.79000000000002</c:v>
                </c:pt>
                <c:pt idx="1184">
                  <c:v>262.68</c:v>
                </c:pt>
                <c:pt idx="1185">
                  <c:v>261.13</c:v>
                </c:pt>
                <c:pt idx="1186">
                  <c:v>259.02</c:v>
                </c:pt>
                <c:pt idx="1187">
                  <c:v>256.26</c:v>
                </c:pt>
                <c:pt idx="1188">
                  <c:v>252.78</c:v>
                </c:pt>
                <c:pt idx="1189">
                  <c:v>248.59</c:v>
                </c:pt>
                <c:pt idx="1190">
                  <c:v>243.74</c:v>
                </c:pt>
              </c:numCache>
            </c:numRef>
          </c:yVal>
          <c:smooth val="1"/>
          <c:extLst>
            <c:ext xmlns:c16="http://schemas.microsoft.com/office/drawing/2014/chart" uri="{C3380CC4-5D6E-409C-BE32-E72D297353CC}">
              <c16:uniqueId val="{00000001-D0C2-4062-87FE-5E1C210436C2}"/>
            </c:ext>
          </c:extLst>
        </c:ser>
        <c:ser>
          <c:idx val="5"/>
          <c:order val="2"/>
          <c:tx>
            <c:strRef>
              <c:f>Tsky!$M$5</c:f>
              <c:strCache>
                <c:ptCount val="1"/>
                <c:pt idx="0">
                  <c:v>13</c:v>
                </c:pt>
              </c:strCache>
            </c:strRef>
          </c:tx>
          <c:marker>
            <c:symbol val="none"/>
          </c:marker>
          <c:xVal>
            <c:numRef>
              <c:f>Tsky!$A$6:$A$1196</c:f>
              <c:numCache>
                <c:formatCode>0.0</c:formatCode>
                <c:ptCount val="1191"/>
                <c:pt idx="0">
                  <c:v>1</c:v>
                </c:pt>
                <c:pt idx="1">
                  <c:v>1.1000000000000001</c:v>
                </c:pt>
                <c:pt idx="2">
                  <c:v>1.2</c:v>
                </c:pt>
                <c:pt idx="3">
                  <c:v>1.3</c:v>
                </c:pt>
                <c:pt idx="4">
                  <c:v>1.4</c:v>
                </c:pt>
                <c:pt idx="5">
                  <c:v>1.5</c:v>
                </c:pt>
                <c:pt idx="6">
                  <c:v>1.6</c:v>
                </c:pt>
                <c:pt idx="7">
                  <c:v>1.7</c:v>
                </c:pt>
                <c:pt idx="8">
                  <c:v>1.8</c:v>
                </c:pt>
                <c:pt idx="9">
                  <c:v>1.9</c:v>
                </c:pt>
                <c:pt idx="10">
                  <c:v>2</c:v>
                </c:pt>
                <c:pt idx="11">
                  <c:v>2.1</c:v>
                </c:pt>
                <c:pt idx="12">
                  <c:v>2.2000000000000002</c:v>
                </c:pt>
                <c:pt idx="13">
                  <c:v>2.2999999999999998</c:v>
                </c:pt>
                <c:pt idx="14">
                  <c:v>2.4</c:v>
                </c:pt>
                <c:pt idx="15">
                  <c:v>2.5</c:v>
                </c:pt>
                <c:pt idx="16">
                  <c:v>2.6</c:v>
                </c:pt>
                <c:pt idx="17">
                  <c:v>2.7</c:v>
                </c:pt>
                <c:pt idx="18">
                  <c:v>2.8</c:v>
                </c:pt>
                <c:pt idx="19">
                  <c:v>2.9</c:v>
                </c:pt>
                <c:pt idx="20">
                  <c:v>3</c:v>
                </c:pt>
                <c:pt idx="21">
                  <c:v>3.1</c:v>
                </c:pt>
                <c:pt idx="22">
                  <c:v>3.2</c:v>
                </c:pt>
                <c:pt idx="23">
                  <c:v>3.3</c:v>
                </c:pt>
                <c:pt idx="24">
                  <c:v>3.4</c:v>
                </c:pt>
                <c:pt idx="25">
                  <c:v>3.5</c:v>
                </c:pt>
                <c:pt idx="26">
                  <c:v>3.6</c:v>
                </c:pt>
                <c:pt idx="27">
                  <c:v>3.7</c:v>
                </c:pt>
                <c:pt idx="28">
                  <c:v>3.8</c:v>
                </c:pt>
                <c:pt idx="29">
                  <c:v>3.9</c:v>
                </c:pt>
                <c:pt idx="30">
                  <c:v>4</c:v>
                </c:pt>
                <c:pt idx="31">
                  <c:v>4.0999999999999996</c:v>
                </c:pt>
                <c:pt idx="32">
                  <c:v>4.2</c:v>
                </c:pt>
                <c:pt idx="33">
                  <c:v>4.3</c:v>
                </c:pt>
                <c:pt idx="34">
                  <c:v>4.4000000000000004</c:v>
                </c:pt>
                <c:pt idx="35">
                  <c:v>4.5</c:v>
                </c:pt>
                <c:pt idx="36">
                  <c:v>4.5999999999999996</c:v>
                </c:pt>
                <c:pt idx="37">
                  <c:v>4.7</c:v>
                </c:pt>
                <c:pt idx="38">
                  <c:v>4.8</c:v>
                </c:pt>
                <c:pt idx="39">
                  <c:v>4.9000000000000004</c:v>
                </c:pt>
                <c:pt idx="40">
                  <c:v>5</c:v>
                </c:pt>
                <c:pt idx="41">
                  <c:v>5.0999999999999996</c:v>
                </c:pt>
                <c:pt idx="42">
                  <c:v>5.2</c:v>
                </c:pt>
                <c:pt idx="43">
                  <c:v>5.3</c:v>
                </c:pt>
                <c:pt idx="44">
                  <c:v>5.4</c:v>
                </c:pt>
                <c:pt idx="45">
                  <c:v>5.5</c:v>
                </c:pt>
                <c:pt idx="46">
                  <c:v>5.6</c:v>
                </c:pt>
                <c:pt idx="47">
                  <c:v>5.7</c:v>
                </c:pt>
                <c:pt idx="48">
                  <c:v>5.8</c:v>
                </c:pt>
                <c:pt idx="49">
                  <c:v>5.9</c:v>
                </c:pt>
                <c:pt idx="50">
                  <c:v>6</c:v>
                </c:pt>
                <c:pt idx="51">
                  <c:v>6.1</c:v>
                </c:pt>
                <c:pt idx="52">
                  <c:v>6.2</c:v>
                </c:pt>
                <c:pt idx="53">
                  <c:v>6.3</c:v>
                </c:pt>
                <c:pt idx="54">
                  <c:v>6.4</c:v>
                </c:pt>
                <c:pt idx="55">
                  <c:v>6.5</c:v>
                </c:pt>
                <c:pt idx="56">
                  <c:v>6.6</c:v>
                </c:pt>
                <c:pt idx="57">
                  <c:v>6.7</c:v>
                </c:pt>
                <c:pt idx="58">
                  <c:v>6.8</c:v>
                </c:pt>
                <c:pt idx="59">
                  <c:v>6.9</c:v>
                </c:pt>
                <c:pt idx="60">
                  <c:v>7</c:v>
                </c:pt>
                <c:pt idx="61">
                  <c:v>7.1</c:v>
                </c:pt>
                <c:pt idx="62">
                  <c:v>7.2</c:v>
                </c:pt>
                <c:pt idx="63">
                  <c:v>7.3</c:v>
                </c:pt>
                <c:pt idx="64">
                  <c:v>7.4</c:v>
                </c:pt>
                <c:pt idx="65">
                  <c:v>7.5</c:v>
                </c:pt>
                <c:pt idx="66">
                  <c:v>7.6</c:v>
                </c:pt>
                <c:pt idx="67">
                  <c:v>7.7</c:v>
                </c:pt>
                <c:pt idx="68">
                  <c:v>7.8</c:v>
                </c:pt>
                <c:pt idx="69">
                  <c:v>7.9</c:v>
                </c:pt>
                <c:pt idx="70">
                  <c:v>8</c:v>
                </c:pt>
                <c:pt idx="71">
                  <c:v>8.1</c:v>
                </c:pt>
                <c:pt idx="72">
                  <c:v>8.1999999999999993</c:v>
                </c:pt>
                <c:pt idx="73">
                  <c:v>8.3000000000000007</c:v>
                </c:pt>
                <c:pt idx="74">
                  <c:v>8.4</c:v>
                </c:pt>
                <c:pt idx="75">
                  <c:v>8.5</c:v>
                </c:pt>
                <c:pt idx="76">
                  <c:v>8.6</c:v>
                </c:pt>
                <c:pt idx="77">
                  <c:v>8.6999999999999993</c:v>
                </c:pt>
                <c:pt idx="78">
                  <c:v>8.8000000000000007</c:v>
                </c:pt>
                <c:pt idx="79">
                  <c:v>8.9</c:v>
                </c:pt>
                <c:pt idx="80">
                  <c:v>9</c:v>
                </c:pt>
                <c:pt idx="81">
                  <c:v>9.1</c:v>
                </c:pt>
                <c:pt idx="82">
                  <c:v>9.1999999999999993</c:v>
                </c:pt>
                <c:pt idx="83">
                  <c:v>9.3000000000000007</c:v>
                </c:pt>
                <c:pt idx="84">
                  <c:v>9.4</c:v>
                </c:pt>
                <c:pt idx="85">
                  <c:v>9.5</c:v>
                </c:pt>
                <c:pt idx="86">
                  <c:v>9.6</c:v>
                </c:pt>
                <c:pt idx="87">
                  <c:v>9.6999999999999993</c:v>
                </c:pt>
                <c:pt idx="88">
                  <c:v>9.8000000000000007</c:v>
                </c:pt>
                <c:pt idx="89">
                  <c:v>9.9</c:v>
                </c:pt>
                <c:pt idx="90">
                  <c:v>10</c:v>
                </c:pt>
                <c:pt idx="91">
                  <c:v>10.1</c:v>
                </c:pt>
                <c:pt idx="92">
                  <c:v>10.199999999999999</c:v>
                </c:pt>
                <c:pt idx="93">
                  <c:v>10.3</c:v>
                </c:pt>
                <c:pt idx="94">
                  <c:v>10.4</c:v>
                </c:pt>
                <c:pt idx="95">
                  <c:v>10.5</c:v>
                </c:pt>
                <c:pt idx="96">
                  <c:v>10.6</c:v>
                </c:pt>
                <c:pt idx="97">
                  <c:v>10.7</c:v>
                </c:pt>
                <c:pt idx="98">
                  <c:v>10.8</c:v>
                </c:pt>
                <c:pt idx="99">
                  <c:v>10.9</c:v>
                </c:pt>
                <c:pt idx="100">
                  <c:v>11</c:v>
                </c:pt>
                <c:pt idx="101">
                  <c:v>11.1</c:v>
                </c:pt>
                <c:pt idx="102">
                  <c:v>11.2</c:v>
                </c:pt>
                <c:pt idx="103">
                  <c:v>11.3</c:v>
                </c:pt>
                <c:pt idx="104">
                  <c:v>11.4</c:v>
                </c:pt>
                <c:pt idx="105">
                  <c:v>11.5</c:v>
                </c:pt>
                <c:pt idx="106">
                  <c:v>11.6</c:v>
                </c:pt>
                <c:pt idx="107">
                  <c:v>11.7</c:v>
                </c:pt>
                <c:pt idx="108">
                  <c:v>11.8</c:v>
                </c:pt>
                <c:pt idx="109">
                  <c:v>11.9</c:v>
                </c:pt>
                <c:pt idx="110">
                  <c:v>12</c:v>
                </c:pt>
                <c:pt idx="111">
                  <c:v>12.1</c:v>
                </c:pt>
                <c:pt idx="112">
                  <c:v>12.2</c:v>
                </c:pt>
                <c:pt idx="113">
                  <c:v>12.3</c:v>
                </c:pt>
                <c:pt idx="114">
                  <c:v>12.4</c:v>
                </c:pt>
                <c:pt idx="115">
                  <c:v>12.5</c:v>
                </c:pt>
                <c:pt idx="116">
                  <c:v>12.6</c:v>
                </c:pt>
                <c:pt idx="117">
                  <c:v>12.7</c:v>
                </c:pt>
                <c:pt idx="118">
                  <c:v>12.8</c:v>
                </c:pt>
                <c:pt idx="119">
                  <c:v>12.9</c:v>
                </c:pt>
                <c:pt idx="120">
                  <c:v>13</c:v>
                </c:pt>
                <c:pt idx="121">
                  <c:v>13.1</c:v>
                </c:pt>
                <c:pt idx="122">
                  <c:v>13.2</c:v>
                </c:pt>
                <c:pt idx="123">
                  <c:v>13.3</c:v>
                </c:pt>
                <c:pt idx="124">
                  <c:v>13.4</c:v>
                </c:pt>
                <c:pt idx="125">
                  <c:v>13.5</c:v>
                </c:pt>
                <c:pt idx="126">
                  <c:v>13.6</c:v>
                </c:pt>
                <c:pt idx="127">
                  <c:v>13.7</c:v>
                </c:pt>
                <c:pt idx="128">
                  <c:v>13.8</c:v>
                </c:pt>
                <c:pt idx="129">
                  <c:v>13.9</c:v>
                </c:pt>
                <c:pt idx="130">
                  <c:v>14</c:v>
                </c:pt>
                <c:pt idx="131">
                  <c:v>14.1</c:v>
                </c:pt>
                <c:pt idx="132">
                  <c:v>14.2</c:v>
                </c:pt>
                <c:pt idx="133">
                  <c:v>14.3</c:v>
                </c:pt>
                <c:pt idx="134">
                  <c:v>14.4</c:v>
                </c:pt>
                <c:pt idx="135">
                  <c:v>14.5</c:v>
                </c:pt>
                <c:pt idx="136">
                  <c:v>14.6</c:v>
                </c:pt>
                <c:pt idx="137">
                  <c:v>14.7</c:v>
                </c:pt>
                <c:pt idx="138">
                  <c:v>14.8</c:v>
                </c:pt>
                <c:pt idx="139">
                  <c:v>14.9</c:v>
                </c:pt>
                <c:pt idx="140">
                  <c:v>15</c:v>
                </c:pt>
                <c:pt idx="141">
                  <c:v>15.1</c:v>
                </c:pt>
                <c:pt idx="142">
                  <c:v>15.2</c:v>
                </c:pt>
                <c:pt idx="143">
                  <c:v>15.3</c:v>
                </c:pt>
                <c:pt idx="144">
                  <c:v>15.4</c:v>
                </c:pt>
                <c:pt idx="145">
                  <c:v>15.5</c:v>
                </c:pt>
                <c:pt idx="146">
                  <c:v>15.6</c:v>
                </c:pt>
                <c:pt idx="147">
                  <c:v>15.7</c:v>
                </c:pt>
                <c:pt idx="148">
                  <c:v>15.8</c:v>
                </c:pt>
                <c:pt idx="149">
                  <c:v>15.9</c:v>
                </c:pt>
                <c:pt idx="150">
                  <c:v>16</c:v>
                </c:pt>
                <c:pt idx="151">
                  <c:v>16.100000000000001</c:v>
                </c:pt>
                <c:pt idx="152">
                  <c:v>16.2</c:v>
                </c:pt>
                <c:pt idx="153">
                  <c:v>16.3</c:v>
                </c:pt>
                <c:pt idx="154">
                  <c:v>16.399999999999999</c:v>
                </c:pt>
                <c:pt idx="155">
                  <c:v>16.5</c:v>
                </c:pt>
                <c:pt idx="156">
                  <c:v>16.600000000000001</c:v>
                </c:pt>
                <c:pt idx="157">
                  <c:v>16.7</c:v>
                </c:pt>
                <c:pt idx="158">
                  <c:v>16.8</c:v>
                </c:pt>
                <c:pt idx="159">
                  <c:v>16.899999999999999</c:v>
                </c:pt>
                <c:pt idx="160">
                  <c:v>17</c:v>
                </c:pt>
                <c:pt idx="161">
                  <c:v>17.100000000000001</c:v>
                </c:pt>
                <c:pt idx="162">
                  <c:v>17.2</c:v>
                </c:pt>
                <c:pt idx="163">
                  <c:v>17.3</c:v>
                </c:pt>
                <c:pt idx="164">
                  <c:v>17.399999999999999</c:v>
                </c:pt>
                <c:pt idx="165">
                  <c:v>17.5</c:v>
                </c:pt>
                <c:pt idx="166">
                  <c:v>17.600000000000001</c:v>
                </c:pt>
                <c:pt idx="167">
                  <c:v>17.7</c:v>
                </c:pt>
                <c:pt idx="168">
                  <c:v>17.8</c:v>
                </c:pt>
                <c:pt idx="169">
                  <c:v>17.899999999999999</c:v>
                </c:pt>
                <c:pt idx="170">
                  <c:v>18</c:v>
                </c:pt>
                <c:pt idx="171">
                  <c:v>18.100000000000001</c:v>
                </c:pt>
                <c:pt idx="172">
                  <c:v>18.2</c:v>
                </c:pt>
                <c:pt idx="173">
                  <c:v>18.3</c:v>
                </c:pt>
                <c:pt idx="174">
                  <c:v>18.399999999999999</c:v>
                </c:pt>
                <c:pt idx="175">
                  <c:v>18.5</c:v>
                </c:pt>
                <c:pt idx="176">
                  <c:v>18.600000000000001</c:v>
                </c:pt>
                <c:pt idx="177">
                  <c:v>18.7</c:v>
                </c:pt>
                <c:pt idx="178">
                  <c:v>18.8</c:v>
                </c:pt>
                <c:pt idx="179">
                  <c:v>18.899999999999999</c:v>
                </c:pt>
                <c:pt idx="180">
                  <c:v>19</c:v>
                </c:pt>
                <c:pt idx="181">
                  <c:v>19.100000000000001</c:v>
                </c:pt>
                <c:pt idx="182">
                  <c:v>19.2</c:v>
                </c:pt>
                <c:pt idx="183">
                  <c:v>19.3</c:v>
                </c:pt>
                <c:pt idx="184">
                  <c:v>19.399999999999999</c:v>
                </c:pt>
                <c:pt idx="185">
                  <c:v>19.5</c:v>
                </c:pt>
                <c:pt idx="186">
                  <c:v>19.600000000000001</c:v>
                </c:pt>
                <c:pt idx="187">
                  <c:v>19.7</c:v>
                </c:pt>
                <c:pt idx="188">
                  <c:v>19.8</c:v>
                </c:pt>
                <c:pt idx="189">
                  <c:v>19.899999999999999</c:v>
                </c:pt>
                <c:pt idx="190">
                  <c:v>20</c:v>
                </c:pt>
                <c:pt idx="191">
                  <c:v>20.100000000000001</c:v>
                </c:pt>
                <c:pt idx="192">
                  <c:v>20.2</c:v>
                </c:pt>
                <c:pt idx="193">
                  <c:v>20.3</c:v>
                </c:pt>
                <c:pt idx="194">
                  <c:v>20.399999999999999</c:v>
                </c:pt>
                <c:pt idx="195">
                  <c:v>20.5</c:v>
                </c:pt>
                <c:pt idx="196">
                  <c:v>20.6</c:v>
                </c:pt>
                <c:pt idx="197">
                  <c:v>20.7</c:v>
                </c:pt>
                <c:pt idx="198">
                  <c:v>20.8</c:v>
                </c:pt>
                <c:pt idx="199">
                  <c:v>20.9</c:v>
                </c:pt>
                <c:pt idx="200">
                  <c:v>21</c:v>
                </c:pt>
                <c:pt idx="201">
                  <c:v>21.1</c:v>
                </c:pt>
                <c:pt idx="202">
                  <c:v>21.2</c:v>
                </c:pt>
                <c:pt idx="203">
                  <c:v>21.3</c:v>
                </c:pt>
                <c:pt idx="204">
                  <c:v>21.4</c:v>
                </c:pt>
                <c:pt idx="205">
                  <c:v>21.5</c:v>
                </c:pt>
                <c:pt idx="206">
                  <c:v>21.6</c:v>
                </c:pt>
                <c:pt idx="207">
                  <c:v>21.7</c:v>
                </c:pt>
                <c:pt idx="208">
                  <c:v>21.8</c:v>
                </c:pt>
                <c:pt idx="209">
                  <c:v>21.9</c:v>
                </c:pt>
                <c:pt idx="210">
                  <c:v>22</c:v>
                </c:pt>
                <c:pt idx="211">
                  <c:v>22.1</c:v>
                </c:pt>
                <c:pt idx="212">
                  <c:v>22.2</c:v>
                </c:pt>
                <c:pt idx="213">
                  <c:v>22.3</c:v>
                </c:pt>
                <c:pt idx="214">
                  <c:v>22.4</c:v>
                </c:pt>
                <c:pt idx="215">
                  <c:v>22.5</c:v>
                </c:pt>
                <c:pt idx="216">
                  <c:v>22.6</c:v>
                </c:pt>
                <c:pt idx="217">
                  <c:v>22.7</c:v>
                </c:pt>
                <c:pt idx="218">
                  <c:v>22.8</c:v>
                </c:pt>
                <c:pt idx="219">
                  <c:v>22.9</c:v>
                </c:pt>
                <c:pt idx="220">
                  <c:v>23</c:v>
                </c:pt>
                <c:pt idx="221">
                  <c:v>23.1</c:v>
                </c:pt>
                <c:pt idx="222">
                  <c:v>23.2</c:v>
                </c:pt>
                <c:pt idx="223">
                  <c:v>23.3</c:v>
                </c:pt>
                <c:pt idx="224">
                  <c:v>23.4</c:v>
                </c:pt>
                <c:pt idx="225">
                  <c:v>23.5</c:v>
                </c:pt>
                <c:pt idx="226">
                  <c:v>23.6</c:v>
                </c:pt>
                <c:pt idx="227">
                  <c:v>23.7</c:v>
                </c:pt>
                <c:pt idx="228">
                  <c:v>23.8</c:v>
                </c:pt>
                <c:pt idx="229">
                  <c:v>23.9</c:v>
                </c:pt>
                <c:pt idx="230">
                  <c:v>24</c:v>
                </c:pt>
                <c:pt idx="231">
                  <c:v>24.1</c:v>
                </c:pt>
                <c:pt idx="232">
                  <c:v>24.2</c:v>
                </c:pt>
                <c:pt idx="233">
                  <c:v>24.3</c:v>
                </c:pt>
                <c:pt idx="234">
                  <c:v>24.4</c:v>
                </c:pt>
                <c:pt idx="235">
                  <c:v>24.5</c:v>
                </c:pt>
                <c:pt idx="236">
                  <c:v>24.6</c:v>
                </c:pt>
                <c:pt idx="237">
                  <c:v>24.7</c:v>
                </c:pt>
                <c:pt idx="238">
                  <c:v>24.8</c:v>
                </c:pt>
                <c:pt idx="239">
                  <c:v>24.9</c:v>
                </c:pt>
                <c:pt idx="240">
                  <c:v>25</c:v>
                </c:pt>
                <c:pt idx="241">
                  <c:v>25.1</c:v>
                </c:pt>
                <c:pt idx="242">
                  <c:v>25.2</c:v>
                </c:pt>
                <c:pt idx="243">
                  <c:v>25.3</c:v>
                </c:pt>
                <c:pt idx="244">
                  <c:v>25.4</c:v>
                </c:pt>
                <c:pt idx="245">
                  <c:v>25.5</c:v>
                </c:pt>
                <c:pt idx="246">
                  <c:v>25.6</c:v>
                </c:pt>
                <c:pt idx="247">
                  <c:v>25.7</c:v>
                </c:pt>
                <c:pt idx="248">
                  <c:v>25.8</c:v>
                </c:pt>
                <c:pt idx="249">
                  <c:v>25.9</c:v>
                </c:pt>
                <c:pt idx="250">
                  <c:v>26</c:v>
                </c:pt>
                <c:pt idx="251">
                  <c:v>26.1</c:v>
                </c:pt>
                <c:pt idx="252">
                  <c:v>26.2</c:v>
                </c:pt>
                <c:pt idx="253">
                  <c:v>26.3</c:v>
                </c:pt>
                <c:pt idx="254">
                  <c:v>26.4</c:v>
                </c:pt>
                <c:pt idx="255">
                  <c:v>26.5</c:v>
                </c:pt>
                <c:pt idx="256">
                  <c:v>26.6</c:v>
                </c:pt>
                <c:pt idx="257">
                  <c:v>26.7</c:v>
                </c:pt>
                <c:pt idx="258">
                  <c:v>26.8</c:v>
                </c:pt>
                <c:pt idx="259">
                  <c:v>26.9</c:v>
                </c:pt>
                <c:pt idx="260">
                  <c:v>27</c:v>
                </c:pt>
                <c:pt idx="261">
                  <c:v>27.1</c:v>
                </c:pt>
                <c:pt idx="262">
                  <c:v>27.2</c:v>
                </c:pt>
                <c:pt idx="263">
                  <c:v>27.3</c:v>
                </c:pt>
                <c:pt idx="264">
                  <c:v>27.4</c:v>
                </c:pt>
                <c:pt idx="265">
                  <c:v>27.5</c:v>
                </c:pt>
                <c:pt idx="266">
                  <c:v>27.6</c:v>
                </c:pt>
                <c:pt idx="267">
                  <c:v>27.7</c:v>
                </c:pt>
                <c:pt idx="268">
                  <c:v>27.8</c:v>
                </c:pt>
                <c:pt idx="269">
                  <c:v>27.9</c:v>
                </c:pt>
                <c:pt idx="270">
                  <c:v>28</c:v>
                </c:pt>
                <c:pt idx="271">
                  <c:v>28.1</c:v>
                </c:pt>
                <c:pt idx="272">
                  <c:v>28.2</c:v>
                </c:pt>
                <c:pt idx="273">
                  <c:v>28.3</c:v>
                </c:pt>
                <c:pt idx="274">
                  <c:v>28.4</c:v>
                </c:pt>
                <c:pt idx="275">
                  <c:v>28.5</c:v>
                </c:pt>
                <c:pt idx="276">
                  <c:v>28.6</c:v>
                </c:pt>
                <c:pt idx="277">
                  <c:v>28.7</c:v>
                </c:pt>
                <c:pt idx="278">
                  <c:v>28.8</c:v>
                </c:pt>
                <c:pt idx="279">
                  <c:v>28.9</c:v>
                </c:pt>
                <c:pt idx="280">
                  <c:v>29</c:v>
                </c:pt>
                <c:pt idx="281">
                  <c:v>29.1</c:v>
                </c:pt>
                <c:pt idx="282">
                  <c:v>29.2</c:v>
                </c:pt>
                <c:pt idx="283">
                  <c:v>29.3</c:v>
                </c:pt>
                <c:pt idx="284">
                  <c:v>29.4</c:v>
                </c:pt>
                <c:pt idx="285">
                  <c:v>29.5</c:v>
                </c:pt>
                <c:pt idx="286">
                  <c:v>29.6</c:v>
                </c:pt>
                <c:pt idx="287">
                  <c:v>29.7</c:v>
                </c:pt>
                <c:pt idx="288">
                  <c:v>29.8</c:v>
                </c:pt>
                <c:pt idx="289">
                  <c:v>29.9</c:v>
                </c:pt>
                <c:pt idx="290">
                  <c:v>30</c:v>
                </c:pt>
                <c:pt idx="291">
                  <c:v>30.1</c:v>
                </c:pt>
                <c:pt idx="292">
                  <c:v>30.2</c:v>
                </c:pt>
                <c:pt idx="293">
                  <c:v>30.3</c:v>
                </c:pt>
                <c:pt idx="294">
                  <c:v>30.4</c:v>
                </c:pt>
                <c:pt idx="295">
                  <c:v>30.5</c:v>
                </c:pt>
                <c:pt idx="296">
                  <c:v>30.6</c:v>
                </c:pt>
                <c:pt idx="297">
                  <c:v>30.7</c:v>
                </c:pt>
                <c:pt idx="298">
                  <c:v>30.8</c:v>
                </c:pt>
                <c:pt idx="299">
                  <c:v>30.9</c:v>
                </c:pt>
                <c:pt idx="300">
                  <c:v>31</c:v>
                </c:pt>
                <c:pt idx="301">
                  <c:v>31.1</c:v>
                </c:pt>
                <c:pt idx="302">
                  <c:v>31.2</c:v>
                </c:pt>
                <c:pt idx="303">
                  <c:v>31.3</c:v>
                </c:pt>
                <c:pt idx="304">
                  <c:v>31.4</c:v>
                </c:pt>
                <c:pt idx="305">
                  <c:v>31.5</c:v>
                </c:pt>
                <c:pt idx="306">
                  <c:v>31.6</c:v>
                </c:pt>
                <c:pt idx="307">
                  <c:v>31.7</c:v>
                </c:pt>
                <c:pt idx="308">
                  <c:v>31.8</c:v>
                </c:pt>
                <c:pt idx="309">
                  <c:v>31.9</c:v>
                </c:pt>
                <c:pt idx="310">
                  <c:v>32</c:v>
                </c:pt>
                <c:pt idx="311">
                  <c:v>32.1</c:v>
                </c:pt>
                <c:pt idx="312">
                  <c:v>32.200000000000003</c:v>
                </c:pt>
                <c:pt idx="313">
                  <c:v>32.299999999999997</c:v>
                </c:pt>
                <c:pt idx="314">
                  <c:v>32.4</c:v>
                </c:pt>
                <c:pt idx="315">
                  <c:v>32.5</c:v>
                </c:pt>
                <c:pt idx="316">
                  <c:v>32.6</c:v>
                </c:pt>
                <c:pt idx="317">
                  <c:v>32.700000000000003</c:v>
                </c:pt>
                <c:pt idx="318">
                  <c:v>32.799999999999997</c:v>
                </c:pt>
                <c:pt idx="319">
                  <c:v>32.9</c:v>
                </c:pt>
                <c:pt idx="320">
                  <c:v>33</c:v>
                </c:pt>
                <c:pt idx="321">
                  <c:v>33.1</c:v>
                </c:pt>
                <c:pt idx="322">
                  <c:v>33.200000000000003</c:v>
                </c:pt>
                <c:pt idx="323">
                  <c:v>33.299999999999997</c:v>
                </c:pt>
                <c:pt idx="324">
                  <c:v>33.4</c:v>
                </c:pt>
                <c:pt idx="325">
                  <c:v>33.5</c:v>
                </c:pt>
                <c:pt idx="326">
                  <c:v>33.6</c:v>
                </c:pt>
                <c:pt idx="327">
                  <c:v>33.700000000000003</c:v>
                </c:pt>
                <c:pt idx="328">
                  <c:v>33.799999999999997</c:v>
                </c:pt>
                <c:pt idx="329">
                  <c:v>33.9</c:v>
                </c:pt>
                <c:pt idx="330">
                  <c:v>34</c:v>
                </c:pt>
                <c:pt idx="331">
                  <c:v>34.1</c:v>
                </c:pt>
                <c:pt idx="332">
                  <c:v>34.200000000000003</c:v>
                </c:pt>
                <c:pt idx="333">
                  <c:v>34.299999999999997</c:v>
                </c:pt>
                <c:pt idx="334">
                  <c:v>34.4</c:v>
                </c:pt>
                <c:pt idx="335">
                  <c:v>34.5</c:v>
                </c:pt>
                <c:pt idx="336">
                  <c:v>34.6</c:v>
                </c:pt>
                <c:pt idx="337">
                  <c:v>34.700000000000003</c:v>
                </c:pt>
                <c:pt idx="338">
                  <c:v>34.799999999999997</c:v>
                </c:pt>
                <c:pt idx="339">
                  <c:v>34.9</c:v>
                </c:pt>
                <c:pt idx="340">
                  <c:v>35</c:v>
                </c:pt>
                <c:pt idx="341">
                  <c:v>35.1</c:v>
                </c:pt>
                <c:pt idx="342">
                  <c:v>35.200000000000003</c:v>
                </c:pt>
                <c:pt idx="343">
                  <c:v>35.299999999999997</c:v>
                </c:pt>
                <c:pt idx="344">
                  <c:v>35.4</c:v>
                </c:pt>
                <c:pt idx="345">
                  <c:v>35.5</c:v>
                </c:pt>
                <c:pt idx="346">
                  <c:v>35.6</c:v>
                </c:pt>
                <c:pt idx="347">
                  <c:v>35.700000000000003</c:v>
                </c:pt>
                <c:pt idx="348">
                  <c:v>35.799999999999997</c:v>
                </c:pt>
                <c:pt idx="349">
                  <c:v>35.9</c:v>
                </c:pt>
                <c:pt idx="350">
                  <c:v>36</c:v>
                </c:pt>
                <c:pt idx="351">
                  <c:v>36.1</c:v>
                </c:pt>
                <c:pt idx="352">
                  <c:v>36.200000000000003</c:v>
                </c:pt>
                <c:pt idx="353">
                  <c:v>36.299999999999997</c:v>
                </c:pt>
                <c:pt idx="354">
                  <c:v>36.4</c:v>
                </c:pt>
                <c:pt idx="355">
                  <c:v>36.5</c:v>
                </c:pt>
                <c:pt idx="356">
                  <c:v>36.6</c:v>
                </c:pt>
                <c:pt idx="357">
                  <c:v>36.700000000000003</c:v>
                </c:pt>
                <c:pt idx="358">
                  <c:v>36.799999999999997</c:v>
                </c:pt>
                <c:pt idx="359">
                  <c:v>36.9</c:v>
                </c:pt>
                <c:pt idx="360">
                  <c:v>37</c:v>
                </c:pt>
                <c:pt idx="361">
                  <c:v>37.1</c:v>
                </c:pt>
                <c:pt idx="362">
                  <c:v>37.200000000000003</c:v>
                </c:pt>
                <c:pt idx="363">
                  <c:v>37.299999999999997</c:v>
                </c:pt>
                <c:pt idx="364">
                  <c:v>37.4</c:v>
                </c:pt>
                <c:pt idx="365">
                  <c:v>37.5</c:v>
                </c:pt>
                <c:pt idx="366">
                  <c:v>37.6</c:v>
                </c:pt>
                <c:pt idx="367">
                  <c:v>37.700000000000003</c:v>
                </c:pt>
                <c:pt idx="368">
                  <c:v>37.799999999999997</c:v>
                </c:pt>
                <c:pt idx="369">
                  <c:v>37.9</c:v>
                </c:pt>
                <c:pt idx="370">
                  <c:v>38</c:v>
                </c:pt>
                <c:pt idx="371">
                  <c:v>38.1</c:v>
                </c:pt>
                <c:pt idx="372">
                  <c:v>38.200000000000003</c:v>
                </c:pt>
                <c:pt idx="373">
                  <c:v>38.299999999999997</c:v>
                </c:pt>
                <c:pt idx="374">
                  <c:v>38.4</c:v>
                </c:pt>
                <c:pt idx="375">
                  <c:v>38.5</c:v>
                </c:pt>
                <c:pt idx="376">
                  <c:v>38.6</c:v>
                </c:pt>
                <c:pt idx="377">
                  <c:v>38.700000000000003</c:v>
                </c:pt>
                <c:pt idx="378">
                  <c:v>38.799999999999997</c:v>
                </c:pt>
                <c:pt idx="379">
                  <c:v>38.9</c:v>
                </c:pt>
                <c:pt idx="380">
                  <c:v>39</c:v>
                </c:pt>
                <c:pt idx="381">
                  <c:v>39.1</c:v>
                </c:pt>
                <c:pt idx="382">
                  <c:v>39.200000000000003</c:v>
                </c:pt>
                <c:pt idx="383">
                  <c:v>39.299999999999997</c:v>
                </c:pt>
                <c:pt idx="384">
                  <c:v>39.4</c:v>
                </c:pt>
                <c:pt idx="385">
                  <c:v>39.5</c:v>
                </c:pt>
                <c:pt idx="386">
                  <c:v>39.6</c:v>
                </c:pt>
                <c:pt idx="387">
                  <c:v>39.700000000000003</c:v>
                </c:pt>
                <c:pt idx="388">
                  <c:v>39.799999999999997</c:v>
                </c:pt>
                <c:pt idx="389">
                  <c:v>39.9</c:v>
                </c:pt>
                <c:pt idx="390">
                  <c:v>40</c:v>
                </c:pt>
                <c:pt idx="391">
                  <c:v>40.1</c:v>
                </c:pt>
                <c:pt idx="392">
                  <c:v>40.200000000000003</c:v>
                </c:pt>
                <c:pt idx="393">
                  <c:v>40.299999999999997</c:v>
                </c:pt>
                <c:pt idx="394">
                  <c:v>40.4</c:v>
                </c:pt>
                <c:pt idx="395">
                  <c:v>40.5</c:v>
                </c:pt>
                <c:pt idx="396">
                  <c:v>40.6</c:v>
                </c:pt>
                <c:pt idx="397">
                  <c:v>40.700000000000003</c:v>
                </c:pt>
                <c:pt idx="398">
                  <c:v>40.799999999999997</c:v>
                </c:pt>
                <c:pt idx="399">
                  <c:v>40.9</c:v>
                </c:pt>
                <c:pt idx="400">
                  <c:v>41</c:v>
                </c:pt>
                <c:pt idx="401">
                  <c:v>41.1</c:v>
                </c:pt>
                <c:pt idx="402">
                  <c:v>41.2</c:v>
                </c:pt>
                <c:pt idx="403">
                  <c:v>41.3</c:v>
                </c:pt>
                <c:pt idx="404">
                  <c:v>41.4</c:v>
                </c:pt>
                <c:pt idx="405">
                  <c:v>41.5</c:v>
                </c:pt>
                <c:pt idx="406">
                  <c:v>41.6</c:v>
                </c:pt>
                <c:pt idx="407">
                  <c:v>41.7</c:v>
                </c:pt>
                <c:pt idx="408">
                  <c:v>41.8</c:v>
                </c:pt>
                <c:pt idx="409">
                  <c:v>41.9</c:v>
                </c:pt>
                <c:pt idx="410">
                  <c:v>42</c:v>
                </c:pt>
                <c:pt idx="411">
                  <c:v>42.1</c:v>
                </c:pt>
                <c:pt idx="412">
                  <c:v>42.2</c:v>
                </c:pt>
                <c:pt idx="413">
                  <c:v>42.3</c:v>
                </c:pt>
                <c:pt idx="414">
                  <c:v>42.4</c:v>
                </c:pt>
                <c:pt idx="415">
                  <c:v>42.5</c:v>
                </c:pt>
                <c:pt idx="416">
                  <c:v>42.6</c:v>
                </c:pt>
                <c:pt idx="417">
                  <c:v>42.7</c:v>
                </c:pt>
                <c:pt idx="418">
                  <c:v>42.8</c:v>
                </c:pt>
                <c:pt idx="419">
                  <c:v>42.9</c:v>
                </c:pt>
                <c:pt idx="420">
                  <c:v>43</c:v>
                </c:pt>
                <c:pt idx="421">
                  <c:v>43.1</c:v>
                </c:pt>
                <c:pt idx="422">
                  <c:v>43.2</c:v>
                </c:pt>
                <c:pt idx="423">
                  <c:v>43.3</c:v>
                </c:pt>
                <c:pt idx="424">
                  <c:v>43.4</c:v>
                </c:pt>
                <c:pt idx="425">
                  <c:v>43.5</c:v>
                </c:pt>
                <c:pt idx="426">
                  <c:v>43.6</c:v>
                </c:pt>
                <c:pt idx="427">
                  <c:v>43.7</c:v>
                </c:pt>
                <c:pt idx="428">
                  <c:v>43.8</c:v>
                </c:pt>
                <c:pt idx="429">
                  <c:v>43.9</c:v>
                </c:pt>
                <c:pt idx="430">
                  <c:v>44</c:v>
                </c:pt>
                <c:pt idx="431">
                  <c:v>44.1</c:v>
                </c:pt>
                <c:pt idx="432">
                  <c:v>44.2</c:v>
                </c:pt>
                <c:pt idx="433">
                  <c:v>44.3</c:v>
                </c:pt>
                <c:pt idx="434">
                  <c:v>44.4</c:v>
                </c:pt>
                <c:pt idx="435">
                  <c:v>44.5</c:v>
                </c:pt>
                <c:pt idx="436">
                  <c:v>44.6</c:v>
                </c:pt>
                <c:pt idx="437">
                  <c:v>44.7</c:v>
                </c:pt>
                <c:pt idx="438">
                  <c:v>44.8</c:v>
                </c:pt>
                <c:pt idx="439">
                  <c:v>44.9</c:v>
                </c:pt>
                <c:pt idx="440">
                  <c:v>45</c:v>
                </c:pt>
                <c:pt idx="441">
                  <c:v>45.1</c:v>
                </c:pt>
                <c:pt idx="442">
                  <c:v>45.2</c:v>
                </c:pt>
                <c:pt idx="443">
                  <c:v>45.3</c:v>
                </c:pt>
                <c:pt idx="444">
                  <c:v>45.4</c:v>
                </c:pt>
                <c:pt idx="445">
                  <c:v>45.5</c:v>
                </c:pt>
                <c:pt idx="446">
                  <c:v>45.6</c:v>
                </c:pt>
                <c:pt idx="447">
                  <c:v>45.7</c:v>
                </c:pt>
                <c:pt idx="448">
                  <c:v>45.8</c:v>
                </c:pt>
                <c:pt idx="449">
                  <c:v>45.9</c:v>
                </c:pt>
                <c:pt idx="450">
                  <c:v>46</c:v>
                </c:pt>
                <c:pt idx="451">
                  <c:v>46.1</c:v>
                </c:pt>
                <c:pt idx="452">
                  <c:v>46.2</c:v>
                </c:pt>
                <c:pt idx="453">
                  <c:v>46.3</c:v>
                </c:pt>
                <c:pt idx="454">
                  <c:v>46.4</c:v>
                </c:pt>
                <c:pt idx="455">
                  <c:v>46.5</c:v>
                </c:pt>
                <c:pt idx="456">
                  <c:v>46.6</c:v>
                </c:pt>
                <c:pt idx="457">
                  <c:v>46.7</c:v>
                </c:pt>
                <c:pt idx="458">
                  <c:v>46.8</c:v>
                </c:pt>
                <c:pt idx="459">
                  <c:v>46.9</c:v>
                </c:pt>
                <c:pt idx="460">
                  <c:v>47</c:v>
                </c:pt>
                <c:pt idx="461">
                  <c:v>47.1</c:v>
                </c:pt>
                <c:pt idx="462">
                  <c:v>47.2</c:v>
                </c:pt>
                <c:pt idx="463">
                  <c:v>47.3</c:v>
                </c:pt>
                <c:pt idx="464">
                  <c:v>47.4</c:v>
                </c:pt>
                <c:pt idx="465">
                  <c:v>47.5</c:v>
                </c:pt>
                <c:pt idx="466">
                  <c:v>47.6</c:v>
                </c:pt>
                <c:pt idx="467">
                  <c:v>47.7</c:v>
                </c:pt>
                <c:pt idx="468">
                  <c:v>47.8</c:v>
                </c:pt>
                <c:pt idx="469">
                  <c:v>47.9</c:v>
                </c:pt>
                <c:pt idx="470">
                  <c:v>48</c:v>
                </c:pt>
                <c:pt idx="471">
                  <c:v>48.1</c:v>
                </c:pt>
                <c:pt idx="472">
                  <c:v>48.2</c:v>
                </c:pt>
                <c:pt idx="473">
                  <c:v>48.3</c:v>
                </c:pt>
                <c:pt idx="474">
                  <c:v>48.4</c:v>
                </c:pt>
                <c:pt idx="475">
                  <c:v>48.5</c:v>
                </c:pt>
                <c:pt idx="476">
                  <c:v>48.6</c:v>
                </c:pt>
                <c:pt idx="477">
                  <c:v>48.7</c:v>
                </c:pt>
                <c:pt idx="478">
                  <c:v>48.8</c:v>
                </c:pt>
                <c:pt idx="479">
                  <c:v>48.9</c:v>
                </c:pt>
                <c:pt idx="480">
                  <c:v>49</c:v>
                </c:pt>
                <c:pt idx="481">
                  <c:v>49.1</c:v>
                </c:pt>
                <c:pt idx="482">
                  <c:v>49.2</c:v>
                </c:pt>
                <c:pt idx="483">
                  <c:v>49.3</c:v>
                </c:pt>
                <c:pt idx="484">
                  <c:v>49.4</c:v>
                </c:pt>
                <c:pt idx="485">
                  <c:v>49.5</c:v>
                </c:pt>
                <c:pt idx="486">
                  <c:v>49.6</c:v>
                </c:pt>
                <c:pt idx="487">
                  <c:v>49.7</c:v>
                </c:pt>
                <c:pt idx="488">
                  <c:v>49.8</c:v>
                </c:pt>
                <c:pt idx="489">
                  <c:v>49.9</c:v>
                </c:pt>
                <c:pt idx="490">
                  <c:v>50</c:v>
                </c:pt>
                <c:pt idx="491">
                  <c:v>50.1</c:v>
                </c:pt>
                <c:pt idx="492">
                  <c:v>50.2</c:v>
                </c:pt>
                <c:pt idx="493">
                  <c:v>50.3</c:v>
                </c:pt>
                <c:pt idx="494">
                  <c:v>50.4</c:v>
                </c:pt>
                <c:pt idx="495">
                  <c:v>50.5</c:v>
                </c:pt>
                <c:pt idx="496">
                  <c:v>50.6</c:v>
                </c:pt>
                <c:pt idx="497">
                  <c:v>50.7</c:v>
                </c:pt>
                <c:pt idx="498">
                  <c:v>50.8</c:v>
                </c:pt>
                <c:pt idx="499">
                  <c:v>50.9</c:v>
                </c:pt>
                <c:pt idx="500">
                  <c:v>51</c:v>
                </c:pt>
                <c:pt idx="501">
                  <c:v>51.1</c:v>
                </c:pt>
                <c:pt idx="502">
                  <c:v>51.2</c:v>
                </c:pt>
                <c:pt idx="503">
                  <c:v>51.3</c:v>
                </c:pt>
                <c:pt idx="504">
                  <c:v>51.4</c:v>
                </c:pt>
                <c:pt idx="505">
                  <c:v>51.5</c:v>
                </c:pt>
                <c:pt idx="506">
                  <c:v>51.6</c:v>
                </c:pt>
                <c:pt idx="507">
                  <c:v>51.7</c:v>
                </c:pt>
                <c:pt idx="508">
                  <c:v>51.8</c:v>
                </c:pt>
                <c:pt idx="509">
                  <c:v>51.9</c:v>
                </c:pt>
                <c:pt idx="510">
                  <c:v>52</c:v>
                </c:pt>
                <c:pt idx="511">
                  <c:v>52.1</c:v>
                </c:pt>
                <c:pt idx="512">
                  <c:v>52.2</c:v>
                </c:pt>
                <c:pt idx="513">
                  <c:v>52.3</c:v>
                </c:pt>
                <c:pt idx="514">
                  <c:v>52.4</c:v>
                </c:pt>
                <c:pt idx="515">
                  <c:v>52.5</c:v>
                </c:pt>
                <c:pt idx="516">
                  <c:v>52.6</c:v>
                </c:pt>
                <c:pt idx="517">
                  <c:v>52.7</c:v>
                </c:pt>
                <c:pt idx="518">
                  <c:v>52.8</c:v>
                </c:pt>
                <c:pt idx="519">
                  <c:v>52.9</c:v>
                </c:pt>
                <c:pt idx="520">
                  <c:v>53</c:v>
                </c:pt>
                <c:pt idx="521">
                  <c:v>53.1</c:v>
                </c:pt>
                <c:pt idx="522">
                  <c:v>53.2</c:v>
                </c:pt>
                <c:pt idx="523">
                  <c:v>53.3</c:v>
                </c:pt>
                <c:pt idx="524">
                  <c:v>53.4</c:v>
                </c:pt>
                <c:pt idx="525">
                  <c:v>53.5</c:v>
                </c:pt>
                <c:pt idx="526">
                  <c:v>53.6</c:v>
                </c:pt>
                <c:pt idx="527">
                  <c:v>53.7</c:v>
                </c:pt>
                <c:pt idx="528">
                  <c:v>53.8</c:v>
                </c:pt>
                <c:pt idx="529">
                  <c:v>53.9</c:v>
                </c:pt>
                <c:pt idx="530">
                  <c:v>54</c:v>
                </c:pt>
                <c:pt idx="531">
                  <c:v>54.1</c:v>
                </c:pt>
                <c:pt idx="532">
                  <c:v>54.2</c:v>
                </c:pt>
                <c:pt idx="533">
                  <c:v>54.3</c:v>
                </c:pt>
                <c:pt idx="534">
                  <c:v>54.4</c:v>
                </c:pt>
                <c:pt idx="535">
                  <c:v>54.5</c:v>
                </c:pt>
                <c:pt idx="536">
                  <c:v>54.6</c:v>
                </c:pt>
                <c:pt idx="537">
                  <c:v>54.7</c:v>
                </c:pt>
                <c:pt idx="538">
                  <c:v>54.8</c:v>
                </c:pt>
                <c:pt idx="539">
                  <c:v>54.9</c:v>
                </c:pt>
                <c:pt idx="540">
                  <c:v>55</c:v>
                </c:pt>
                <c:pt idx="541">
                  <c:v>55.1</c:v>
                </c:pt>
                <c:pt idx="542">
                  <c:v>55.2</c:v>
                </c:pt>
                <c:pt idx="543">
                  <c:v>55.3</c:v>
                </c:pt>
                <c:pt idx="544">
                  <c:v>55.4</c:v>
                </c:pt>
                <c:pt idx="545">
                  <c:v>55.5</c:v>
                </c:pt>
                <c:pt idx="546">
                  <c:v>55.6</c:v>
                </c:pt>
                <c:pt idx="547">
                  <c:v>55.7</c:v>
                </c:pt>
                <c:pt idx="548">
                  <c:v>55.8</c:v>
                </c:pt>
                <c:pt idx="549">
                  <c:v>55.9</c:v>
                </c:pt>
                <c:pt idx="550">
                  <c:v>56</c:v>
                </c:pt>
                <c:pt idx="551">
                  <c:v>56.1</c:v>
                </c:pt>
                <c:pt idx="552">
                  <c:v>56.2</c:v>
                </c:pt>
                <c:pt idx="553">
                  <c:v>56.3</c:v>
                </c:pt>
                <c:pt idx="554">
                  <c:v>56.4</c:v>
                </c:pt>
                <c:pt idx="555">
                  <c:v>56.5</c:v>
                </c:pt>
                <c:pt idx="556">
                  <c:v>56.6</c:v>
                </c:pt>
                <c:pt idx="557">
                  <c:v>56.7</c:v>
                </c:pt>
                <c:pt idx="558">
                  <c:v>56.8</c:v>
                </c:pt>
                <c:pt idx="559">
                  <c:v>56.9</c:v>
                </c:pt>
                <c:pt idx="560">
                  <c:v>57</c:v>
                </c:pt>
                <c:pt idx="561">
                  <c:v>57.1</c:v>
                </c:pt>
                <c:pt idx="562">
                  <c:v>57.2</c:v>
                </c:pt>
                <c:pt idx="563">
                  <c:v>57.3</c:v>
                </c:pt>
                <c:pt idx="564">
                  <c:v>57.4</c:v>
                </c:pt>
                <c:pt idx="565">
                  <c:v>57.5</c:v>
                </c:pt>
                <c:pt idx="566">
                  <c:v>57.6</c:v>
                </c:pt>
                <c:pt idx="567">
                  <c:v>57.7</c:v>
                </c:pt>
                <c:pt idx="568">
                  <c:v>57.8</c:v>
                </c:pt>
                <c:pt idx="569">
                  <c:v>57.9</c:v>
                </c:pt>
                <c:pt idx="570">
                  <c:v>58</c:v>
                </c:pt>
                <c:pt idx="571">
                  <c:v>58.1</c:v>
                </c:pt>
                <c:pt idx="572">
                  <c:v>58.2</c:v>
                </c:pt>
                <c:pt idx="573">
                  <c:v>58.3</c:v>
                </c:pt>
                <c:pt idx="574">
                  <c:v>58.4</c:v>
                </c:pt>
                <c:pt idx="575">
                  <c:v>58.5</c:v>
                </c:pt>
                <c:pt idx="576">
                  <c:v>58.6</c:v>
                </c:pt>
                <c:pt idx="577">
                  <c:v>58.7</c:v>
                </c:pt>
                <c:pt idx="578">
                  <c:v>58.8</c:v>
                </c:pt>
                <c:pt idx="579">
                  <c:v>58.9</c:v>
                </c:pt>
                <c:pt idx="580">
                  <c:v>59</c:v>
                </c:pt>
                <c:pt idx="581">
                  <c:v>59.1</c:v>
                </c:pt>
                <c:pt idx="582">
                  <c:v>59.2</c:v>
                </c:pt>
                <c:pt idx="583">
                  <c:v>59.3</c:v>
                </c:pt>
                <c:pt idx="584">
                  <c:v>59.4</c:v>
                </c:pt>
                <c:pt idx="585">
                  <c:v>59.5</c:v>
                </c:pt>
                <c:pt idx="586">
                  <c:v>59.6</c:v>
                </c:pt>
                <c:pt idx="587">
                  <c:v>59.7</c:v>
                </c:pt>
                <c:pt idx="588">
                  <c:v>59.8</c:v>
                </c:pt>
                <c:pt idx="589">
                  <c:v>59.9</c:v>
                </c:pt>
                <c:pt idx="590">
                  <c:v>60</c:v>
                </c:pt>
                <c:pt idx="591">
                  <c:v>60.1</c:v>
                </c:pt>
                <c:pt idx="592">
                  <c:v>60.2</c:v>
                </c:pt>
                <c:pt idx="593">
                  <c:v>60.3</c:v>
                </c:pt>
                <c:pt idx="594">
                  <c:v>60.4</c:v>
                </c:pt>
                <c:pt idx="595">
                  <c:v>60.5</c:v>
                </c:pt>
                <c:pt idx="596">
                  <c:v>60.6</c:v>
                </c:pt>
                <c:pt idx="597">
                  <c:v>60.7</c:v>
                </c:pt>
                <c:pt idx="598">
                  <c:v>60.8</c:v>
                </c:pt>
                <c:pt idx="599">
                  <c:v>60.9</c:v>
                </c:pt>
                <c:pt idx="600">
                  <c:v>61</c:v>
                </c:pt>
                <c:pt idx="601">
                  <c:v>61.1</c:v>
                </c:pt>
                <c:pt idx="602">
                  <c:v>61.2</c:v>
                </c:pt>
                <c:pt idx="603">
                  <c:v>61.3</c:v>
                </c:pt>
                <c:pt idx="604">
                  <c:v>61.4</c:v>
                </c:pt>
                <c:pt idx="605">
                  <c:v>61.5</c:v>
                </c:pt>
                <c:pt idx="606">
                  <c:v>61.6</c:v>
                </c:pt>
                <c:pt idx="607">
                  <c:v>61.7</c:v>
                </c:pt>
                <c:pt idx="608">
                  <c:v>61.8</c:v>
                </c:pt>
                <c:pt idx="609">
                  <c:v>61.9</c:v>
                </c:pt>
                <c:pt idx="610">
                  <c:v>62</c:v>
                </c:pt>
                <c:pt idx="611">
                  <c:v>62.1</c:v>
                </c:pt>
                <c:pt idx="612">
                  <c:v>62.2</c:v>
                </c:pt>
                <c:pt idx="613">
                  <c:v>62.3</c:v>
                </c:pt>
                <c:pt idx="614">
                  <c:v>62.4</c:v>
                </c:pt>
                <c:pt idx="615">
                  <c:v>62.5</c:v>
                </c:pt>
                <c:pt idx="616">
                  <c:v>62.6</c:v>
                </c:pt>
                <c:pt idx="617">
                  <c:v>62.7</c:v>
                </c:pt>
                <c:pt idx="618">
                  <c:v>62.8</c:v>
                </c:pt>
                <c:pt idx="619">
                  <c:v>62.9</c:v>
                </c:pt>
                <c:pt idx="620">
                  <c:v>63</c:v>
                </c:pt>
                <c:pt idx="621">
                  <c:v>63.1</c:v>
                </c:pt>
                <c:pt idx="622">
                  <c:v>63.2</c:v>
                </c:pt>
                <c:pt idx="623">
                  <c:v>63.3</c:v>
                </c:pt>
                <c:pt idx="624">
                  <c:v>63.4</c:v>
                </c:pt>
                <c:pt idx="625">
                  <c:v>63.5</c:v>
                </c:pt>
                <c:pt idx="626">
                  <c:v>63.6</c:v>
                </c:pt>
                <c:pt idx="627">
                  <c:v>63.7</c:v>
                </c:pt>
                <c:pt idx="628">
                  <c:v>63.8</c:v>
                </c:pt>
                <c:pt idx="629">
                  <c:v>63.9</c:v>
                </c:pt>
                <c:pt idx="630">
                  <c:v>64</c:v>
                </c:pt>
                <c:pt idx="631">
                  <c:v>64.099999999999994</c:v>
                </c:pt>
                <c:pt idx="632">
                  <c:v>64.2</c:v>
                </c:pt>
                <c:pt idx="633">
                  <c:v>64.3</c:v>
                </c:pt>
                <c:pt idx="634">
                  <c:v>64.400000000000006</c:v>
                </c:pt>
                <c:pt idx="635">
                  <c:v>64.5</c:v>
                </c:pt>
                <c:pt idx="636">
                  <c:v>64.599999999999994</c:v>
                </c:pt>
                <c:pt idx="637">
                  <c:v>64.7</c:v>
                </c:pt>
                <c:pt idx="638">
                  <c:v>64.8</c:v>
                </c:pt>
                <c:pt idx="639">
                  <c:v>64.900000000000006</c:v>
                </c:pt>
                <c:pt idx="640">
                  <c:v>65</c:v>
                </c:pt>
                <c:pt idx="641">
                  <c:v>65.099999999999994</c:v>
                </c:pt>
                <c:pt idx="642">
                  <c:v>65.2</c:v>
                </c:pt>
                <c:pt idx="643">
                  <c:v>65.3</c:v>
                </c:pt>
                <c:pt idx="644">
                  <c:v>65.400000000000006</c:v>
                </c:pt>
                <c:pt idx="645">
                  <c:v>65.5</c:v>
                </c:pt>
                <c:pt idx="646">
                  <c:v>65.599999999999994</c:v>
                </c:pt>
                <c:pt idx="647">
                  <c:v>65.7</c:v>
                </c:pt>
                <c:pt idx="648">
                  <c:v>65.8</c:v>
                </c:pt>
                <c:pt idx="649">
                  <c:v>65.900000000000006</c:v>
                </c:pt>
                <c:pt idx="650">
                  <c:v>66</c:v>
                </c:pt>
                <c:pt idx="651">
                  <c:v>66.099999999999994</c:v>
                </c:pt>
                <c:pt idx="652">
                  <c:v>66.2</c:v>
                </c:pt>
                <c:pt idx="653">
                  <c:v>66.3</c:v>
                </c:pt>
                <c:pt idx="654">
                  <c:v>66.400000000000006</c:v>
                </c:pt>
                <c:pt idx="655">
                  <c:v>66.5</c:v>
                </c:pt>
                <c:pt idx="656">
                  <c:v>66.599999999999994</c:v>
                </c:pt>
                <c:pt idx="657">
                  <c:v>66.7</c:v>
                </c:pt>
                <c:pt idx="658">
                  <c:v>66.8</c:v>
                </c:pt>
                <c:pt idx="659">
                  <c:v>66.900000000000006</c:v>
                </c:pt>
                <c:pt idx="660">
                  <c:v>67</c:v>
                </c:pt>
                <c:pt idx="661">
                  <c:v>67.099999999999994</c:v>
                </c:pt>
                <c:pt idx="662">
                  <c:v>67.2</c:v>
                </c:pt>
                <c:pt idx="663">
                  <c:v>67.3</c:v>
                </c:pt>
                <c:pt idx="664">
                  <c:v>67.400000000000006</c:v>
                </c:pt>
                <c:pt idx="665">
                  <c:v>67.5</c:v>
                </c:pt>
                <c:pt idx="666">
                  <c:v>67.599999999999994</c:v>
                </c:pt>
                <c:pt idx="667">
                  <c:v>67.7</c:v>
                </c:pt>
                <c:pt idx="668">
                  <c:v>67.8</c:v>
                </c:pt>
                <c:pt idx="669">
                  <c:v>67.900000000000006</c:v>
                </c:pt>
                <c:pt idx="670">
                  <c:v>68</c:v>
                </c:pt>
                <c:pt idx="671">
                  <c:v>68.099999999999994</c:v>
                </c:pt>
                <c:pt idx="672">
                  <c:v>68.2</c:v>
                </c:pt>
                <c:pt idx="673">
                  <c:v>68.3</c:v>
                </c:pt>
                <c:pt idx="674">
                  <c:v>68.400000000000006</c:v>
                </c:pt>
                <c:pt idx="675">
                  <c:v>68.5</c:v>
                </c:pt>
                <c:pt idx="676">
                  <c:v>68.599999999999994</c:v>
                </c:pt>
                <c:pt idx="677">
                  <c:v>68.7</c:v>
                </c:pt>
                <c:pt idx="678">
                  <c:v>68.8</c:v>
                </c:pt>
                <c:pt idx="679">
                  <c:v>68.900000000000006</c:v>
                </c:pt>
                <c:pt idx="680">
                  <c:v>69</c:v>
                </c:pt>
                <c:pt idx="681">
                  <c:v>69.099999999999994</c:v>
                </c:pt>
                <c:pt idx="682">
                  <c:v>69.2</c:v>
                </c:pt>
                <c:pt idx="683">
                  <c:v>69.3</c:v>
                </c:pt>
                <c:pt idx="684">
                  <c:v>69.400000000000006</c:v>
                </c:pt>
                <c:pt idx="685">
                  <c:v>69.5</c:v>
                </c:pt>
                <c:pt idx="686">
                  <c:v>69.599999999999994</c:v>
                </c:pt>
                <c:pt idx="687">
                  <c:v>69.7</c:v>
                </c:pt>
                <c:pt idx="688">
                  <c:v>69.8</c:v>
                </c:pt>
                <c:pt idx="689">
                  <c:v>69.900000000000006</c:v>
                </c:pt>
                <c:pt idx="690">
                  <c:v>70</c:v>
                </c:pt>
                <c:pt idx="691">
                  <c:v>70.099999999999994</c:v>
                </c:pt>
                <c:pt idx="692">
                  <c:v>70.2</c:v>
                </c:pt>
                <c:pt idx="693">
                  <c:v>70.3</c:v>
                </c:pt>
                <c:pt idx="694">
                  <c:v>70.400000000000006</c:v>
                </c:pt>
                <c:pt idx="695">
                  <c:v>70.5</c:v>
                </c:pt>
                <c:pt idx="696">
                  <c:v>70.599999999999994</c:v>
                </c:pt>
                <c:pt idx="697">
                  <c:v>70.7</c:v>
                </c:pt>
                <c:pt idx="698">
                  <c:v>70.8</c:v>
                </c:pt>
                <c:pt idx="699">
                  <c:v>70.900000000000006</c:v>
                </c:pt>
                <c:pt idx="700">
                  <c:v>71</c:v>
                </c:pt>
                <c:pt idx="701">
                  <c:v>71.099999999999994</c:v>
                </c:pt>
                <c:pt idx="702">
                  <c:v>71.2</c:v>
                </c:pt>
                <c:pt idx="703">
                  <c:v>71.3</c:v>
                </c:pt>
                <c:pt idx="704">
                  <c:v>71.400000000000006</c:v>
                </c:pt>
                <c:pt idx="705">
                  <c:v>71.5</c:v>
                </c:pt>
                <c:pt idx="706">
                  <c:v>71.599999999999994</c:v>
                </c:pt>
                <c:pt idx="707">
                  <c:v>71.7</c:v>
                </c:pt>
                <c:pt idx="708">
                  <c:v>71.8</c:v>
                </c:pt>
                <c:pt idx="709">
                  <c:v>71.900000000000006</c:v>
                </c:pt>
                <c:pt idx="710">
                  <c:v>72</c:v>
                </c:pt>
                <c:pt idx="711">
                  <c:v>72.099999999999994</c:v>
                </c:pt>
                <c:pt idx="712">
                  <c:v>72.2</c:v>
                </c:pt>
                <c:pt idx="713">
                  <c:v>72.3</c:v>
                </c:pt>
                <c:pt idx="714">
                  <c:v>72.400000000000006</c:v>
                </c:pt>
                <c:pt idx="715">
                  <c:v>72.5</c:v>
                </c:pt>
                <c:pt idx="716">
                  <c:v>72.599999999999994</c:v>
                </c:pt>
                <c:pt idx="717">
                  <c:v>72.7</c:v>
                </c:pt>
                <c:pt idx="718">
                  <c:v>72.8</c:v>
                </c:pt>
                <c:pt idx="719">
                  <c:v>72.900000000000006</c:v>
                </c:pt>
                <c:pt idx="720">
                  <c:v>73</c:v>
                </c:pt>
                <c:pt idx="721">
                  <c:v>73.099999999999994</c:v>
                </c:pt>
                <c:pt idx="722">
                  <c:v>73.2</c:v>
                </c:pt>
                <c:pt idx="723">
                  <c:v>73.3</c:v>
                </c:pt>
                <c:pt idx="724">
                  <c:v>73.400000000000006</c:v>
                </c:pt>
                <c:pt idx="725">
                  <c:v>73.5</c:v>
                </c:pt>
                <c:pt idx="726">
                  <c:v>73.599999999999994</c:v>
                </c:pt>
                <c:pt idx="727">
                  <c:v>73.7</c:v>
                </c:pt>
                <c:pt idx="728">
                  <c:v>73.8</c:v>
                </c:pt>
                <c:pt idx="729">
                  <c:v>73.900000000000006</c:v>
                </c:pt>
                <c:pt idx="730">
                  <c:v>74</c:v>
                </c:pt>
                <c:pt idx="731">
                  <c:v>74.099999999999994</c:v>
                </c:pt>
                <c:pt idx="732">
                  <c:v>74.2</c:v>
                </c:pt>
                <c:pt idx="733">
                  <c:v>74.3</c:v>
                </c:pt>
                <c:pt idx="734">
                  <c:v>74.400000000000006</c:v>
                </c:pt>
                <c:pt idx="735">
                  <c:v>74.5</c:v>
                </c:pt>
                <c:pt idx="736">
                  <c:v>74.599999999999994</c:v>
                </c:pt>
                <c:pt idx="737">
                  <c:v>74.7</c:v>
                </c:pt>
                <c:pt idx="738">
                  <c:v>74.8</c:v>
                </c:pt>
                <c:pt idx="739">
                  <c:v>74.900000000000006</c:v>
                </c:pt>
                <c:pt idx="740">
                  <c:v>75</c:v>
                </c:pt>
                <c:pt idx="741">
                  <c:v>75.099999999999994</c:v>
                </c:pt>
                <c:pt idx="742">
                  <c:v>75.2</c:v>
                </c:pt>
                <c:pt idx="743">
                  <c:v>75.3</c:v>
                </c:pt>
                <c:pt idx="744">
                  <c:v>75.400000000000006</c:v>
                </c:pt>
                <c:pt idx="745">
                  <c:v>75.5</c:v>
                </c:pt>
                <c:pt idx="746">
                  <c:v>75.599999999999994</c:v>
                </c:pt>
                <c:pt idx="747">
                  <c:v>75.7</c:v>
                </c:pt>
                <c:pt idx="748">
                  <c:v>75.8</c:v>
                </c:pt>
                <c:pt idx="749">
                  <c:v>75.900000000000006</c:v>
                </c:pt>
                <c:pt idx="750">
                  <c:v>76</c:v>
                </c:pt>
                <c:pt idx="751">
                  <c:v>76.099999999999994</c:v>
                </c:pt>
                <c:pt idx="752">
                  <c:v>76.2</c:v>
                </c:pt>
                <c:pt idx="753">
                  <c:v>76.3</c:v>
                </c:pt>
                <c:pt idx="754">
                  <c:v>76.400000000000006</c:v>
                </c:pt>
                <c:pt idx="755">
                  <c:v>76.5</c:v>
                </c:pt>
                <c:pt idx="756">
                  <c:v>76.599999999999994</c:v>
                </c:pt>
                <c:pt idx="757">
                  <c:v>76.7</c:v>
                </c:pt>
                <c:pt idx="758">
                  <c:v>76.8</c:v>
                </c:pt>
                <c:pt idx="759">
                  <c:v>76.900000000000006</c:v>
                </c:pt>
                <c:pt idx="760">
                  <c:v>77</c:v>
                </c:pt>
                <c:pt idx="761">
                  <c:v>77.099999999999994</c:v>
                </c:pt>
                <c:pt idx="762">
                  <c:v>77.2</c:v>
                </c:pt>
                <c:pt idx="763">
                  <c:v>77.3</c:v>
                </c:pt>
                <c:pt idx="764">
                  <c:v>77.400000000000006</c:v>
                </c:pt>
                <c:pt idx="765">
                  <c:v>77.5</c:v>
                </c:pt>
                <c:pt idx="766">
                  <c:v>77.599999999999994</c:v>
                </c:pt>
                <c:pt idx="767">
                  <c:v>77.7</c:v>
                </c:pt>
                <c:pt idx="768">
                  <c:v>77.8</c:v>
                </c:pt>
                <c:pt idx="769">
                  <c:v>77.900000000000006</c:v>
                </c:pt>
                <c:pt idx="770">
                  <c:v>78</c:v>
                </c:pt>
                <c:pt idx="771">
                  <c:v>78.099999999999994</c:v>
                </c:pt>
                <c:pt idx="772">
                  <c:v>78.2</c:v>
                </c:pt>
                <c:pt idx="773">
                  <c:v>78.3</c:v>
                </c:pt>
                <c:pt idx="774">
                  <c:v>78.400000000000006</c:v>
                </c:pt>
                <c:pt idx="775">
                  <c:v>78.5</c:v>
                </c:pt>
                <c:pt idx="776">
                  <c:v>78.599999999999994</c:v>
                </c:pt>
                <c:pt idx="777">
                  <c:v>78.7</c:v>
                </c:pt>
                <c:pt idx="778">
                  <c:v>78.8</c:v>
                </c:pt>
                <c:pt idx="779">
                  <c:v>78.900000000000006</c:v>
                </c:pt>
                <c:pt idx="780">
                  <c:v>79</c:v>
                </c:pt>
                <c:pt idx="781">
                  <c:v>79.099999999999994</c:v>
                </c:pt>
                <c:pt idx="782">
                  <c:v>79.2</c:v>
                </c:pt>
                <c:pt idx="783">
                  <c:v>79.3</c:v>
                </c:pt>
                <c:pt idx="784">
                  <c:v>79.400000000000006</c:v>
                </c:pt>
                <c:pt idx="785">
                  <c:v>79.5</c:v>
                </c:pt>
                <c:pt idx="786">
                  <c:v>79.599999999999994</c:v>
                </c:pt>
                <c:pt idx="787">
                  <c:v>79.7</c:v>
                </c:pt>
                <c:pt idx="788">
                  <c:v>79.8</c:v>
                </c:pt>
                <c:pt idx="789">
                  <c:v>79.900000000000006</c:v>
                </c:pt>
                <c:pt idx="790">
                  <c:v>80</c:v>
                </c:pt>
                <c:pt idx="791">
                  <c:v>80.099999999999994</c:v>
                </c:pt>
                <c:pt idx="792">
                  <c:v>80.2</c:v>
                </c:pt>
                <c:pt idx="793">
                  <c:v>80.3</c:v>
                </c:pt>
                <c:pt idx="794">
                  <c:v>80.400000000000006</c:v>
                </c:pt>
                <c:pt idx="795">
                  <c:v>80.5</c:v>
                </c:pt>
                <c:pt idx="796">
                  <c:v>80.599999999999994</c:v>
                </c:pt>
                <c:pt idx="797">
                  <c:v>80.7</c:v>
                </c:pt>
                <c:pt idx="798">
                  <c:v>80.8</c:v>
                </c:pt>
                <c:pt idx="799">
                  <c:v>80.900000000000006</c:v>
                </c:pt>
                <c:pt idx="800">
                  <c:v>81</c:v>
                </c:pt>
                <c:pt idx="801">
                  <c:v>81.099999999999994</c:v>
                </c:pt>
                <c:pt idx="802">
                  <c:v>81.2</c:v>
                </c:pt>
                <c:pt idx="803">
                  <c:v>81.3</c:v>
                </c:pt>
                <c:pt idx="804">
                  <c:v>81.400000000000006</c:v>
                </c:pt>
                <c:pt idx="805">
                  <c:v>81.5</c:v>
                </c:pt>
                <c:pt idx="806">
                  <c:v>81.599999999999994</c:v>
                </c:pt>
                <c:pt idx="807">
                  <c:v>81.7</c:v>
                </c:pt>
                <c:pt idx="808">
                  <c:v>81.8</c:v>
                </c:pt>
                <c:pt idx="809">
                  <c:v>81.900000000000006</c:v>
                </c:pt>
                <c:pt idx="810">
                  <c:v>82</c:v>
                </c:pt>
                <c:pt idx="811">
                  <c:v>82.1</c:v>
                </c:pt>
                <c:pt idx="812">
                  <c:v>82.2</c:v>
                </c:pt>
                <c:pt idx="813">
                  <c:v>82.3</c:v>
                </c:pt>
                <c:pt idx="814">
                  <c:v>82.4</c:v>
                </c:pt>
                <c:pt idx="815">
                  <c:v>82.5</c:v>
                </c:pt>
                <c:pt idx="816">
                  <c:v>82.6</c:v>
                </c:pt>
                <c:pt idx="817">
                  <c:v>82.7</c:v>
                </c:pt>
                <c:pt idx="818">
                  <c:v>82.8</c:v>
                </c:pt>
                <c:pt idx="819">
                  <c:v>82.9</c:v>
                </c:pt>
                <c:pt idx="820">
                  <c:v>83</c:v>
                </c:pt>
                <c:pt idx="821">
                  <c:v>83.1</c:v>
                </c:pt>
                <c:pt idx="822">
                  <c:v>83.2</c:v>
                </c:pt>
                <c:pt idx="823">
                  <c:v>83.3</c:v>
                </c:pt>
                <c:pt idx="824">
                  <c:v>83.4</c:v>
                </c:pt>
                <c:pt idx="825">
                  <c:v>83.5</c:v>
                </c:pt>
                <c:pt idx="826">
                  <c:v>83.6</c:v>
                </c:pt>
                <c:pt idx="827">
                  <c:v>83.7</c:v>
                </c:pt>
                <c:pt idx="828">
                  <c:v>83.8</c:v>
                </c:pt>
                <c:pt idx="829">
                  <c:v>83.9</c:v>
                </c:pt>
                <c:pt idx="830">
                  <c:v>84</c:v>
                </c:pt>
                <c:pt idx="831">
                  <c:v>84.1</c:v>
                </c:pt>
                <c:pt idx="832">
                  <c:v>84.2</c:v>
                </c:pt>
                <c:pt idx="833">
                  <c:v>84.3</c:v>
                </c:pt>
                <c:pt idx="834">
                  <c:v>84.4</c:v>
                </c:pt>
                <c:pt idx="835">
                  <c:v>84.5</c:v>
                </c:pt>
                <c:pt idx="836">
                  <c:v>84.6</c:v>
                </c:pt>
                <c:pt idx="837">
                  <c:v>84.7</c:v>
                </c:pt>
                <c:pt idx="838">
                  <c:v>84.8</c:v>
                </c:pt>
                <c:pt idx="839">
                  <c:v>84.9</c:v>
                </c:pt>
                <c:pt idx="840">
                  <c:v>85</c:v>
                </c:pt>
                <c:pt idx="841">
                  <c:v>85.1</c:v>
                </c:pt>
                <c:pt idx="842">
                  <c:v>85.2</c:v>
                </c:pt>
                <c:pt idx="843">
                  <c:v>85.3</c:v>
                </c:pt>
                <c:pt idx="844">
                  <c:v>85.4</c:v>
                </c:pt>
                <c:pt idx="845">
                  <c:v>85.5</c:v>
                </c:pt>
                <c:pt idx="846">
                  <c:v>85.6</c:v>
                </c:pt>
                <c:pt idx="847">
                  <c:v>85.7</c:v>
                </c:pt>
                <c:pt idx="848">
                  <c:v>85.8</c:v>
                </c:pt>
                <c:pt idx="849">
                  <c:v>85.9</c:v>
                </c:pt>
                <c:pt idx="850">
                  <c:v>86</c:v>
                </c:pt>
                <c:pt idx="851">
                  <c:v>86.1</c:v>
                </c:pt>
                <c:pt idx="852">
                  <c:v>86.2</c:v>
                </c:pt>
                <c:pt idx="853">
                  <c:v>86.3</c:v>
                </c:pt>
                <c:pt idx="854">
                  <c:v>86.4</c:v>
                </c:pt>
                <c:pt idx="855">
                  <c:v>86.5</c:v>
                </c:pt>
                <c:pt idx="856">
                  <c:v>86.6</c:v>
                </c:pt>
                <c:pt idx="857">
                  <c:v>86.7</c:v>
                </c:pt>
                <c:pt idx="858">
                  <c:v>86.8</c:v>
                </c:pt>
                <c:pt idx="859">
                  <c:v>86.9</c:v>
                </c:pt>
                <c:pt idx="860">
                  <c:v>87</c:v>
                </c:pt>
                <c:pt idx="861">
                  <c:v>87.1</c:v>
                </c:pt>
                <c:pt idx="862">
                  <c:v>87.2</c:v>
                </c:pt>
                <c:pt idx="863">
                  <c:v>87.3</c:v>
                </c:pt>
                <c:pt idx="864">
                  <c:v>87.4</c:v>
                </c:pt>
                <c:pt idx="865">
                  <c:v>87.5</c:v>
                </c:pt>
                <c:pt idx="866">
                  <c:v>87.6</c:v>
                </c:pt>
                <c:pt idx="867">
                  <c:v>87.7</c:v>
                </c:pt>
                <c:pt idx="868">
                  <c:v>87.8</c:v>
                </c:pt>
                <c:pt idx="869">
                  <c:v>87.9</c:v>
                </c:pt>
                <c:pt idx="870">
                  <c:v>88</c:v>
                </c:pt>
                <c:pt idx="871">
                  <c:v>88.1</c:v>
                </c:pt>
                <c:pt idx="872">
                  <c:v>88.2</c:v>
                </c:pt>
                <c:pt idx="873">
                  <c:v>88.3</c:v>
                </c:pt>
                <c:pt idx="874">
                  <c:v>88.4</c:v>
                </c:pt>
                <c:pt idx="875">
                  <c:v>88.5</c:v>
                </c:pt>
                <c:pt idx="876">
                  <c:v>88.6</c:v>
                </c:pt>
                <c:pt idx="877">
                  <c:v>88.7</c:v>
                </c:pt>
                <c:pt idx="878">
                  <c:v>88.8</c:v>
                </c:pt>
                <c:pt idx="879">
                  <c:v>88.9</c:v>
                </c:pt>
                <c:pt idx="880">
                  <c:v>89</c:v>
                </c:pt>
                <c:pt idx="881">
                  <c:v>89.1</c:v>
                </c:pt>
                <c:pt idx="882">
                  <c:v>89.2</c:v>
                </c:pt>
                <c:pt idx="883">
                  <c:v>89.3</c:v>
                </c:pt>
                <c:pt idx="884">
                  <c:v>89.4</c:v>
                </c:pt>
                <c:pt idx="885">
                  <c:v>89.5</c:v>
                </c:pt>
                <c:pt idx="886">
                  <c:v>89.6</c:v>
                </c:pt>
                <c:pt idx="887">
                  <c:v>89.7</c:v>
                </c:pt>
                <c:pt idx="888">
                  <c:v>89.8</c:v>
                </c:pt>
                <c:pt idx="889">
                  <c:v>89.9</c:v>
                </c:pt>
                <c:pt idx="890">
                  <c:v>90</c:v>
                </c:pt>
                <c:pt idx="891">
                  <c:v>90.1</c:v>
                </c:pt>
                <c:pt idx="892">
                  <c:v>90.2</c:v>
                </c:pt>
                <c:pt idx="893">
                  <c:v>90.3</c:v>
                </c:pt>
                <c:pt idx="894">
                  <c:v>90.4</c:v>
                </c:pt>
                <c:pt idx="895">
                  <c:v>90.5</c:v>
                </c:pt>
                <c:pt idx="896">
                  <c:v>90.6</c:v>
                </c:pt>
                <c:pt idx="897">
                  <c:v>90.7</c:v>
                </c:pt>
                <c:pt idx="898">
                  <c:v>90.8</c:v>
                </c:pt>
                <c:pt idx="899">
                  <c:v>90.9</c:v>
                </c:pt>
                <c:pt idx="900">
                  <c:v>91</c:v>
                </c:pt>
                <c:pt idx="901">
                  <c:v>91.1</c:v>
                </c:pt>
                <c:pt idx="902">
                  <c:v>91.2</c:v>
                </c:pt>
                <c:pt idx="903">
                  <c:v>91.3</c:v>
                </c:pt>
                <c:pt idx="904">
                  <c:v>91.4</c:v>
                </c:pt>
                <c:pt idx="905">
                  <c:v>91.5</c:v>
                </c:pt>
                <c:pt idx="906">
                  <c:v>91.6</c:v>
                </c:pt>
                <c:pt idx="907">
                  <c:v>91.7</c:v>
                </c:pt>
                <c:pt idx="908">
                  <c:v>91.8</c:v>
                </c:pt>
                <c:pt idx="909">
                  <c:v>91.9</c:v>
                </c:pt>
                <c:pt idx="910">
                  <c:v>92</c:v>
                </c:pt>
                <c:pt idx="911">
                  <c:v>92.1</c:v>
                </c:pt>
                <c:pt idx="912">
                  <c:v>92.2</c:v>
                </c:pt>
                <c:pt idx="913">
                  <c:v>92.3</c:v>
                </c:pt>
                <c:pt idx="914">
                  <c:v>92.4</c:v>
                </c:pt>
                <c:pt idx="915">
                  <c:v>92.5</c:v>
                </c:pt>
                <c:pt idx="916">
                  <c:v>92.6</c:v>
                </c:pt>
                <c:pt idx="917">
                  <c:v>92.7</c:v>
                </c:pt>
                <c:pt idx="918">
                  <c:v>92.8</c:v>
                </c:pt>
                <c:pt idx="919">
                  <c:v>92.9</c:v>
                </c:pt>
                <c:pt idx="920">
                  <c:v>93</c:v>
                </c:pt>
                <c:pt idx="921">
                  <c:v>93.1</c:v>
                </c:pt>
                <c:pt idx="922">
                  <c:v>93.2</c:v>
                </c:pt>
                <c:pt idx="923">
                  <c:v>93.3</c:v>
                </c:pt>
                <c:pt idx="924">
                  <c:v>93.4</c:v>
                </c:pt>
                <c:pt idx="925">
                  <c:v>93.5</c:v>
                </c:pt>
                <c:pt idx="926">
                  <c:v>93.6</c:v>
                </c:pt>
                <c:pt idx="927">
                  <c:v>93.7</c:v>
                </c:pt>
                <c:pt idx="928">
                  <c:v>93.8</c:v>
                </c:pt>
                <c:pt idx="929">
                  <c:v>93.9</c:v>
                </c:pt>
                <c:pt idx="930">
                  <c:v>94</c:v>
                </c:pt>
                <c:pt idx="931">
                  <c:v>94.1</c:v>
                </c:pt>
                <c:pt idx="932">
                  <c:v>94.2</c:v>
                </c:pt>
                <c:pt idx="933">
                  <c:v>94.3</c:v>
                </c:pt>
                <c:pt idx="934">
                  <c:v>94.4</c:v>
                </c:pt>
                <c:pt idx="935">
                  <c:v>94.5</c:v>
                </c:pt>
                <c:pt idx="936">
                  <c:v>94.6</c:v>
                </c:pt>
                <c:pt idx="937">
                  <c:v>94.7</c:v>
                </c:pt>
                <c:pt idx="938">
                  <c:v>94.8</c:v>
                </c:pt>
                <c:pt idx="939">
                  <c:v>94.9</c:v>
                </c:pt>
                <c:pt idx="940">
                  <c:v>95</c:v>
                </c:pt>
                <c:pt idx="941">
                  <c:v>95.1</c:v>
                </c:pt>
                <c:pt idx="942">
                  <c:v>95.2</c:v>
                </c:pt>
                <c:pt idx="943">
                  <c:v>95.3</c:v>
                </c:pt>
                <c:pt idx="944">
                  <c:v>95.4</c:v>
                </c:pt>
                <c:pt idx="945">
                  <c:v>95.5</c:v>
                </c:pt>
                <c:pt idx="946">
                  <c:v>95.6</c:v>
                </c:pt>
                <c:pt idx="947">
                  <c:v>95.7</c:v>
                </c:pt>
                <c:pt idx="948">
                  <c:v>95.8</c:v>
                </c:pt>
                <c:pt idx="949">
                  <c:v>95.9</c:v>
                </c:pt>
                <c:pt idx="950">
                  <c:v>96</c:v>
                </c:pt>
                <c:pt idx="951">
                  <c:v>96.1</c:v>
                </c:pt>
                <c:pt idx="952">
                  <c:v>96.2</c:v>
                </c:pt>
                <c:pt idx="953">
                  <c:v>96.3</c:v>
                </c:pt>
                <c:pt idx="954">
                  <c:v>96.4</c:v>
                </c:pt>
                <c:pt idx="955">
                  <c:v>96.5</c:v>
                </c:pt>
                <c:pt idx="956">
                  <c:v>96.6</c:v>
                </c:pt>
                <c:pt idx="957">
                  <c:v>96.7</c:v>
                </c:pt>
                <c:pt idx="958">
                  <c:v>96.8</c:v>
                </c:pt>
                <c:pt idx="959">
                  <c:v>96.9</c:v>
                </c:pt>
                <c:pt idx="960">
                  <c:v>97</c:v>
                </c:pt>
                <c:pt idx="961">
                  <c:v>97.1</c:v>
                </c:pt>
                <c:pt idx="962">
                  <c:v>97.2</c:v>
                </c:pt>
                <c:pt idx="963">
                  <c:v>97.3</c:v>
                </c:pt>
                <c:pt idx="964">
                  <c:v>97.4</c:v>
                </c:pt>
                <c:pt idx="965">
                  <c:v>97.5</c:v>
                </c:pt>
                <c:pt idx="966">
                  <c:v>97.6</c:v>
                </c:pt>
                <c:pt idx="967">
                  <c:v>97.7</c:v>
                </c:pt>
                <c:pt idx="968">
                  <c:v>97.8</c:v>
                </c:pt>
                <c:pt idx="969">
                  <c:v>97.9</c:v>
                </c:pt>
                <c:pt idx="970">
                  <c:v>98</c:v>
                </c:pt>
                <c:pt idx="971">
                  <c:v>98.1</c:v>
                </c:pt>
                <c:pt idx="972">
                  <c:v>98.2</c:v>
                </c:pt>
                <c:pt idx="973">
                  <c:v>98.3</c:v>
                </c:pt>
                <c:pt idx="974">
                  <c:v>98.4</c:v>
                </c:pt>
                <c:pt idx="975">
                  <c:v>98.5</c:v>
                </c:pt>
                <c:pt idx="976">
                  <c:v>98.6</c:v>
                </c:pt>
                <c:pt idx="977">
                  <c:v>98.7</c:v>
                </c:pt>
                <c:pt idx="978">
                  <c:v>98.8</c:v>
                </c:pt>
                <c:pt idx="979">
                  <c:v>98.9</c:v>
                </c:pt>
                <c:pt idx="980">
                  <c:v>99</c:v>
                </c:pt>
                <c:pt idx="981">
                  <c:v>99.1</c:v>
                </c:pt>
                <c:pt idx="982">
                  <c:v>99.2</c:v>
                </c:pt>
                <c:pt idx="983">
                  <c:v>99.3</c:v>
                </c:pt>
                <c:pt idx="984">
                  <c:v>99.4</c:v>
                </c:pt>
                <c:pt idx="985">
                  <c:v>99.5</c:v>
                </c:pt>
                <c:pt idx="986">
                  <c:v>99.6</c:v>
                </c:pt>
                <c:pt idx="987">
                  <c:v>99.7</c:v>
                </c:pt>
                <c:pt idx="988">
                  <c:v>99.8</c:v>
                </c:pt>
                <c:pt idx="989">
                  <c:v>99.9</c:v>
                </c:pt>
                <c:pt idx="990">
                  <c:v>100</c:v>
                </c:pt>
                <c:pt idx="991">
                  <c:v>100.1</c:v>
                </c:pt>
                <c:pt idx="992">
                  <c:v>100.2</c:v>
                </c:pt>
                <c:pt idx="993">
                  <c:v>100.3</c:v>
                </c:pt>
                <c:pt idx="994">
                  <c:v>100.4</c:v>
                </c:pt>
                <c:pt idx="995">
                  <c:v>100.5</c:v>
                </c:pt>
                <c:pt idx="996">
                  <c:v>100.6</c:v>
                </c:pt>
                <c:pt idx="997">
                  <c:v>100.7</c:v>
                </c:pt>
                <c:pt idx="998">
                  <c:v>100.8</c:v>
                </c:pt>
                <c:pt idx="999">
                  <c:v>100.9</c:v>
                </c:pt>
                <c:pt idx="1000">
                  <c:v>101</c:v>
                </c:pt>
                <c:pt idx="1001">
                  <c:v>101.1</c:v>
                </c:pt>
                <c:pt idx="1002">
                  <c:v>101.2</c:v>
                </c:pt>
                <c:pt idx="1003">
                  <c:v>101.3</c:v>
                </c:pt>
                <c:pt idx="1004">
                  <c:v>101.4</c:v>
                </c:pt>
                <c:pt idx="1005">
                  <c:v>101.5</c:v>
                </c:pt>
                <c:pt idx="1006">
                  <c:v>101.6</c:v>
                </c:pt>
                <c:pt idx="1007">
                  <c:v>101.7</c:v>
                </c:pt>
                <c:pt idx="1008">
                  <c:v>101.8</c:v>
                </c:pt>
                <c:pt idx="1009">
                  <c:v>101.9</c:v>
                </c:pt>
                <c:pt idx="1010">
                  <c:v>102</c:v>
                </c:pt>
                <c:pt idx="1011">
                  <c:v>102.1</c:v>
                </c:pt>
                <c:pt idx="1012">
                  <c:v>102.2</c:v>
                </c:pt>
                <c:pt idx="1013">
                  <c:v>102.3</c:v>
                </c:pt>
                <c:pt idx="1014">
                  <c:v>102.4</c:v>
                </c:pt>
                <c:pt idx="1015">
                  <c:v>102.5</c:v>
                </c:pt>
                <c:pt idx="1016">
                  <c:v>102.6</c:v>
                </c:pt>
                <c:pt idx="1017">
                  <c:v>102.7</c:v>
                </c:pt>
                <c:pt idx="1018">
                  <c:v>102.8</c:v>
                </c:pt>
                <c:pt idx="1019">
                  <c:v>102.9</c:v>
                </c:pt>
                <c:pt idx="1020">
                  <c:v>103</c:v>
                </c:pt>
                <c:pt idx="1021">
                  <c:v>103.1</c:v>
                </c:pt>
                <c:pt idx="1022">
                  <c:v>103.2</c:v>
                </c:pt>
                <c:pt idx="1023">
                  <c:v>103.3</c:v>
                </c:pt>
                <c:pt idx="1024">
                  <c:v>103.4</c:v>
                </c:pt>
                <c:pt idx="1025">
                  <c:v>103.5</c:v>
                </c:pt>
                <c:pt idx="1026">
                  <c:v>103.6</c:v>
                </c:pt>
                <c:pt idx="1027">
                  <c:v>103.7</c:v>
                </c:pt>
                <c:pt idx="1028">
                  <c:v>103.8</c:v>
                </c:pt>
                <c:pt idx="1029">
                  <c:v>103.9</c:v>
                </c:pt>
                <c:pt idx="1030">
                  <c:v>104</c:v>
                </c:pt>
                <c:pt idx="1031">
                  <c:v>104.1</c:v>
                </c:pt>
                <c:pt idx="1032">
                  <c:v>104.2</c:v>
                </c:pt>
                <c:pt idx="1033">
                  <c:v>104.3</c:v>
                </c:pt>
                <c:pt idx="1034">
                  <c:v>104.4</c:v>
                </c:pt>
                <c:pt idx="1035">
                  <c:v>104.5</c:v>
                </c:pt>
                <c:pt idx="1036">
                  <c:v>104.6</c:v>
                </c:pt>
                <c:pt idx="1037">
                  <c:v>104.7</c:v>
                </c:pt>
                <c:pt idx="1038">
                  <c:v>104.8</c:v>
                </c:pt>
                <c:pt idx="1039">
                  <c:v>104.9</c:v>
                </c:pt>
                <c:pt idx="1040">
                  <c:v>105</c:v>
                </c:pt>
                <c:pt idx="1041">
                  <c:v>105.1</c:v>
                </c:pt>
                <c:pt idx="1042">
                  <c:v>105.2</c:v>
                </c:pt>
                <c:pt idx="1043">
                  <c:v>105.3</c:v>
                </c:pt>
                <c:pt idx="1044">
                  <c:v>105.4</c:v>
                </c:pt>
                <c:pt idx="1045">
                  <c:v>105.5</c:v>
                </c:pt>
                <c:pt idx="1046">
                  <c:v>105.6</c:v>
                </c:pt>
                <c:pt idx="1047">
                  <c:v>105.7</c:v>
                </c:pt>
                <c:pt idx="1048">
                  <c:v>105.8</c:v>
                </c:pt>
                <c:pt idx="1049">
                  <c:v>105.9</c:v>
                </c:pt>
                <c:pt idx="1050">
                  <c:v>106</c:v>
                </c:pt>
                <c:pt idx="1051">
                  <c:v>106.1</c:v>
                </c:pt>
                <c:pt idx="1052">
                  <c:v>106.2</c:v>
                </c:pt>
                <c:pt idx="1053">
                  <c:v>106.3</c:v>
                </c:pt>
                <c:pt idx="1054">
                  <c:v>106.4</c:v>
                </c:pt>
                <c:pt idx="1055">
                  <c:v>106.5</c:v>
                </c:pt>
                <c:pt idx="1056">
                  <c:v>106.6</c:v>
                </c:pt>
                <c:pt idx="1057">
                  <c:v>106.7</c:v>
                </c:pt>
                <c:pt idx="1058">
                  <c:v>106.8</c:v>
                </c:pt>
                <c:pt idx="1059">
                  <c:v>106.9</c:v>
                </c:pt>
                <c:pt idx="1060">
                  <c:v>107</c:v>
                </c:pt>
                <c:pt idx="1061">
                  <c:v>107.1</c:v>
                </c:pt>
                <c:pt idx="1062">
                  <c:v>107.2</c:v>
                </c:pt>
                <c:pt idx="1063">
                  <c:v>107.3</c:v>
                </c:pt>
                <c:pt idx="1064">
                  <c:v>107.4</c:v>
                </c:pt>
                <c:pt idx="1065">
                  <c:v>107.5</c:v>
                </c:pt>
                <c:pt idx="1066">
                  <c:v>107.6</c:v>
                </c:pt>
                <c:pt idx="1067">
                  <c:v>107.7</c:v>
                </c:pt>
                <c:pt idx="1068">
                  <c:v>107.8</c:v>
                </c:pt>
                <c:pt idx="1069">
                  <c:v>107.9</c:v>
                </c:pt>
                <c:pt idx="1070">
                  <c:v>108</c:v>
                </c:pt>
                <c:pt idx="1071">
                  <c:v>108.1</c:v>
                </c:pt>
                <c:pt idx="1072">
                  <c:v>108.2</c:v>
                </c:pt>
                <c:pt idx="1073">
                  <c:v>108.3</c:v>
                </c:pt>
                <c:pt idx="1074">
                  <c:v>108.4</c:v>
                </c:pt>
                <c:pt idx="1075">
                  <c:v>108.5</c:v>
                </c:pt>
                <c:pt idx="1076">
                  <c:v>108.6</c:v>
                </c:pt>
                <c:pt idx="1077">
                  <c:v>108.7</c:v>
                </c:pt>
                <c:pt idx="1078">
                  <c:v>108.8</c:v>
                </c:pt>
                <c:pt idx="1079">
                  <c:v>108.9</c:v>
                </c:pt>
                <c:pt idx="1080">
                  <c:v>109</c:v>
                </c:pt>
                <c:pt idx="1081">
                  <c:v>109.1</c:v>
                </c:pt>
                <c:pt idx="1082">
                  <c:v>109.2</c:v>
                </c:pt>
                <c:pt idx="1083">
                  <c:v>109.3</c:v>
                </c:pt>
                <c:pt idx="1084">
                  <c:v>109.4</c:v>
                </c:pt>
                <c:pt idx="1085">
                  <c:v>109.5</c:v>
                </c:pt>
                <c:pt idx="1086">
                  <c:v>109.6</c:v>
                </c:pt>
                <c:pt idx="1087">
                  <c:v>109.7</c:v>
                </c:pt>
                <c:pt idx="1088">
                  <c:v>109.8</c:v>
                </c:pt>
                <c:pt idx="1089">
                  <c:v>109.9</c:v>
                </c:pt>
                <c:pt idx="1090">
                  <c:v>110</c:v>
                </c:pt>
                <c:pt idx="1091">
                  <c:v>110.1</c:v>
                </c:pt>
                <c:pt idx="1092">
                  <c:v>110.2</c:v>
                </c:pt>
                <c:pt idx="1093">
                  <c:v>110.3</c:v>
                </c:pt>
                <c:pt idx="1094">
                  <c:v>110.4</c:v>
                </c:pt>
                <c:pt idx="1095">
                  <c:v>110.5</c:v>
                </c:pt>
                <c:pt idx="1096">
                  <c:v>110.6</c:v>
                </c:pt>
                <c:pt idx="1097">
                  <c:v>110.7</c:v>
                </c:pt>
                <c:pt idx="1098">
                  <c:v>110.8</c:v>
                </c:pt>
                <c:pt idx="1099">
                  <c:v>110.9</c:v>
                </c:pt>
                <c:pt idx="1100">
                  <c:v>111</c:v>
                </c:pt>
                <c:pt idx="1101">
                  <c:v>111.1</c:v>
                </c:pt>
                <c:pt idx="1102">
                  <c:v>111.2</c:v>
                </c:pt>
                <c:pt idx="1103">
                  <c:v>111.3</c:v>
                </c:pt>
                <c:pt idx="1104">
                  <c:v>111.4</c:v>
                </c:pt>
                <c:pt idx="1105">
                  <c:v>111.5</c:v>
                </c:pt>
                <c:pt idx="1106">
                  <c:v>111.6</c:v>
                </c:pt>
                <c:pt idx="1107">
                  <c:v>111.7</c:v>
                </c:pt>
                <c:pt idx="1108">
                  <c:v>111.8</c:v>
                </c:pt>
                <c:pt idx="1109">
                  <c:v>111.9</c:v>
                </c:pt>
                <c:pt idx="1110">
                  <c:v>112</c:v>
                </c:pt>
                <c:pt idx="1111">
                  <c:v>112.1</c:v>
                </c:pt>
                <c:pt idx="1112">
                  <c:v>112.2</c:v>
                </c:pt>
                <c:pt idx="1113">
                  <c:v>112.3</c:v>
                </c:pt>
                <c:pt idx="1114">
                  <c:v>112.4</c:v>
                </c:pt>
                <c:pt idx="1115">
                  <c:v>112.5</c:v>
                </c:pt>
                <c:pt idx="1116">
                  <c:v>112.6</c:v>
                </c:pt>
                <c:pt idx="1117">
                  <c:v>112.7</c:v>
                </c:pt>
                <c:pt idx="1118">
                  <c:v>112.8</c:v>
                </c:pt>
                <c:pt idx="1119">
                  <c:v>112.9</c:v>
                </c:pt>
                <c:pt idx="1120">
                  <c:v>113</c:v>
                </c:pt>
                <c:pt idx="1121">
                  <c:v>113.1</c:v>
                </c:pt>
                <c:pt idx="1122">
                  <c:v>113.2</c:v>
                </c:pt>
                <c:pt idx="1123">
                  <c:v>113.3</c:v>
                </c:pt>
                <c:pt idx="1124">
                  <c:v>113.4</c:v>
                </c:pt>
                <c:pt idx="1125">
                  <c:v>113.5</c:v>
                </c:pt>
                <c:pt idx="1126">
                  <c:v>113.6</c:v>
                </c:pt>
                <c:pt idx="1127">
                  <c:v>113.7</c:v>
                </c:pt>
                <c:pt idx="1128">
                  <c:v>113.8</c:v>
                </c:pt>
                <c:pt idx="1129">
                  <c:v>113.9</c:v>
                </c:pt>
                <c:pt idx="1130">
                  <c:v>114</c:v>
                </c:pt>
                <c:pt idx="1131">
                  <c:v>114.1</c:v>
                </c:pt>
                <c:pt idx="1132">
                  <c:v>114.2</c:v>
                </c:pt>
                <c:pt idx="1133">
                  <c:v>114.3</c:v>
                </c:pt>
                <c:pt idx="1134">
                  <c:v>114.4</c:v>
                </c:pt>
                <c:pt idx="1135">
                  <c:v>114.5</c:v>
                </c:pt>
                <c:pt idx="1136">
                  <c:v>114.6</c:v>
                </c:pt>
                <c:pt idx="1137">
                  <c:v>114.7</c:v>
                </c:pt>
                <c:pt idx="1138">
                  <c:v>114.8</c:v>
                </c:pt>
                <c:pt idx="1139">
                  <c:v>114.9</c:v>
                </c:pt>
                <c:pt idx="1140">
                  <c:v>115</c:v>
                </c:pt>
                <c:pt idx="1141">
                  <c:v>115.1</c:v>
                </c:pt>
                <c:pt idx="1142">
                  <c:v>115.2</c:v>
                </c:pt>
                <c:pt idx="1143">
                  <c:v>115.3</c:v>
                </c:pt>
                <c:pt idx="1144">
                  <c:v>115.4</c:v>
                </c:pt>
                <c:pt idx="1145">
                  <c:v>115.5</c:v>
                </c:pt>
                <c:pt idx="1146">
                  <c:v>115.6</c:v>
                </c:pt>
                <c:pt idx="1147">
                  <c:v>115.7</c:v>
                </c:pt>
                <c:pt idx="1148">
                  <c:v>115.8</c:v>
                </c:pt>
                <c:pt idx="1149">
                  <c:v>115.9</c:v>
                </c:pt>
                <c:pt idx="1150">
                  <c:v>116</c:v>
                </c:pt>
                <c:pt idx="1151">
                  <c:v>116.1</c:v>
                </c:pt>
                <c:pt idx="1152">
                  <c:v>116.2</c:v>
                </c:pt>
                <c:pt idx="1153">
                  <c:v>116.3</c:v>
                </c:pt>
                <c:pt idx="1154">
                  <c:v>116.4</c:v>
                </c:pt>
                <c:pt idx="1155">
                  <c:v>116.5</c:v>
                </c:pt>
                <c:pt idx="1156">
                  <c:v>116.6</c:v>
                </c:pt>
                <c:pt idx="1157">
                  <c:v>116.7</c:v>
                </c:pt>
                <c:pt idx="1158">
                  <c:v>116.8</c:v>
                </c:pt>
                <c:pt idx="1159">
                  <c:v>116.9</c:v>
                </c:pt>
                <c:pt idx="1160">
                  <c:v>117</c:v>
                </c:pt>
                <c:pt idx="1161">
                  <c:v>117.1</c:v>
                </c:pt>
                <c:pt idx="1162">
                  <c:v>117.2</c:v>
                </c:pt>
                <c:pt idx="1163">
                  <c:v>117.3</c:v>
                </c:pt>
                <c:pt idx="1164">
                  <c:v>117.4</c:v>
                </c:pt>
                <c:pt idx="1165">
                  <c:v>117.5</c:v>
                </c:pt>
                <c:pt idx="1166">
                  <c:v>117.6</c:v>
                </c:pt>
                <c:pt idx="1167">
                  <c:v>117.7</c:v>
                </c:pt>
                <c:pt idx="1168">
                  <c:v>117.8</c:v>
                </c:pt>
                <c:pt idx="1169">
                  <c:v>117.9</c:v>
                </c:pt>
                <c:pt idx="1170">
                  <c:v>118</c:v>
                </c:pt>
                <c:pt idx="1171">
                  <c:v>118.1</c:v>
                </c:pt>
                <c:pt idx="1172">
                  <c:v>118.2</c:v>
                </c:pt>
                <c:pt idx="1173">
                  <c:v>118.3</c:v>
                </c:pt>
                <c:pt idx="1174">
                  <c:v>118.4</c:v>
                </c:pt>
                <c:pt idx="1175">
                  <c:v>118.5</c:v>
                </c:pt>
                <c:pt idx="1176">
                  <c:v>118.6</c:v>
                </c:pt>
                <c:pt idx="1177">
                  <c:v>118.7</c:v>
                </c:pt>
                <c:pt idx="1178">
                  <c:v>118.8</c:v>
                </c:pt>
                <c:pt idx="1179">
                  <c:v>118.9</c:v>
                </c:pt>
                <c:pt idx="1180">
                  <c:v>119</c:v>
                </c:pt>
                <c:pt idx="1181">
                  <c:v>119.1</c:v>
                </c:pt>
                <c:pt idx="1182">
                  <c:v>119.2</c:v>
                </c:pt>
                <c:pt idx="1183">
                  <c:v>119.3</c:v>
                </c:pt>
                <c:pt idx="1184">
                  <c:v>119.4</c:v>
                </c:pt>
                <c:pt idx="1185">
                  <c:v>119.5</c:v>
                </c:pt>
                <c:pt idx="1186">
                  <c:v>119.6</c:v>
                </c:pt>
                <c:pt idx="1187">
                  <c:v>119.7</c:v>
                </c:pt>
                <c:pt idx="1188">
                  <c:v>119.8</c:v>
                </c:pt>
                <c:pt idx="1189">
                  <c:v>119.9</c:v>
                </c:pt>
                <c:pt idx="1190">
                  <c:v>120</c:v>
                </c:pt>
              </c:numCache>
            </c:numRef>
          </c:xVal>
          <c:yVal>
            <c:numRef>
              <c:f>Tsky!$M$6:$M$1196</c:f>
              <c:numCache>
                <c:formatCode>0.0</c:formatCode>
                <c:ptCount val="1191"/>
                <c:pt idx="0">
                  <c:v>6.96</c:v>
                </c:pt>
                <c:pt idx="1">
                  <c:v>6.53</c:v>
                </c:pt>
                <c:pt idx="2">
                  <c:v>6.22</c:v>
                </c:pt>
                <c:pt idx="3">
                  <c:v>6</c:v>
                </c:pt>
                <c:pt idx="4">
                  <c:v>5.83</c:v>
                </c:pt>
                <c:pt idx="5">
                  <c:v>5.71</c:v>
                </c:pt>
                <c:pt idx="6">
                  <c:v>5.61</c:v>
                </c:pt>
                <c:pt idx="7">
                  <c:v>5.54</c:v>
                </c:pt>
                <c:pt idx="8">
                  <c:v>5.48</c:v>
                </c:pt>
                <c:pt idx="9">
                  <c:v>5.43</c:v>
                </c:pt>
                <c:pt idx="10">
                  <c:v>5.4</c:v>
                </c:pt>
                <c:pt idx="11">
                  <c:v>5.37</c:v>
                </c:pt>
                <c:pt idx="12">
                  <c:v>5.34</c:v>
                </c:pt>
                <c:pt idx="13">
                  <c:v>5.32</c:v>
                </c:pt>
                <c:pt idx="14">
                  <c:v>5.31</c:v>
                </c:pt>
                <c:pt idx="15">
                  <c:v>5.3</c:v>
                </c:pt>
                <c:pt idx="16">
                  <c:v>5.29</c:v>
                </c:pt>
                <c:pt idx="17">
                  <c:v>5.28</c:v>
                </c:pt>
                <c:pt idx="18">
                  <c:v>5.27</c:v>
                </c:pt>
                <c:pt idx="19">
                  <c:v>5.27</c:v>
                </c:pt>
                <c:pt idx="20">
                  <c:v>5.27</c:v>
                </c:pt>
                <c:pt idx="21">
                  <c:v>5.27</c:v>
                </c:pt>
                <c:pt idx="22">
                  <c:v>5.27</c:v>
                </c:pt>
                <c:pt idx="23">
                  <c:v>5.27</c:v>
                </c:pt>
                <c:pt idx="24">
                  <c:v>5.27</c:v>
                </c:pt>
                <c:pt idx="25">
                  <c:v>5.28</c:v>
                </c:pt>
                <c:pt idx="26">
                  <c:v>5.28</c:v>
                </c:pt>
                <c:pt idx="27">
                  <c:v>5.29</c:v>
                </c:pt>
                <c:pt idx="28">
                  <c:v>5.29</c:v>
                </c:pt>
                <c:pt idx="29">
                  <c:v>5.3</c:v>
                </c:pt>
                <c:pt idx="30">
                  <c:v>5.31</c:v>
                </c:pt>
                <c:pt idx="31">
                  <c:v>5.31</c:v>
                </c:pt>
                <c:pt idx="32">
                  <c:v>5.32</c:v>
                </c:pt>
                <c:pt idx="33">
                  <c:v>5.33</c:v>
                </c:pt>
                <c:pt idx="34">
                  <c:v>5.34</c:v>
                </c:pt>
                <c:pt idx="35">
                  <c:v>5.35</c:v>
                </c:pt>
                <c:pt idx="36">
                  <c:v>5.36</c:v>
                </c:pt>
                <c:pt idx="37">
                  <c:v>5.37</c:v>
                </c:pt>
                <c:pt idx="38">
                  <c:v>5.38</c:v>
                </c:pt>
                <c:pt idx="39">
                  <c:v>5.39</c:v>
                </c:pt>
                <c:pt idx="40">
                  <c:v>5.4</c:v>
                </c:pt>
                <c:pt idx="41">
                  <c:v>5.41</c:v>
                </c:pt>
                <c:pt idx="42">
                  <c:v>5.42</c:v>
                </c:pt>
                <c:pt idx="43">
                  <c:v>5.43</c:v>
                </c:pt>
                <c:pt idx="44">
                  <c:v>5.44</c:v>
                </c:pt>
                <c:pt idx="45">
                  <c:v>5.46</c:v>
                </c:pt>
                <c:pt idx="46">
                  <c:v>5.47</c:v>
                </c:pt>
                <c:pt idx="47">
                  <c:v>5.48</c:v>
                </c:pt>
                <c:pt idx="48">
                  <c:v>5.49</c:v>
                </c:pt>
                <c:pt idx="49">
                  <c:v>5.5</c:v>
                </c:pt>
                <c:pt idx="50">
                  <c:v>5.52</c:v>
                </c:pt>
                <c:pt idx="51">
                  <c:v>5.53</c:v>
                </c:pt>
                <c:pt idx="52">
                  <c:v>5.54</c:v>
                </c:pt>
                <c:pt idx="53">
                  <c:v>5.56</c:v>
                </c:pt>
                <c:pt idx="54">
                  <c:v>5.57</c:v>
                </c:pt>
                <c:pt idx="55">
                  <c:v>5.58</c:v>
                </c:pt>
                <c:pt idx="56">
                  <c:v>5.6</c:v>
                </c:pt>
                <c:pt idx="57">
                  <c:v>5.61</c:v>
                </c:pt>
                <c:pt idx="58">
                  <c:v>5.63</c:v>
                </c:pt>
                <c:pt idx="59">
                  <c:v>5.64</c:v>
                </c:pt>
                <c:pt idx="60">
                  <c:v>5.66</c:v>
                </c:pt>
                <c:pt idx="61">
                  <c:v>5.67</c:v>
                </c:pt>
                <c:pt idx="62">
                  <c:v>5.69</c:v>
                </c:pt>
                <c:pt idx="63">
                  <c:v>5.7</c:v>
                </c:pt>
                <c:pt idx="64">
                  <c:v>5.72</c:v>
                </c:pt>
                <c:pt idx="65">
                  <c:v>5.74</c:v>
                </c:pt>
                <c:pt idx="66">
                  <c:v>5.75</c:v>
                </c:pt>
                <c:pt idx="67">
                  <c:v>5.77</c:v>
                </c:pt>
                <c:pt idx="68">
                  <c:v>5.79</c:v>
                </c:pt>
                <c:pt idx="69">
                  <c:v>5.81</c:v>
                </c:pt>
                <c:pt idx="70">
                  <c:v>5.82</c:v>
                </c:pt>
                <c:pt idx="71">
                  <c:v>5.84</c:v>
                </c:pt>
                <c:pt idx="72">
                  <c:v>5.86</c:v>
                </c:pt>
                <c:pt idx="73">
                  <c:v>5.88</c:v>
                </c:pt>
                <c:pt idx="74">
                  <c:v>5.9</c:v>
                </c:pt>
                <c:pt idx="75">
                  <c:v>5.92</c:v>
                </c:pt>
                <c:pt idx="76">
                  <c:v>5.94</c:v>
                </c:pt>
                <c:pt idx="77">
                  <c:v>5.96</c:v>
                </c:pt>
                <c:pt idx="78">
                  <c:v>5.98</c:v>
                </c:pt>
                <c:pt idx="79">
                  <c:v>6</c:v>
                </c:pt>
                <c:pt idx="80">
                  <c:v>6.02</c:v>
                </c:pt>
                <c:pt idx="81">
                  <c:v>6.05</c:v>
                </c:pt>
                <c:pt idx="82">
                  <c:v>6.07</c:v>
                </c:pt>
                <c:pt idx="83">
                  <c:v>6.09</c:v>
                </c:pt>
                <c:pt idx="84">
                  <c:v>6.11</c:v>
                </c:pt>
                <c:pt idx="85">
                  <c:v>6.14</c:v>
                </c:pt>
                <c:pt idx="86">
                  <c:v>6.16</c:v>
                </c:pt>
                <c:pt idx="87">
                  <c:v>6.19</c:v>
                </c:pt>
                <c:pt idx="88">
                  <c:v>6.21</c:v>
                </c:pt>
                <c:pt idx="89">
                  <c:v>6.24</c:v>
                </c:pt>
                <c:pt idx="90">
                  <c:v>6.26</c:v>
                </c:pt>
                <c:pt idx="91">
                  <c:v>6.29</c:v>
                </c:pt>
                <c:pt idx="92">
                  <c:v>6.31</c:v>
                </c:pt>
                <c:pt idx="93">
                  <c:v>6.34</c:v>
                </c:pt>
                <c:pt idx="94">
                  <c:v>6.37</c:v>
                </c:pt>
                <c:pt idx="95">
                  <c:v>6.4</c:v>
                </c:pt>
                <c:pt idx="96">
                  <c:v>6.43</c:v>
                </c:pt>
                <c:pt idx="97">
                  <c:v>6.46</c:v>
                </c:pt>
                <c:pt idx="98">
                  <c:v>6.49</c:v>
                </c:pt>
                <c:pt idx="99">
                  <c:v>6.52</c:v>
                </c:pt>
                <c:pt idx="100">
                  <c:v>6.55</c:v>
                </c:pt>
                <c:pt idx="101">
                  <c:v>6.58</c:v>
                </c:pt>
                <c:pt idx="102">
                  <c:v>6.61</c:v>
                </c:pt>
                <c:pt idx="103">
                  <c:v>6.64</c:v>
                </c:pt>
                <c:pt idx="104">
                  <c:v>6.68</c:v>
                </c:pt>
                <c:pt idx="105">
                  <c:v>6.71</c:v>
                </c:pt>
                <c:pt idx="106">
                  <c:v>6.75</c:v>
                </c:pt>
                <c:pt idx="107">
                  <c:v>6.78</c:v>
                </c:pt>
                <c:pt idx="108">
                  <c:v>6.82</c:v>
                </c:pt>
                <c:pt idx="109">
                  <c:v>6.86</c:v>
                </c:pt>
                <c:pt idx="110">
                  <c:v>6.89</c:v>
                </c:pt>
                <c:pt idx="111">
                  <c:v>6.93</c:v>
                </c:pt>
                <c:pt idx="112">
                  <c:v>6.97</c:v>
                </c:pt>
                <c:pt idx="113">
                  <c:v>7.01</c:v>
                </c:pt>
                <c:pt idx="114">
                  <c:v>7.05</c:v>
                </c:pt>
                <c:pt idx="115">
                  <c:v>7.1</c:v>
                </c:pt>
                <c:pt idx="116">
                  <c:v>7.14</c:v>
                </c:pt>
                <c:pt idx="117">
                  <c:v>7.18</c:v>
                </c:pt>
                <c:pt idx="118">
                  <c:v>7.23</c:v>
                </c:pt>
                <c:pt idx="119">
                  <c:v>7.27</c:v>
                </c:pt>
                <c:pt idx="120">
                  <c:v>7.32</c:v>
                </c:pt>
                <c:pt idx="121">
                  <c:v>7.37</c:v>
                </c:pt>
                <c:pt idx="122">
                  <c:v>7.42</c:v>
                </c:pt>
                <c:pt idx="123">
                  <c:v>7.47</c:v>
                </c:pt>
                <c:pt idx="124">
                  <c:v>7.52</c:v>
                </c:pt>
                <c:pt idx="125">
                  <c:v>7.58</c:v>
                </c:pt>
                <c:pt idx="126">
                  <c:v>7.63</c:v>
                </c:pt>
                <c:pt idx="127">
                  <c:v>7.69</c:v>
                </c:pt>
                <c:pt idx="128">
                  <c:v>7.75</c:v>
                </c:pt>
                <c:pt idx="129">
                  <c:v>7.81</c:v>
                </c:pt>
                <c:pt idx="130">
                  <c:v>7.87</c:v>
                </c:pt>
                <c:pt idx="131">
                  <c:v>7.93</c:v>
                </c:pt>
                <c:pt idx="132">
                  <c:v>8</c:v>
                </c:pt>
                <c:pt idx="133">
                  <c:v>8.06</c:v>
                </c:pt>
                <c:pt idx="134">
                  <c:v>8.1300000000000008</c:v>
                </c:pt>
                <c:pt idx="135">
                  <c:v>8.1999999999999993</c:v>
                </c:pt>
                <c:pt idx="136">
                  <c:v>8.2799999999999994</c:v>
                </c:pt>
                <c:pt idx="137">
                  <c:v>8.35</c:v>
                </c:pt>
                <c:pt idx="138">
                  <c:v>8.43</c:v>
                </c:pt>
                <c:pt idx="139">
                  <c:v>8.51</c:v>
                </c:pt>
                <c:pt idx="140">
                  <c:v>8.59</c:v>
                </c:pt>
                <c:pt idx="141">
                  <c:v>8.68</c:v>
                </c:pt>
                <c:pt idx="142">
                  <c:v>8.77</c:v>
                </c:pt>
                <c:pt idx="143">
                  <c:v>8.86</c:v>
                </c:pt>
                <c:pt idx="144">
                  <c:v>8.9499999999999993</c:v>
                </c:pt>
                <c:pt idx="145">
                  <c:v>9.0500000000000007</c:v>
                </c:pt>
                <c:pt idx="146">
                  <c:v>9.15</c:v>
                </c:pt>
                <c:pt idx="147">
                  <c:v>9.26</c:v>
                </c:pt>
                <c:pt idx="148">
                  <c:v>9.3699999999999992</c:v>
                </c:pt>
                <c:pt idx="149">
                  <c:v>9.48</c:v>
                </c:pt>
                <c:pt idx="150">
                  <c:v>9.6</c:v>
                </c:pt>
                <c:pt idx="151">
                  <c:v>9.7200000000000006</c:v>
                </c:pt>
                <c:pt idx="152">
                  <c:v>9.85</c:v>
                </c:pt>
                <c:pt idx="153">
                  <c:v>9.98</c:v>
                </c:pt>
                <c:pt idx="154">
                  <c:v>10.119999999999999</c:v>
                </c:pt>
                <c:pt idx="155">
                  <c:v>10.26</c:v>
                </c:pt>
                <c:pt idx="156">
                  <c:v>10.41</c:v>
                </c:pt>
                <c:pt idx="157">
                  <c:v>10.57</c:v>
                </c:pt>
                <c:pt idx="158">
                  <c:v>10.73</c:v>
                </c:pt>
                <c:pt idx="159">
                  <c:v>10.9</c:v>
                </c:pt>
                <c:pt idx="160">
                  <c:v>11.08</c:v>
                </c:pt>
                <c:pt idx="161">
                  <c:v>11.27</c:v>
                </c:pt>
                <c:pt idx="162">
                  <c:v>11.46</c:v>
                </c:pt>
                <c:pt idx="163">
                  <c:v>11.67</c:v>
                </c:pt>
                <c:pt idx="164">
                  <c:v>11.88</c:v>
                </c:pt>
                <c:pt idx="165">
                  <c:v>12.11</c:v>
                </c:pt>
                <c:pt idx="166">
                  <c:v>12.35</c:v>
                </c:pt>
                <c:pt idx="167">
                  <c:v>12.6</c:v>
                </c:pt>
                <c:pt idx="168">
                  <c:v>12.86</c:v>
                </c:pt>
                <c:pt idx="169">
                  <c:v>13.14</c:v>
                </c:pt>
                <c:pt idx="170">
                  <c:v>13.43</c:v>
                </c:pt>
                <c:pt idx="171">
                  <c:v>13.74</c:v>
                </c:pt>
                <c:pt idx="172">
                  <c:v>14.06</c:v>
                </c:pt>
                <c:pt idx="173">
                  <c:v>14.41</c:v>
                </c:pt>
                <c:pt idx="174">
                  <c:v>14.77</c:v>
                </c:pt>
                <c:pt idx="175">
                  <c:v>15.16</c:v>
                </c:pt>
                <c:pt idx="176">
                  <c:v>15.57</c:v>
                </c:pt>
                <c:pt idx="177">
                  <c:v>16</c:v>
                </c:pt>
                <c:pt idx="178">
                  <c:v>16.46</c:v>
                </c:pt>
                <c:pt idx="179">
                  <c:v>16.95</c:v>
                </c:pt>
                <c:pt idx="180">
                  <c:v>17.47</c:v>
                </c:pt>
                <c:pt idx="181">
                  <c:v>18.02</c:v>
                </c:pt>
                <c:pt idx="182">
                  <c:v>18.61</c:v>
                </c:pt>
                <c:pt idx="183">
                  <c:v>19.23</c:v>
                </c:pt>
                <c:pt idx="184">
                  <c:v>19.89</c:v>
                </c:pt>
                <c:pt idx="185">
                  <c:v>20.6</c:v>
                </c:pt>
                <c:pt idx="186">
                  <c:v>21.36</c:v>
                </c:pt>
                <c:pt idx="187">
                  <c:v>22.16</c:v>
                </c:pt>
                <c:pt idx="188">
                  <c:v>23.02</c:v>
                </c:pt>
                <c:pt idx="189">
                  <c:v>23.93</c:v>
                </c:pt>
                <c:pt idx="190">
                  <c:v>24.9</c:v>
                </c:pt>
                <c:pt idx="191">
                  <c:v>25.94</c:v>
                </c:pt>
                <c:pt idx="192">
                  <c:v>27.04</c:v>
                </c:pt>
                <c:pt idx="193">
                  <c:v>28.21</c:v>
                </c:pt>
                <c:pt idx="194">
                  <c:v>29.45</c:v>
                </c:pt>
                <c:pt idx="195">
                  <c:v>30.77</c:v>
                </c:pt>
                <c:pt idx="196">
                  <c:v>32.17</c:v>
                </c:pt>
                <c:pt idx="197">
                  <c:v>33.630000000000003</c:v>
                </c:pt>
                <c:pt idx="198">
                  <c:v>35.18</c:v>
                </c:pt>
                <c:pt idx="199">
                  <c:v>36.799999999999997</c:v>
                </c:pt>
                <c:pt idx="200">
                  <c:v>38.49</c:v>
                </c:pt>
                <c:pt idx="201">
                  <c:v>40.24</c:v>
                </c:pt>
                <c:pt idx="202">
                  <c:v>42.04</c:v>
                </c:pt>
                <c:pt idx="203">
                  <c:v>43.88</c:v>
                </c:pt>
                <c:pt idx="204">
                  <c:v>45.75</c:v>
                </c:pt>
                <c:pt idx="205">
                  <c:v>47.61</c:v>
                </c:pt>
                <c:pt idx="206">
                  <c:v>49.46</c:v>
                </c:pt>
                <c:pt idx="207">
                  <c:v>51.24</c:v>
                </c:pt>
                <c:pt idx="208">
                  <c:v>52.93</c:v>
                </c:pt>
                <c:pt idx="209">
                  <c:v>54.48</c:v>
                </c:pt>
                <c:pt idx="210">
                  <c:v>55.84</c:v>
                </c:pt>
                <c:pt idx="211">
                  <c:v>56.95</c:v>
                </c:pt>
                <c:pt idx="212">
                  <c:v>57.74</c:v>
                </c:pt>
                <c:pt idx="213">
                  <c:v>58.1</c:v>
                </c:pt>
                <c:pt idx="214">
                  <c:v>58.05</c:v>
                </c:pt>
                <c:pt idx="215">
                  <c:v>57.67</c:v>
                </c:pt>
                <c:pt idx="216">
                  <c:v>57.04</c:v>
                </c:pt>
                <c:pt idx="217">
                  <c:v>56.18</c:v>
                </c:pt>
                <c:pt idx="218">
                  <c:v>55.15</c:v>
                </c:pt>
                <c:pt idx="219">
                  <c:v>53.99</c:v>
                </c:pt>
                <c:pt idx="220">
                  <c:v>52.72</c:v>
                </c:pt>
                <c:pt idx="221">
                  <c:v>51.39</c:v>
                </c:pt>
                <c:pt idx="222">
                  <c:v>50.01</c:v>
                </c:pt>
                <c:pt idx="223">
                  <c:v>48.61</c:v>
                </c:pt>
                <c:pt idx="224">
                  <c:v>47.2</c:v>
                </c:pt>
                <c:pt idx="225">
                  <c:v>45.81</c:v>
                </c:pt>
                <c:pt idx="226">
                  <c:v>44.44</c:v>
                </c:pt>
                <c:pt idx="227">
                  <c:v>43.11</c:v>
                </c:pt>
                <c:pt idx="228">
                  <c:v>41.81</c:v>
                </c:pt>
                <c:pt idx="229">
                  <c:v>40.56</c:v>
                </c:pt>
                <c:pt idx="230">
                  <c:v>39.36</c:v>
                </c:pt>
                <c:pt idx="231">
                  <c:v>38.200000000000003</c:v>
                </c:pt>
                <c:pt idx="232">
                  <c:v>37.1</c:v>
                </c:pt>
                <c:pt idx="233">
                  <c:v>36.06</c:v>
                </c:pt>
                <c:pt idx="234">
                  <c:v>35.06</c:v>
                </c:pt>
                <c:pt idx="235">
                  <c:v>34.11</c:v>
                </c:pt>
                <c:pt idx="236">
                  <c:v>33.22</c:v>
                </c:pt>
                <c:pt idx="237">
                  <c:v>32.369999999999997</c:v>
                </c:pt>
                <c:pt idx="238">
                  <c:v>31.56</c:v>
                </c:pt>
                <c:pt idx="239">
                  <c:v>30.81</c:v>
                </c:pt>
                <c:pt idx="240">
                  <c:v>30.09</c:v>
                </c:pt>
                <c:pt idx="241">
                  <c:v>29.41</c:v>
                </c:pt>
                <c:pt idx="242">
                  <c:v>28.78</c:v>
                </c:pt>
                <c:pt idx="243">
                  <c:v>28.18</c:v>
                </c:pt>
                <c:pt idx="244">
                  <c:v>27.61</c:v>
                </c:pt>
                <c:pt idx="245">
                  <c:v>27.07</c:v>
                </c:pt>
                <c:pt idx="246">
                  <c:v>26.57</c:v>
                </c:pt>
                <c:pt idx="247">
                  <c:v>26.1</c:v>
                </c:pt>
                <c:pt idx="248">
                  <c:v>25.65</c:v>
                </c:pt>
                <c:pt idx="249">
                  <c:v>25.23</c:v>
                </c:pt>
                <c:pt idx="250">
                  <c:v>24.83</c:v>
                </c:pt>
                <c:pt idx="251">
                  <c:v>24.46</c:v>
                </c:pt>
                <c:pt idx="252">
                  <c:v>24.1</c:v>
                </c:pt>
                <c:pt idx="253">
                  <c:v>23.77</c:v>
                </c:pt>
                <c:pt idx="254">
                  <c:v>23.46</c:v>
                </c:pt>
                <c:pt idx="255">
                  <c:v>23.16</c:v>
                </c:pt>
                <c:pt idx="256">
                  <c:v>22.88</c:v>
                </c:pt>
                <c:pt idx="257">
                  <c:v>22.62</c:v>
                </c:pt>
                <c:pt idx="258">
                  <c:v>22.37</c:v>
                </c:pt>
                <c:pt idx="259">
                  <c:v>22.14</c:v>
                </c:pt>
                <c:pt idx="260">
                  <c:v>21.92</c:v>
                </c:pt>
                <c:pt idx="261">
                  <c:v>21.72</c:v>
                </c:pt>
                <c:pt idx="262">
                  <c:v>21.52</c:v>
                </c:pt>
                <c:pt idx="263">
                  <c:v>21.34</c:v>
                </c:pt>
                <c:pt idx="264">
                  <c:v>21.17</c:v>
                </c:pt>
                <c:pt idx="265">
                  <c:v>21.01</c:v>
                </c:pt>
                <c:pt idx="266">
                  <c:v>20.86</c:v>
                </c:pt>
                <c:pt idx="267">
                  <c:v>20.72</c:v>
                </c:pt>
                <c:pt idx="268">
                  <c:v>20.58</c:v>
                </c:pt>
                <c:pt idx="269">
                  <c:v>20.46</c:v>
                </c:pt>
                <c:pt idx="270">
                  <c:v>20.34</c:v>
                </c:pt>
                <c:pt idx="271">
                  <c:v>20.23</c:v>
                </c:pt>
                <c:pt idx="272">
                  <c:v>20.13</c:v>
                </c:pt>
                <c:pt idx="273">
                  <c:v>20.04</c:v>
                </c:pt>
                <c:pt idx="274">
                  <c:v>19.95</c:v>
                </c:pt>
                <c:pt idx="275">
                  <c:v>19.87</c:v>
                </c:pt>
                <c:pt idx="276">
                  <c:v>19.79</c:v>
                </c:pt>
                <c:pt idx="277">
                  <c:v>19.72</c:v>
                </c:pt>
                <c:pt idx="278">
                  <c:v>19.66</c:v>
                </c:pt>
                <c:pt idx="279">
                  <c:v>19.600000000000001</c:v>
                </c:pt>
                <c:pt idx="280">
                  <c:v>19.55</c:v>
                </c:pt>
                <c:pt idx="281">
                  <c:v>19.5</c:v>
                </c:pt>
                <c:pt idx="282">
                  <c:v>19.45</c:v>
                </c:pt>
                <c:pt idx="283">
                  <c:v>19.41</c:v>
                </c:pt>
                <c:pt idx="284">
                  <c:v>19.38</c:v>
                </c:pt>
                <c:pt idx="285">
                  <c:v>19.350000000000001</c:v>
                </c:pt>
                <c:pt idx="286">
                  <c:v>19.32</c:v>
                </c:pt>
                <c:pt idx="287">
                  <c:v>19.29</c:v>
                </c:pt>
                <c:pt idx="288">
                  <c:v>19.28</c:v>
                </c:pt>
                <c:pt idx="289">
                  <c:v>19.260000000000002</c:v>
                </c:pt>
                <c:pt idx="290">
                  <c:v>19.25</c:v>
                </c:pt>
                <c:pt idx="291">
                  <c:v>19.239999999999998</c:v>
                </c:pt>
                <c:pt idx="292">
                  <c:v>19.23</c:v>
                </c:pt>
                <c:pt idx="293">
                  <c:v>19.23</c:v>
                </c:pt>
                <c:pt idx="294">
                  <c:v>19.23</c:v>
                </c:pt>
                <c:pt idx="295">
                  <c:v>19.23</c:v>
                </c:pt>
                <c:pt idx="296">
                  <c:v>19.239999999999998</c:v>
                </c:pt>
                <c:pt idx="297">
                  <c:v>19.25</c:v>
                </c:pt>
                <c:pt idx="298">
                  <c:v>19.260000000000002</c:v>
                </c:pt>
                <c:pt idx="299">
                  <c:v>19.27</c:v>
                </c:pt>
                <c:pt idx="300">
                  <c:v>19.29</c:v>
                </c:pt>
                <c:pt idx="301">
                  <c:v>19.309999999999999</c:v>
                </c:pt>
                <c:pt idx="302">
                  <c:v>19.329999999999998</c:v>
                </c:pt>
                <c:pt idx="303">
                  <c:v>19.36</c:v>
                </c:pt>
                <c:pt idx="304">
                  <c:v>19.38</c:v>
                </c:pt>
                <c:pt idx="305">
                  <c:v>19.41</c:v>
                </c:pt>
                <c:pt idx="306">
                  <c:v>19.440000000000001</c:v>
                </c:pt>
                <c:pt idx="307">
                  <c:v>19.48</c:v>
                </c:pt>
                <c:pt idx="308">
                  <c:v>19.510000000000002</c:v>
                </c:pt>
                <c:pt idx="309">
                  <c:v>19.55</c:v>
                </c:pt>
                <c:pt idx="310">
                  <c:v>19.59</c:v>
                </c:pt>
                <c:pt idx="311">
                  <c:v>19.63</c:v>
                </c:pt>
                <c:pt idx="312">
                  <c:v>19.670000000000002</c:v>
                </c:pt>
                <c:pt idx="313">
                  <c:v>19.72</c:v>
                </c:pt>
                <c:pt idx="314">
                  <c:v>19.77</c:v>
                </c:pt>
                <c:pt idx="315">
                  <c:v>19.82</c:v>
                </c:pt>
                <c:pt idx="316">
                  <c:v>19.87</c:v>
                </c:pt>
                <c:pt idx="317">
                  <c:v>19.920000000000002</c:v>
                </c:pt>
                <c:pt idx="318">
                  <c:v>19.98</c:v>
                </c:pt>
                <c:pt idx="319">
                  <c:v>20.03</c:v>
                </c:pt>
                <c:pt idx="320">
                  <c:v>20.09</c:v>
                </c:pt>
                <c:pt idx="321">
                  <c:v>20.149999999999999</c:v>
                </c:pt>
                <c:pt idx="322">
                  <c:v>20.21</c:v>
                </c:pt>
                <c:pt idx="323">
                  <c:v>20.28</c:v>
                </c:pt>
                <c:pt idx="324">
                  <c:v>20.34</c:v>
                </c:pt>
                <c:pt idx="325">
                  <c:v>20.41</c:v>
                </c:pt>
                <c:pt idx="326">
                  <c:v>20.48</c:v>
                </c:pt>
                <c:pt idx="327">
                  <c:v>20.55</c:v>
                </c:pt>
                <c:pt idx="328">
                  <c:v>20.62</c:v>
                </c:pt>
                <c:pt idx="329">
                  <c:v>20.7</c:v>
                </c:pt>
                <c:pt idx="330">
                  <c:v>20.77</c:v>
                </c:pt>
                <c:pt idx="331">
                  <c:v>20.85</c:v>
                </c:pt>
                <c:pt idx="332">
                  <c:v>20.93</c:v>
                </c:pt>
                <c:pt idx="333">
                  <c:v>21.01</c:v>
                </c:pt>
                <c:pt idx="334">
                  <c:v>21.09</c:v>
                </c:pt>
                <c:pt idx="335">
                  <c:v>21.18</c:v>
                </c:pt>
                <c:pt idx="336">
                  <c:v>21.26</c:v>
                </c:pt>
                <c:pt idx="337">
                  <c:v>21.35</c:v>
                </c:pt>
                <c:pt idx="338">
                  <c:v>21.44</c:v>
                </c:pt>
                <c:pt idx="339">
                  <c:v>21.53</c:v>
                </c:pt>
                <c:pt idx="340">
                  <c:v>21.62</c:v>
                </c:pt>
                <c:pt idx="341">
                  <c:v>21.71</c:v>
                </c:pt>
                <c:pt idx="342">
                  <c:v>21.81</c:v>
                </c:pt>
                <c:pt idx="343">
                  <c:v>21.91</c:v>
                </c:pt>
                <c:pt idx="344">
                  <c:v>22</c:v>
                </c:pt>
                <c:pt idx="345">
                  <c:v>22.11</c:v>
                </c:pt>
                <c:pt idx="346">
                  <c:v>22.21</c:v>
                </c:pt>
                <c:pt idx="347">
                  <c:v>22.31</c:v>
                </c:pt>
                <c:pt idx="348">
                  <c:v>22.42</c:v>
                </c:pt>
                <c:pt idx="349">
                  <c:v>22.52</c:v>
                </c:pt>
                <c:pt idx="350">
                  <c:v>22.63</c:v>
                </c:pt>
                <c:pt idx="351">
                  <c:v>22.74</c:v>
                </c:pt>
                <c:pt idx="352">
                  <c:v>22.86</c:v>
                </c:pt>
                <c:pt idx="353">
                  <c:v>22.97</c:v>
                </c:pt>
                <c:pt idx="354">
                  <c:v>23.09</c:v>
                </c:pt>
                <c:pt idx="355">
                  <c:v>23.2</c:v>
                </c:pt>
                <c:pt idx="356">
                  <c:v>23.32</c:v>
                </c:pt>
                <c:pt idx="357">
                  <c:v>23.44</c:v>
                </c:pt>
                <c:pt idx="358">
                  <c:v>23.57</c:v>
                </c:pt>
                <c:pt idx="359">
                  <c:v>23.69</c:v>
                </c:pt>
                <c:pt idx="360">
                  <c:v>23.82</c:v>
                </c:pt>
                <c:pt idx="361">
                  <c:v>23.95</c:v>
                </c:pt>
                <c:pt idx="362">
                  <c:v>24.08</c:v>
                </c:pt>
                <c:pt idx="363">
                  <c:v>24.21</c:v>
                </c:pt>
                <c:pt idx="364">
                  <c:v>24.35</c:v>
                </c:pt>
                <c:pt idx="365">
                  <c:v>24.48</c:v>
                </c:pt>
                <c:pt idx="366">
                  <c:v>24.62</c:v>
                </c:pt>
                <c:pt idx="367">
                  <c:v>24.76</c:v>
                </c:pt>
                <c:pt idx="368">
                  <c:v>24.9</c:v>
                </c:pt>
                <c:pt idx="369">
                  <c:v>25.05</c:v>
                </c:pt>
                <c:pt idx="370">
                  <c:v>25.2</c:v>
                </c:pt>
                <c:pt idx="371">
                  <c:v>25.34</c:v>
                </c:pt>
                <c:pt idx="372">
                  <c:v>25.5</c:v>
                </c:pt>
                <c:pt idx="373">
                  <c:v>25.65</c:v>
                </c:pt>
                <c:pt idx="374">
                  <c:v>25.8</c:v>
                </c:pt>
                <c:pt idx="375">
                  <c:v>25.96</c:v>
                </c:pt>
                <c:pt idx="376">
                  <c:v>26.12</c:v>
                </c:pt>
                <c:pt idx="377">
                  <c:v>26.28</c:v>
                </c:pt>
                <c:pt idx="378">
                  <c:v>26.45</c:v>
                </c:pt>
                <c:pt idx="379">
                  <c:v>26.62</c:v>
                </c:pt>
                <c:pt idx="380">
                  <c:v>26.79</c:v>
                </c:pt>
                <c:pt idx="381">
                  <c:v>26.96</c:v>
                </c:pt>
                <c:pt idx="382">
                  <c:v>27.13</c:v>
                </c:pt>
                <c:pt idx="383">
                  <c:v>27.31</c:v>
                </c:pt>
                <c:pt idx="384">
                  <c:v>27.49</c:v>
                </c:pt>
                <c:pt idx="385">
                  <c:v>27.67</c:v>
                </c:pt>
                <c:pt idx="386">
                  <c:v>27.86</c:v>
                </c:pt>
                <c:pt idx="387">
                  <c:v>28.04</c:v>
                </c:pt>
                <c:pt idx="388">
                  <c:v>28.23</c:v>
                </c:pt>
                <c:pt idx="389">
                  <c:v>28.43</c:v>
                </c:pt>
                <c:pt idx="390">
                  <c:v>28.62</c:v>
                </c:pt>
                <c:pt idx="391">
                  <c:v>28.82</c:v>
                </c:pt>
                <c:pt idx="392">
                  <c:v>29.02</c:v>
                </c:pt>
                <c:pt idx="393">
                  <c:v>29.23</c:v>
                </c:pt>
                <c:pt idx="394">
                  <c:v>29.44</c:v>
                </c:pt>
                <c:pt idx="395">
                  <c:v>29.65</c:v>
                </c:pt>
                <c:pt idx="396">
                  <c:v>29.86</c:v>
                </c:pt>
                <c:pt idx="397">
                  <c:v>30.08</c:v>
                </c:pt>
                <c:pt idx="398">
                  <c:v>30.3</c:v>
                </c:pt>
                <c:pt idx="399">
                  <c:v>30.53</c:v>
                </c:pt>
                <c:pt idx="400">
                  <c:v>30.75</c:v>
                </c:pt>
                <c:pt idx="401">
                  <c:v>30.99</c:v>
                </c:pt>
                <c:pt idx="402">
                  <c:v>31.22</c:v>
                </c:pt>
                <c:pt idx="403">
                  <c:v>31.46</c:v>
                </c:pt>
                <c:pt idx="404">
                  <c:v>31.7</c:v>
                </c:pt>
                <c:pt idx="405">
                  <c:v>31.95</c:v>
                </c:pt>
                <c:pt idx="406">
                  <c:v>32.200000000000003</c:v>
                </c:pt>
                <c:pt idx="407">
                  <c:v>32.450000000000003</c:v>
                </c:pt>
                <c:pt idx="408">
                  <c:v>32.71</c:v>
                </c:pt>
                <c:pt idx="409">
                  <c:v>32.97</c:v>
                </c:pt>
                <c:pt idx="410">
                  <c:v>33.24</c:v>
                </c:pt>
                <c:pt idx="411">
                  <c:v>33.51</c:v>
                </c:pt>
                <c:pt idx="412">
                  <c:v>33.79</c:v>
                </c:pt>
                <c:pt idx="413">
                  <c:v>34.07</c:v>
                </c:pt>
                <c:pt idx="414">
                  <c:v>34.35</c:v>
                </c:pt>
                <c:pt idx="415">
                  <c:v>34.64</c:v>
                </c:pt>
                <c:pt idx="416">
                  <c:v>34.94</c:v>
                </c:pt>
                <c:pt idx="417">
                  <c:v>35.24</c:v>
                </c:pt>
                <c:pt idx="418">
                  <c:v>35.54</c:v>
                </c:pt>
                <c:pt idx="419">
                  <c:v>35.85</c:v>
                </c:pt>
                <c:pt idx="420">
                  <c:v>36.17</c:v>
                </c:pt>
                <c:pt idx="421">
                  <c:v>36.49</c:v>
                </c:pt>
                <c:pt idx="422">
                  <c:v>36.82</c:v>
                </c:pt>
                <c:pt idx="423">
                  <c:v>37.15</c:v>
                </c:pt>
                <c:pt idx="424">
                  <c:v>37.49</c:v>
                </c:pt>
                <c:pt idx="425">
                  <c:v>37.83</c:v>
                </c:pt>
                <c:pt idx="426">
                  <c:v>38.19</c:v>
                </c:pt>
                <c:pt idx="427">
                  <c:v>38.54</c:v>
                </c:pt>
                <c:pt idx="428">
                  <c:v>38.909999999999997</c:v>
                </c:pt>
                <c:pt idx="429">
                  <c:v>39.28</c:v>
                </c:pt>
                <c:pt idx="430">
                  <c:v>39.659999999999997</c:v>
                </c:pt>
                <c:pt idx="431">
                  <c:v>40.04</c:v>
                </c:pt>
                <c:pt idx="432">
                  <c:v>40.43</c:v>
                </c:pt>
                <c:pt idx="433">
                  <c:v>40.83</c:v>
                </c:pt>
                <c:pt idx="434">
                  <c:v>41.24</c:v>
                </c:pt>
                <c:pt idx="435">
                  <c:v>41.66</c:v>
                </c:pt>
                <c:pt idx="436">
                  <c:v>42.08</c:v>
                </c:pt>
                <c:pt idx="437">
                  <c:v>42.51</c:v>
                </c:pt>
                <c:pt idx="438">
                  <c:v>42.95</c:v>
                </c:pt>
                <c:pt idx="439">
                  <c:v>43.4</c:v>
                </c:pt>
                <c:pt idx="440">
                  <c:v>43.86</c:v>
                </c:pt>
                <c:pt idx="441">
                  <c:v>44.33</c:v>
                </c:pt>
                <c:pt idx="442">
                  <c:v>44.8</c:v>
                </c:pt>
                <c:pt idx="443">
                  <c:v>45.29</c:v>
                </c:pt>
                <c:pt idx="444">
                  <c:v>45.79</c:v>
                </c:pt>
                <c:pt idx="445">
                  <c:v>46.3</c:v>
                </c:pt>
                <c:pt idx="446">
                  <c:v>46.81</c:v>
                </c:pt>
                <c:pt idx="447">
                  <c:v>47.34</c:v>
                </c:pt>
                <c:pt idx="448">
                  <c:v>47.89</c:v>
                </c:pt>
                <c:pt idx="449">
                  <c:v>48.44</c:v>
                </c:pt>
                <c:pt idx="450">
                  <c:v>49.01</c:v>
                </c:pt>
                <c:pt idx="451">
                  <c:v>49.58</c:v>
                </c:pt>
                <c:pt idx="452">
                  <c:v>50.18</c:v>
                </c:pt>
                <c:pt idx="453">
                  <c:v>50.78</c:v>
                </c:pt>
                <c:pt idx="454">
                  <c:v>51.4</c:v>
                </c:pt>
                <c:pt idx="455">
                  <c:v>52.03</c:v>
                </c:pt>
                <c:pt idx="456">
                  <c:v>52.68</c:v>
                </c:pt>
                <c:pt idx="457">
                  <c:v>53.34</c:v>
                </c:pt>
                <c:pt idx="458">
                  <c:v>54.02</c:v>
                </c:pt>
                <c:pt idx="459">
                  <c:v>54.72</c:v>
                </c:pt>
                <c:pt idx="460">
                  <c:v>55.43</c:v>
                </c:pt>
                <c:pt idx="461">
                  <c:v>56.16</c:v>
                </c:pt>
                <c:pt idx="462">
                  <c:v>56.91</c:v>
                </c:pt>
                <c:pt idx="463">
                  <c:v>57.68</c:v>
                </c:pt>
                <c:pt idx="464">
                  <c:v>58.46</c:v>
                </c:pt>
                <c:pt idx="465">
                  <c:v>59.27</c:v>
                </c:pt>
                <c:pt idx="466">
                  <c:v>60.1</c:v>
                </c:pt>
                <c:pt idx="467">
                  <c:v>60.95</c:v>
                </c:pt>
                <c:pt idx="468">
                  <c:v>61.82</c:v>
                </c:pt>
                <c:pt idx="469">
                  <c:v>62.72</c:v>
                </c:pt>
                <c:pt idx="470">
                  <c:v>63.64</c:v>
                </c:pt>
                <c:pt idx="471">
                  <c:v>64.59</c:v>
                </c:pt>
                <c:pt idx="472">
                  <c:v>65.56</c:v>
                </c:pt>
                <c:pt idx="473">
                  <c:v>66.569999999999993</c:v>
                </c:pt>
                <c:pt idx="474">
                  <c:v>67.599999999999994</c:v>
                </c:pt>
                <c:pt idx="475">
                  <c:v>68.66</c:v>
                </c:pt>
                <c:pt idx="476">
                  <c:v>69.75</c:v>
                </c:pt>
                <c:pt idx="477">
                  <c:v>70.88</c:v>
                </c:pt>
                <c:pt idx="478">
                  <c:v>72.040000000000006</c:v>
                </c:pt>
                <c:pt idx="479">
                  <c:v>73.23</c:v>
                </c:pt>
                <c:pt idx="480">
                  <c:v>74.47</c:v>
                </c:pt>
                <c:pt idx="481">
                  <c:v>75.75</c:v>
                </c:pt>
                <c:pt idx="482">
                  <c:v>77.069999999999993</c:v>
                </c:pt>
                <c:pt idx="483">
                  <c:v>78.430000000000007</c:v>
                </c:pt>
                <c:pt idx="484">
                  <c:v>79.84</c:v>
                </c:pt>
                <c:pt idx="485">
                  <c:v>81.3</c:v>
                </c:pt>
                <c:pt idx="486">
                  <c:v>82.82</c:v>
                </c:pt>
                <c:pt idx="487">
                  <c:v>84.39</c:v>
                </c:pt>
                <c:pt idx="488">
                  <c:v>86.03</c:v>
                </c:pt>
                <c:pt idx="489">
                  <c:v>87.74</c:v>
                </c:pt>
                <c:pt idx="490">
                  <c:v>89.52</c:v>
                </c:pt>
                <c:pt idx="491">
                  <c:v>91.38</c:v>
                </c:pt>
                <c:pt idx="492">
                  <c:v>93.33</c:v>
                </c:pt>
                <c:pt idx="493">
                  <c:v>95.38</c:v>
                </c:pt>
                <c:pt idx="494">
                  <c:v>97.54</c:v>
                </c:pt>
                <c:pt idx="495">
                  <c:v>99.81</c:v>
                </c:pt>
                <c:pt idx="496">
                  <c:v>102.13</c:v>
                </c:pt>
                <c:pt idx="497">
                  <c:v>104.59</c:v>
                </c:pt>
                <c:pt idx="498">
                  <c:v>107.21</c:v>
                </c:pt>
                <c:pt idx="499">
                  <c:v>110</c:v>
                </c:pt>
                <c:pt idx="500">
                  <c:v>113.03</c:v>
                </c:pt>
                <c:pt idx="501">
                  <c:v>115.93</c:v>
                </c:pt>
                <c:pt idx="502">
                  <c:v>119.11</c:v>
                </c:pt>
                <c:pt idx="503">
                  <c:v>122.56</c:v>
                </c:pt>
                <c:pt idx="504">
                  <c:v>126.31</c:v>
                </c:pt>
                <c:pt idx="505">
                  <c:v>130.63999999999999</c:v>
                </c:pt>
                <c:pt idx="506">
                  <c:v>134.19999999999999</c:v>
                </c:pt>
                <c:pt idx="507">
                  <c:v>138.33000000000001</c:v>
                </c:pt>
                <c:pt idx="508">
                  <c:v>142.88999999999999</c:v>
                </c:pt>
                <c:pt idx="509">
                  <c:v>147.94999999999999</c:v>
                </c:pt>
                <c:pt idx="510">
                  <c:v>153.91999999999999</c:v>
                </c:pt>
                <c:pt idx="511">
                  <c:v>158.52000000000001</c:v>
                </c:pt>
                <c:pt idx="512">
                  <c:v>163.61000000000001</c:v>
                </c:pt>
                <c:pt idx="513">
                  <c:v>169.39</c:v>
                </c:pt>
                <c:pt idx="514">
                  <c:v>175.88</c:v>
                </c:pt>
                <c:pt idx="515">
                  <c:v>183.5</c:v>
                </c:pt>
                <c:pt idx="516">
                  <c:v>189.5</c:v>
                </c:pt>
                <c:pt idx="517">
                  <c:v>194.83</c:v>
                </c:pt>
                <c:pt idx="518">
                  <c:v>201.18</c:v>
                </c:pt>
                <c:pt idx="519">
                  <c:v>208.33</c:v>
                </c:pt>
                <c:pt idx="520">
                  <c:v>216.5</c:v>
                </c:pt>
                <c:pt idx="521">
                  <c:v>223.96</c:v>
                </c:pt>
                <c:pt idx="522">
                  <c:v>227.8</c:v>
                </c:pt>
                <c:pt idx="523">
                  <c:v>233.19</c:v>
                </c:pt>
                <c:pt idx="524">
                  <c:v>239.22</c:v>
                </c:pt>
                <c:pt idx="525">
                  <c:v>245.72</c:v>
                </c:pt>
                <c:pt idx="526">
                  <c:v>253.26</c:v>
                </c:pt>
                <c:pt idx="527">
                  <c:v>254.35</c:v>
                </c:pt>
                <c:pt idx="528">
                  <c:v>257.37</c:v>
                </c:pt>
                <c:pt idx="529">
                  <c:v>260.75</c:v>
                </c:pt>
                <c:pt idx="530">
                  <c:v>264.12</c:v>
                </c:pt>
                <c:pt idx="531">
                  <c:v>267.38</c:v>
                </c:pt>
                <c:pt idx="532">
                  <c:v>268.58</c:v>
                </c:pt>
                <c:pt idx="533">
                  <c:v>269.64999999999998</c:v>
                </c:pt>
                <c:pt idx="534">
                  <c:v>270.86</c:v>
                </c:pt>
                <c:pt idx="535">
                  <c:v>271.99</c:v>
                </c:pt>
                <c:pt idx="536">
                  <c:v>272.93</c:v>
                </c:pt>
                <c:pt idx="537">
                  <c:v>273.58999999999997</c:v>
                </c:pt>
                <c:pt idx="538">
                  <c:v>274.04000000000002</c:v>
                </c:pt>
                <c:pt idx="539">
                  <c:v>274.48</c:v>
                </c:pt>
                <c:pt idx="540">
                  <c:v>274.88</c:v>
                </c:pt>
                <c:pt idx="541">
                  <c:v>275.24</c:v>
                </c:pt>
                <c:pt idx="542">
                  <c:v>275.54000000000002</c:v>
                </c:pt>
                <c:pt idx="543">
                  <c:v>275.81</c:v>
                </c:pt>
                <c:pt idx="544">
                  <c:v>276.05</c:v>
                </c:pt>
                <c:pt idx="545">
                  <c:v>276.27</c:v>
                </c:pt>
                <c:pt idx="546">
                  <c:v>276.47000000000003</c:v>
                </c:pt>
                <c:pt idx="547">
                  <c:v>276.64999999999998</c:v>
                </c:pt>
                <c:pt idx="548">
                  <c:v>276.82</c:v>
                </c:pt>
                <c:pt idx="549">
                  <c:v>276.97000000000003</c:v>
                </c:pt>
                <c:pt idx="550">
                  <c:v>277.10000000000002</c:v>
                </c:pt>
                <c:pt idx="551">
                  <c:v>277.22000000000003</c:v>
                </c:pt>
                <c:pt idx="552">
                  <c:v>277.33</c:v>
                </c:pt>
                <c:pt idx="553">
                  <c:v>277.43</c:v>
                </c:pt>
                <c:pt idx="554">
                  <c:v>277.52</c:v>
                </c:pt>
                <c:pt idx="555">
                  <c:v>277.61</c:v>
                </c:pt>
                <c:pt idx="556">
                  <c:v>277.68</c:v>
                </c:pt>
                <c:pt idx="557">
                  <c:v>277.75</c:v>
                </c:pt>
                <c:pt idx="558">
                  <c:v>277.81</c:v>
                </c:pt>
                <c:pt idx="559">
                  <c:v>277.87</c:v>
                </c:pt>
                <c:pt idx="560">
                  <c:v>277.92</c:v>
                </c:pt>
                <c:pt idx="561">
                  <c:v>277.97000000000003</c:v>
                </c:pt>
                <c:pt idx="562">
                  <c:v>278.02</c:v>
                </c:pt>
                <c:pt idx="563">
                  <c:v>278.06</c:v>
                </c:pt>
                <c:pt idx="564">
                  <c:v>278.08999999999997</c:v>
                </c:pt>
                <c:pt idx="565">
                  <c:v>278.13</c:v>
                </c:pt>
                <c:pt idx="566">
                  <c:v>278.16000000000003</c:v>
                </c:pt>
                <c:pt idx="567">
                  <c:v>278.19</c:v>
                </c:pt>
                <c:pt idx="568">
                  <c:v>278.22000000000003</c:v>
                </c:pt>
                <c:pt idx="569">
                  <c:v>278.25</c:v>
                </c:pt>
                <c:pt idx="570">
                  <c:v>278.27999999999997</c:v>
                </c:pt>
                <c:pt idx="571">
                  <c:v>278.3</c:v>
                </c:pt>
                <c:pt idx="572">
                  <c:v>278.32</c:v>
                </c:pt>
                <c:pt idx="573">
                  <c:v>278.35000000000002</c:v>
                </c:pt>
                <c:pt idx="574">
                  <c:v>278.36</c:v>
                </c:pt>
                <c:pt idx="575">
                  <c:v>278.38</c:v>
                </c:pt>
                <c:pt idx="576">
                  <c:v>278.39</c:v>
                </c:pt>
                <c:pt idx="577">
                  <c:v>278.39999999999998</c:v>
                </c:pt>
                <c:pt idx="578">
                  <c:v>278.41000000000003</c:v>
                </c:pt>
                <c:pt idx="579">
                  <c:v>278.42</c:v>
                </c:pt>
                <c:pt idx="580">
                  <c:v>278.43</c:v>
                </c:pt>
                <c:pt idx="581">
                  <c:v>278.44</c:v>
                </c:pt>
                <c:pt idx="582">
                  <c:v>278.45</c:v>
                </c:pt>
                <c:pt idx="583">
                  <c:v>278.45999999999998</c:v>
                </c:pt>
                <c:pt idx="584">
                  <c:v>278.47000000000003</c:v>
                </c:pt>
                <c:pt idx="585">
                  <c:v>278.48</c:v>
                </c:pt>
                <c:pt idx="586">
                  <c:v>278.49</c:v>
                </c:pt>
                <c:pt idx="587">
                  <c:v>278.5</c:v>
                </c:pt>
                <c:pt idx="588">
                  <c:v>278.51</c:v>
                </c:pt>
                <c:pt idx="589">
                  <c:v>278.52</c:v>
                </c:pt>
                <c:pt idx="590">
                  <c:v>278.52999999999997</c:v>
                </c:pt>
                <c:pt idx="591">
                  <c:v>278.54000000000002</c:v>
                </c:pt>
                <c:pt idx="592">
                  <c:v>278.55</c:v>
                </c:pt>
                <c:pt idx="593">
                  <c:v>278.55</c:v>
                </c:pt>
                <c:pt idx="594">
                  <c:v>278.55</c:v>
                </c:pt>
                <c:pt idx="595">
                  <c:v>278.56</c:v>
                </c:pt>
                <c:pt idx="596">
                  <c:v>278.55</c:v>
                </c:pt>
                <c:pt idx="597">
                  <c:v>278.55</c:v>
                </c:pt>
                <c:pt idx="598">
                  <c:v>278.55</c:v>
                </c:pt>
                <c:pt idx="599">
                  <c:v>278.54000000000002</c:v>
                </c:pt>
                <c:pt idx="600">
                  <c:v>278.54000000000002</c:v>
                </c:pt>
                <c:pt idx="601">
                  <c:v>278.52999999999997</c:v>
                </c:pt>
                <c:pt idx="602">
                  <c:v>278.52</c:v>
                </c:pt>
                <c:pt idx="603">
                  <c:v>278.52</c:v>
                </c:pt>
                <c:pt idx="604">
                  <c:v>278.51</c:v>
                </c:pt>
                <c:pt idx="605">
                  <c:v>278.5</c:v>
                </c:pt>
                <c:pt idx="606">
                  <c:v>278.49</c:v>
                </c:pt>
                <c:pt idx="607">
                  <c:v>278.48</c:v>
                </c:pt>
                <c:pt idx="608">
                  <c:v>278.47000000000003</c:v>
                </c:pt>
                <c:pt idx="609">
                  <c:v>278.45999999999998</c:v>
                </c:pt>
                <c:pt idx="610">
                  <c:v>278.44</c:v>
                </c:pt>
                <c:pt idx="611">
                  <c:v>278.42</c:v>
                </c:pt>
                <c:pt idx="612">
                  <c:v>278.39999999999998</c:v>
                </c:pt>
                <c:pt idx="613">
                  <c:v>278.37</c:v>
                </c:pt>
                <c:pt idx="614">
                  <c:v>278.33999999999997</c:v>
                </c:pt>
                <c:pt idx="615">
                  <c:v>278.31</c:v>
                </c:pt>
                <c:pt idx="616">
                  <c:v>278.26</c:v>
                </c:pt>
                <c:pt idx="617">
                  <c:v>278.20999999999998</c:v>
                </c:pt>
                <c:pt idx="618">
                  <c:v>278.16000000000003</c:v>
                </c:pt>
                <c:pt idx="619">
                  <c:v>278.10000000000002</c:v>
                </c:pt>
                <c:pt idx="620">
                  <c:v>278.02999999999997</c:v>
                </c:pt>
                <c:pt idx="621">
                  <c:v>277.95</c:v>
                </c:pt>
                <c:pt idx="622">
                  <c:v>277.87</c:v>
                </c:pt>
                <c:pt idx="623">
                  <c:v>277.77</c:v>
                </c:pt>
                <c:pt idx="624">
                  <c:v>277.67</c:v>
                </c:pt>
                <c:pt idx="625">
                  <c:v>277.57</c:v>
                </c:pt>
                <c:pt idx="626">
                  <c:v>277.45</c:v>
                </c:pt>
                <c:pt idx="627">
                  <c:v>277.33</c:v>
                </c:pt>
                <c:pt idx="628">
                  <c:v>277.19</c:v>
                </c:pt>
                <c:pt idx="629">
                  <c:v>277.04000000000002</c:v>
                </c:pt>
                <c:pt idx="630">
                  <c:v>276.88</c:v>
                </c:pt>
                <c:pt idx="631">
                  <c:v>276.70999999999998</c:v>
                </c:pt>
                <c:pt idx="632">
                  <c:v>276.51</c:v>
                </c:pt>
                <c:pt idx="633">
                  <c:v>276.3</c:v>
                </c:pt>
                <c:pt idx="634">
                  <c:v>276.07</c:v>
                </c:pt>
                <c:pt idx="635">
                  <c:v>275.81</c:v>
                </c:pt>
                <c:pt idx="636">
                  <c:v>275.52999999999997</c:v>
                </c:pt>
                <c:pt idx="637">
                  <c:v>275.23</c:v>
                </c:pt>
                <c:pt idx="638">
                  <c:v>274.85000000000002</c:v>
                </c:pt>
                <c:pt idx="639">
                  <c:v>274.39</c:v>
                </c:pt>
                <c:pt idx="640">
                  <c:v>273.87</c:v>
                </c:pt>
                <c:pt idx="641">
                  <c:v>273.3</c:v>
                </c:pt>
                <c:pt idx="642">
                  <c:v>272.8</c:v>
                </c:pt>
                <c:pt idx="643">
                  <c:v>271.82</c:v>
                </c:pt>
                <c:pt idx="644">
                  <c:v>270.44</c:v>
                </c:pt>
                <c:pt idx="645">
                  <c:v>268.86</c:v>
                </c:pt>
                <c:pt idx="646">
                  <c:v>267.23</c:v>
                </c:pt>
                <c:pt idx="647">
                  <c:v>265.82</c:v>
                </c:pt>
                <c:pt idx="648">
                  <c:v>264.05</c:v>
                </c:pt>
                <c:pt idx="649">
                  <c:v>260.08999999999997</c:v>
                </c:pt>
                <c:pt idx="650">
                  <c:v>256.20999999999998</c:v>
                </c:pt>
                <c:pt idx="651">
                  <c:v>252.42</c:v>
                </c:pt>
                <c:pt idx="652">
                  <c:v>249.02</c:v>
                </c:pt>
                <c:pt idx="653">
                  <c:v>247.38</c:v>
                </c:pt>
                <c:pt idx="654">
                  <c:v>239.95</c:v>
                </c:pt>
                <c:pt idx="655">
                  <c:v>233.82</c:v>
                </c:pt>
                <c:pt idx="656">
                  <c:v>228.16</c:v>
                </c:pt>
                <c:pt idx="657">
                  <c:v>223.06</c:v>
                </c:pt>
                <c:pt idx="658">
                  <c:v>219.01</c:v>
                </c:pt>
                <c:pt idx="659">
                  <c:v>212.8</c:v>
                </c:pt>
                <c:pt idx="660">
                  <c:v>206</c:v>
                </c:pt>
                <c:pt idx="661">
                  <c:v>199.97</c:v>
                </c:pt>
                <c:pt idx="662">
                  <c:v>194.56</c:v>
                </c:pt>
                <c:pt idx="663">
                  <c:v>189.79</c:v>
                </c:pt>
                <c:pt idx="664">
                  <c:v>185.13</c:v>
                </c:pt>
                <c:pt idx="665">
                  <c:v>179.12</c:v>
                </c:pt>
                <c:pt idx="666">
                  <c:v>173.95</c:v>
                </c:pt>
                <c:pt idx="667">
                  <c:v>169.27</c:v>
                </c:pt>
                <c:pt idx="668">
                  <c:v>165.03</c:v>
                </c:pt>
                <c:pt idx="669">
                  <c:v>161.47</c:v>
                </c:pt>
                <c:pt idx="670">
                  <c:v>156.77000000000001</c:v>
                </c:pt>
                <c:pt idx="671">
                  <c:v>152.72999999999999</c:v>
                </c:pt>
                <c:pt idx="672">
                  <c:v>149.03</c:v>
                </c:pt>
                <c:pt idx="673">
                  <c:v>145.62</c:v>
                </c:pt>
                <c:pt idx="674">
                  <c:v>142.49</c:v>
                </c:pt>
                <c:pt idx="675">
                  <c:v>139.28</c:v>
                </c:pt>
                <c:pt idx="676">
                  <c:v>136.22</c:v>
                </c:pt>
                <c:pt idx="677">
                  <c:v>133.36000000000001</c:v>
                </c:pt>
                <c:pt idx="678">
                  <c:v>130.69</c:v>
                </c:pt>
                <c:pt idx="679">
                  <c:v>128.18</c:v>
                </c:pt>
                <c:pt idx="680">
                  <c:v>125.76</c:v>
                </c:pt>
                <c:pt idx="681">
                  <c:v>123.4</c:v>
                </c:pt>
                <c:pt idx="682">
                  <c:v>121.17</c:v>
                </c:pt>
                <c:pt idx="683">
                  <c:v>119.05</c:v>
                </c:pt>
                <c:pt idx="684">
                  <c:v>117.04</c:v>
                </c:pt>
                <c:pt idx="685">
                  <c:v>115.12</c:v>
                </c:pt>
                <c:pt idx="686">
                  <c:v>113.3</c:v>
                </c:pt>
                <c:pt idx="687">
                  <c:v>111.55</c:v>
                </c:pt>
                <c:pt idx="688">
                  <c:v>109.88</c:v>
                </c:pt>
                <c:pt idx="689">
                  <c:v>108.27</c:v>
                </c:pt>
                <c:pt idx="690">
                  <c:v>106.72</c:v>
                </c:pt>
                <c:pt idx="691">
                  <c:v>105.24</c:v>
                </c:pt>
                <c:pt idx="692">
                  <c:v>103.8</c:v>
                </c:pt>
                <c:pt idx="693">
                  <c:v>102.42</c:v>
                </c:pt>
                <c:pt idx="694">
                  <c:v>101.08</c:v>
                </c:pt>
                <c:pt idx="695">
                  <c:v>99.79</c:v>
                </c:pt>
                <c:pt idx="696">
                  <c:v>98.54</c:v>
                </c:pt>
                <c:pt idx="697">
                  <c:v>97.34</c:v>
                </c:pt>
                <c:pt idx="698">
                  <c:v>96.17</c:v>
                </c:pt>
                <c:pt idx="699">
                  <c:v>95.04</c:v>
                </c:pt>
                <c:pt idx="700">
                  <c:v>93.94</c:v>
                </c:pt>
                <c:pt idx="701">
                  <c:v>92.88</c:v>
                </c:pt>
                <c:pt idx="702">
                  <c:v>91.85</c:v>
                </c:pt>
                <c:pt idx="703">
                  <c:v>90.86</c:v>
                </c:pt>
                <c:pt idx="704">
                  <c:v>89.89</c:v>
                </c:pt>
                <c:pt idx="705">
                  <c:v>88.95</c:v>
                </c:pt>
                <c:pt idx="706">
                  <c:v>88.04</c:v>
                </c:pt>
                <c:pt idx="707">
                  <c:v>87.15</c:v>
                </c:pt>
                <c:pt idx="708">
                  <c:v>86.3</c:v>
                </c:pt>
                <c:pt idx="709">
                  <c:v>85.46</c:v>
                </c:pt>
                <c:pt idx="710">
                  <c:v>84.65</c:v>
                </c:pt>
                <c:pt idx="711">
                  <c:v>83.86</c:v>
                </c:pt>
                <c:pt idx="712">
                  <c:v>83.1</c:v>
                </c:pt>
                <c:pt idx="713">
                  <c:v>82.35</c:v>
                </c:pt>
                <c:pt idx="714">
                  <c:v>81.63</c:v>
                </c:pt>
                <c:pt idx="715">
                  <c:v>80.92</c:v>
                </c:pt>
                <c:pt idx="716">
                  <c:v>80.239999999999995</c:v>
                </c:pt>
                <c:pt idx="717">
                  <c:v>79.569999999999993</c:v>
                </c:pt>
                <c:pt idx="718">
                  <c:v>78.92</c:v>
                </c:pt>
                <c:pt idx="719">
                  <c:v>78.290000000000006</c:v>
                </c:pt>
                <c:pt idx="720">
                  <c:v>77.680000000000007</c:v>
                </c:pt>
                <c:pt idx="721">
                  <c:v>77.08</c:v>
                </c:pt>
                <c:pt idx="722">
                  <c:v>76.5</c:v>
                </c:pt>
                <c:pt idx="723">
                  <c:v>75.930000000000007</c:v>
                </c:pt>
                <c:pt idx="724">
                  <c:v>75.38</c:v>
                </c:pt>
                <c:pt idx="725">
                  <c:v>74.84</c:v>
                </c:pt>
                <c:pt idx="726">
                  <c:v>74.319999999999993</c:v>
                </c:pt>
                <c:pt idx="727">
                  <c:v>73.8</c:v>
                </c:pt>
                <c:pt idx="728">
                  <c:v>73.31</c:v>
                </c:pt>
                <c:pt idx="729">
                  <c:v>72.819999999999993</c:v>
                </c:pt>
                <c:pt idx="730">
                  <c:v>72.349999999999994</c:v>
                </c:pt>
                <c:pt idx="731">
                  <c:v>71.89</c:v>
                </c:pt>
                <c:pt idx="732">
                  <c:v>71.44</c:v>
                </c:pt>
                <c:pt idx="733">
                  <c:v>71</c:v>
                </c:pt>
                <c:pt idx="734">
                  <c:v>70.569999999999993</c:v>
                </c:pt>
                <c:pt idx="735">
                  <c:v>70.150000000000006</c:v>
                </c:pt>
                <c:pt idx="736">
                  <c:v>69.75</c:v>
                </c:pt>
                <c:pt idx="737">
                  <c:v>69.349999999999994</c:v>
                </c:pt>
                <c:pt idx="738">
                  <c:v>68.959999999999994</c:v>
                </c:pt>
                <c:pt idx="739">
                  <c:v>68.59</c:v>
                </c:pt>
                <c:pt idx="740">
                  <c:v>68.22</c:v>
                </c:pt>
                <c:pt idx="741">
                  <c:v>67.86</c:v>
                </c:pt>
                <c:pt idx="742">
                  <c:v>67.510000000000005</c:v>
                </c:pt>
                <c:pt idx="743">
                  <c:v>67.17</c:v>
                </c:pt>
                <c:pt idx="744">
                  <c:v>66.83</c:v>
                </c:pt>
                <c:pt idx="745">
                  <c:v>66.510000000000005</c:v>
                </c:pt>
                <c:pt idx="746">
                  <c:v>66.19</c:v>
                </c:pt>
                <c:pt idx="747">
                  <c:v>65.88</c:v>
                </c:pt>
                <c:pt idx="748">
                  <c:v>65.58</c:v>
                </c:pt>
                <c:pt idx="749">
                  <c:v>65.28</c:v>
                </c:pt>
                <c:pt idx="750">
                  <c:v>64.989999999999995</c:v>
                </c:pt>
                <c:pt idx="751">
                  <c:v>64.709999999999994</c:v>
                </c:pt>
                <c:pt idx="752">
                  <c:v>64.44</c:v>
                </c:pt>
                <c:pt idx="753">
                  <c:v>64.17</c:v>
                </c:pt>
                <c:pt idx="754">
                  <c:v>63.91</c:v>
                </c:pt>
                <c:pt idx="755">
                  <c:v>63.65</c:v>
                </c:pt>
                <c:pt idx="756">
                  <c:v>63.4</c:v>
                </c:pt>
                <c:pt idx="757">
                  <c:v>63.16</c:v>
                </c:pt>
                <c:pt idx="758">
                  <c:v>62.92</c:v>
                </c:pt>
                <c:pt idx="759">
                  <c:v>62.69</c:v>
                </c:pt>
                <c:pt idx="760">
                  <c:v>62.46</c:v>
                </c:pt>
                <c:pt idx="761">
                  <c:v>62.24</c:v>
                </c:pt>
                <c:pt idx="762">
                  <c:v>62.02</c:v>
                </c:pt>
                <c:pt idx="763">
                  <c:v>61.81</c:v>
                </c:pt>
                <c:pt idx="764">
                  <c:v>61.61</c:v>
                </c:pt>
                <c:pt idx="765">
                  <c:v>61.41</c:v>
                </c:pt>
                <c:pt idx="766">
                  <c:v>61.21</c:v>
                </c:pt>
                <c:pt idx="767">
                  <c:v>61.02</c:v>
                </c:pt>
                <c:pt idx="768">
                  <c:v>60.84</c:v>
                </c:pt>
                <c:pt idx="769">
                  <c:v>60.65</c:v>
                </c:pt>
                <c:pt idx="770">
                  <c:v>60.48</c:v>
                </c:pt>
                <c:pt idx="771">
                  <c:v>60.3</c:v>
                </c:pt>
                <c:pt idx="772">
                  <c:v>60.13</c:v>
                </c:pt>
                <c:pt idx="773">
                  <c:v>59.97</c:v>
                </c:pt>
                <c:pt idx="774">
                  <c:v>59.81</c:v>
                </c:pt>
                <c:pt idx="775">
                  <c:v>59.65</c:v>
                </c:pt>
                <c:pt idx="776">
                  <c:v>59.5</c:v>
                </c:pt>
                <c:pt idx="777">
                  <c:v>59.35</c:v>
                </c:pt>
                <c:pt idx="778">
                  <c:v>59.2</c:v>
                </c:pt>
                <c:pt idx="779">
                  <c:v>59.06</c:v>
                </c:pt>
                <c:pt idx="780">
                  <c:v>58.93</c:v>
                </c:pt>
                <c:pt idx="781">
                  <c:v>58.79</c:v>
                </c:pt>
                <c:pt idx="782">
                  <c:v>58.66</c:v>
                </c:pt>
                <c:pt idx="783">
                  <c:v>58.53</c:v>
                </c:pt>
                <c:pt idx="784">
                  <c:v>58.41</c:v>
                </c:pt>
                <c:pt idx="785">
                  <c:v>58.29</c:v>
                </c:pt>
                <c:pt idx="786">
                  <c:v>58.17</c:v>
                </c:pt>
                <c:pt idx="787">
                  <c:v>58.05</c:v>
                </c:pt>
                <c:pt idx="788">
                  <c:v>57.94</c:v>
                </c:pt>
                <c:pt idx="789">
                  <c:v>57.83</c:v>
                </c:pt>
                <c:pt idx="790">
                  <c:v>57.73</c:v>
                </c:pt>
                <c:pt idx="791">
                  <c:v>57.62</c:v>
                </c:pt>
                <c:pt idx="792">
                  <c:v>57.52</c:v>
                </c:pt>
                <c:pt idx="793">
                  <c:v>57.43</c:v>
                </c:pt>
                <c:pt idx="794">
                  <c:v>57.33</c:v>
                </c:pt>
                <c:pt idx="795">
                  <c:v>57.24</c:v>
                </c:pt>
                <c:pt idx="796">
                  <c:v>57.15</c:v>
                </c:pt>
                <c:pt idx="797">
                  <c:v>57.06</c:v>
                </c:pt>
                <c:pt idx="798">
                  <c:v>56.98</c:v>
                </c:pt>
                <c:pt idx="799">
                  <c:v>56.89</c:v>
                </c:pt>
                <c:pt idx="800">
                  <c:v>56.82</c:v>
                </c:pt>
                <c:pt idx="801">
                  <c:v>56.74</c:v>
                </c:pt>
                <c:pt idx="802">
                  <c:v>56.66</c:v>
                </c:pt>
                <c:pt idx="803">
                  <c:v>56.59</c:v>
                </c:pt>
                <c:pt idx="804">
                  <c:v>56.52</c:v>
                </c:pt>
                <c:pt idx="805">
                  <c:v>56.45</c:v>
                </c:pt>
                <c:pt idx="806">
                  <c:v>56.39</c:v>
                </c:pt>
                <c:pt idx="807">
                  <c:v>56.32</c:v>
                </c:pt>
                <c:pt idx="808">
                  <c:v>56.26</c:v>
                </c:pt>
                <c:pt idx="809">
                  <c:v>56.2</c:v>
                </c:pt>
                <c:pt idx="810">
                  <c:v>56.14</c:v>
                </c:pt>
                <c:pt idx="811">
                  <c:v>56.09</c:v>
                </c:pt>
                <c:pt idx="812">
                  <c:v>56.03</c:v>
                </c:pt>
                <c:pt idx="813">
                  <c:v>55.98</c:v>
                </c:pt>
                <c:pt idx="814">
                  <c:v>55.93</c:v>
                </c:pt>
                <c:pt idx="815">
                  <c:v>55.89</c:v>
                </c:pt>
                <c:pt idx="816">
                  <c:v>55.84</c:v>
                </c:pt>
                <c:pt idx="817">
                  <c:v>55.8</c:v>
                </c:pt>
                <c:pt idx="818">
                  <c:v>55.75</c:v>
                </c:pt>
                <c:pt idx="819">
                  <c:v>55.71</c:v>
                </c:pt>
                <c:pt idx="820">
                  <c:v>55.67</c:v>
                </c:pt>
                <c:pt idx="821">
                  <c:v>55.64</c:v>
                </c:pt>
                <c:pt idx="822">
                  <c:v>55.6</c:v>
                </c:pt>
                <c:pt idx="823">
                  <c:v>55.57</c:v>
                </c:pt>
                <c:pt idx="824">
                  <c:v>55.53</c:v>
                </c:pt>
                <c:pt idx="825">
                  <c:v>55.5</c:v>
                </c:pt>
                <c:pt idx="826">
                  <c:v>55.47</c:v>
                </c:pt>
                <c:pt idx="827">
                  <c:v>55.45</c:v>
                </c:pt>
                <c:pt idx="828">
                  <c:v>55.42</c:v>
                </c:pt>
                <c:pt idx="829">
                  <c:v>55.4</c:v>
                </c:pt>
                <c:pt idx="830">
                  <c:v>55.37</c:v>
                </c:pt>
                <c:pt idx="831">
                  <c:v>55.35</c:v>
                </c:pt>
                <c:pt idx="832">
                  <c:v>55.33</c:v>
                </c:pt>
                <c:pt idx="833">
                  <c:v>55.31</c:v>
                </c:pt>
                <c:pt idx="834">
                  <c:v>55.3</c:v>
                </c:pt>
                <c:pt idx="835">
                  <c:v>55.28</c:v>
                </c:pt>
                <c:pt idx="836">
                  <c:v>55.26</c:v>
                </c:pt>
                <c:pt idx="837">
                  <c:v>55.25</c:v>
                </c:pt>
                <c:pt idx="838">
                  <c:v>55.24</c:v>
                </c:pt>
                <c:pt idx="839">
                  <c:v>55.23</c:v>
                </c:pt>
                <c:pt idx="840">
                  <c:v>55.22</c:v>
                </c:pt>
                <c:pt idx="841">
                  <c:v>55.21</c:v>
                </c:pt>
                <c:pt idx="842">
                  <c:v>55.2</c:v>
                </c:pt>
                <c:pt idx="843">
                  <c:v>55.2</c:v>
                </c:pt>
                <c:pt idx="844">
                  <c:v>55.19</c:v>
                </c:pt>
                <c:pt idx="845">
                  <c:v>55.19</c:v>
                </c:pt>
                <c:pt idx="846">
                  <c:v>55.19</c:v>
                </c:pt>
                <c:pt idx="847">
                  <c:v>55.19</c:v>
                </c:pt>
                <c:pt idx="848">
                  <c:v>55.19</c:v>
                </c:pt>
                <c:pt idx="849">
                  <c:v>55.19</c:v>
                </c:pt>
                <c:pt idx="850">
                  <c:v>55.19</c:v>
                </c:pt>
                <c:pt idx="851">
                  <c:v>55.2</c:v>
                </c:pt>
                <c:pt idx="852">
                  <c:v>55.2</c:v>
                </c:pt>
                <c:pt idx="853">
                  <c:v>55.21</c:v>
                </c:pt>
                <c:pt idx="854">
                  <c:v>55.21</c:v>
                </c:pt>
                <c:pt idx="855">
                  <c:v>55.22</c:v>
                </c:pt>
                <c:pt idx="856">
                  <c:v>55.23</c:v>
                </c:pt>
                <c:pt idx="857">
                  <c:v>55.24</c:v>
                </c:pt>
                <c:pt idx="858">
                  <c:v>55.25</c:v>
                </c:pt>
                <c:pt idx="859">
                  <c:v>55.26</c:v>
                </c:pt>
                <c:pt idx="860">
                  <c:v>55.28</c:v>
                </c:pt>
                <c:pt idx="861">
                  <c:v>55.29</c:v>
                </c:pt>
                <c:pt idx="862">
                  <c:v>55.31</c:v>
                </c:pt>
                <c:pt idx="863">
                  <c:v>55.32</c:v>
                </c:pt>
                <c:pt idx="864">
                  <c:v>55.34</c:v>
                </c:pt>
                <c:pt idx="865">
                  <c:v>55.36</c:v>
                </c:pt>
                <c:pt idx="866">
                  <c:v>55.38</c:v>
                </c:pt>
                <c:pt idx="867">
                  <c:v>55.4</c:v>
                </c:pt>
                <c:pt idx="868">
                  <c:v>55.42</c:v>
                </c:pt>
                <c:pt idx="869">
                  <c:v>55.44</c:v>
                </c:pt>
                <c:pt idx="870">
                  <c:v>55.46</c:v>
                </c:pt>
                <c:pt idx="871">
                  <c:v>55.48</c:v>
                </c:pt>
                <c:pt idx="872">
                  <c:v>55.51</c:v>
                </c:pt>
                <c:pt idx="873">
                  <c:v>55.53</c:v>
                </c:pt>
                <c:pt idx="874">
                  <c:v>55.56</c:v>
                </c:pt>
                <c:pt idx="875">
                  <c:v>55.59</c:v>
                </c:pt>
                <c:pt idx="876">
                  <c:v>55.61</c:v>
                </c:pt>
                <c:pt idx="877">
                  <c:v>55.64</c:v>
                </c:pt>
                <c:pt idx="878">
                  <c:v>55.67</c:v>
                </c:pt>
                <c:pt idx="879">
                  <c:v>55.7</c:v>
                </c:pt>
                <c:pt idx="880">
                  <c:v>55.73</c:v>
                </c:pt>
                <c:pt idx="881">
                  <c:v>55.76</c:v>
                </c:pt>
                <c:pt idx="882">
                  <c:v>55.79</c:v>
                </c:pt>
                <c:pt idx="883">
                  <c:v>55.83</c:v>
                </c:pt>
                <c:pt idx="884">
                  <c:v>55.86</c:v>
                </c:pt>
                <c:pt idx="885">
                  <c:v>55.9</c:v>
                </c:pt>
                <c:pt idx="886">
                  <c:v>55.93</c:v>
                </c:pt>
                <c:pt idx="887">
                  <c:v>55.97</c:v>
                </c:pt>
                <c:pt idx="888">
                  <c:v>56.01</c:v>
                </c:pt>
                <c:pt idx="889">
                  <c:v>56.04</c:v>
                </c:pt>
                <c:pt idx="890">
                  <c:v>56.08</c:v>
                </c:pt>
                <c:pt idx="891">
                  <c:v>56.12</c:v>
                </c:pt>
                <c:pt idx="892">
                  <c:v>56.16</c:v>
                </c:pt>
                <c:pt idx="893">
                  <c:v>56.2</c:v>
                </c:pt>
                <c:pt idx="894">
                  <c:v>56.24</c:v>
                </c:pt>
                <c:pt idx="895">
                  <c:v>56.28</c:v>
                </c:pt>
                <c:pt idx="896">
                  <c:v>56.33</c:v>
                </c:pt>
                <c:pt idx="897">
                  <c:v>56.37</c:v>
                </c:pt>
                <c:pt idx="898">
                  <c:v>56.41</c:v>
                </c:pt>
                <c:pt idx="899">
                  <c:v>56.46</c:v>
                </c:pt>
                <c:pt idx="900">
                  <c:v>56.5</c:v>
                </c:pt>
                <c:pt idx="901">
                  <c:v>56.55</c:v>
                </c:pt>
                <c:pt idx="902">
                  <c:v>56.6</c:v>
                </c:pt>
                <c:pt idx="903">
                  <c:v>56.64</c:v>
                </c:pt>
                <c:pt idx="904">
                  <c:v>56.69</c:v>
                </c:pt>
                <c:pt idx="905">
                  <c:v>56.74</c:v>
                </c:pt>
                <c:pt idx="906">
                  <c:v>56.79</c:v>
                </c:pt>
                <c:pt idx="907">
                  <c:v>56.84</c:v>
                </c:pt>
                <c:pt idx="908">
                  <c:v>56.89</c:v>
                </c:pt>
                <c:pt idx="909">
                  <c:v>56.94</c:v>
                </c:pt>
                <c:pt idx="910">
                  <c:v>57</c:v>
                </c:pt>
                <c:pt idx="911">
                  <c:v>57.05</c:v>
                </c:pt>
                <c:pt idx="912">
                  <c:v>57.1</c:v>
                </c:pt>
                <c:pt idx="913">
                  <c:v>57.16</c:v>
                </c:pt>
                <c:pt idx="914">
                  <c:v>57.21</c:v>
                </c:pt>
                <c:pt idx="915">
                  <c:v>57.26</c:v>
                </c:pt>
                <c:pt idx="916">
                  <c:v>57.32</c:v>
                </c:pt>
                <c:pt idx="917">
                  <c:v>57.38</c:v>
                </c:pt>
                <c:pt idx="918">
                  <c:v>57.43</c:v>
                </c:pt>
                <c:pt idx="919">
                  <c:v>57.49</c:v>
                </c:pt>
                <c:pt idx="920">
                  <c:v>57.55</c:v>
                </c:pt>
                <c:pt idx="921">
                  <c:v>57.61</c:v>
                </c:pt>
                <c:pt idx="922">
                  <c:v>57.67</c:v>
                </c:pt>
                <c:pt idx="923">
                  <c:v>57.73</c:v>
                </c:pt>
                <c:pt idx="924">
                  <c:v>57.79</c:v>
                </c:pt>
                <c:pt idx="925">
                  <c:v>57.85</c:v>
                </c:pt>
                <c:pt idx="926">
                  <c:v>57.91</c:v>
                </c:pt>
                <c:pt idx="927">
                  <c:v>57.97</c:v>
                </c:pt>
                <c:pt idx="928">
                  <c:v>58.04</c:v>
                </c:pt>
                <c:pt idx="929">
                  <c:v>58.1</c:v>
                </c:pt>
                <c:pt idx="930">
                  <c:v>58.16</c:v>
                </c:pt>
                <c:pt idx="931">
                  <c:v>58.23</c:v>
                </c:pt>
                <c:pt idx="932">
                  <c:v>58.29</c:v>
                </c:pt>
                <c:pt idx="933">
                  <c:v>58.36</c:v>
                </c:pt>
                <c:pt idx="934">
                  <c:v>58.43</c:v>
                </c:pt>
                <c:pt idx="935">
                  <c:v>58.49</c:v>
                </c:pt>
                <c:pt idx="936">
                  <c:v>58.56</c:v>
                </c:pt>
                <c:pt idx="937">
                  <c:v>58.63</c:v>
                </c:pt>
                <c:pt idx="938">
                  <c:v>58.7</c:v>
                </c:pt>
                <c:pt idx="939">
                  <c:v>58.77</c:v>
                </c:pt>
                <c:pt idx="940">
                  <c:v>58.84</c:v>
                </c:pt>
                <c:pt idx="941">
                  <c:v>58.91</c:v>
                </c:pt>
                <c:pt idx="942">
                  <c:v>58.98</c:v>
                </c:pt>
                <c:pt idx="943">
                  <c:v>59.05</c:v>
                </c:pt>
                <c:pt idx="944">
                  <c:v>59.12</c:v>
                </c:pt>
                <c:pt idx="945">
                  <c:v>59.2</c:v>
                </c:pt>
                <c:pt idx="946">
                  <c:v>59.27</c:v>
                </c:pt>
                <c:pt idx="947">
                  <c:v>59.35</c:v>
                </c:pt>
                <c:pt idx="948">
                  <c:v>59.42</c:v>
                </c:pt>
                <c:pt idx="949">
                  <c:v>59.5</c:v>
                </c:pt>
                <c:pt idx="950">
                  <c:v>59.57</c:v>
                </c:pt>
                <c:pt idx="951">
                  <c:v>59.65</c:v>
                </c:pt>
                <c:pt idx="952">
                  <c:v>59.73</c:v>
                </c:pt>
                <c:pt idx="953">
                  <c:v>59.8</c:v>
                </c:pt>
                <c:pt idx="954">
                  <c:v>59.88</c:v>
                </c:pt>
                <c:pt idx="955">
                  <c:v>59.96</c:v>
                </c:pt>
                <c:pt idx="956">
                  <c:v>60.04</c:v>
                </c:pt>
                <c:pt idx="957">
                  <c:v>60.12</c:v>
                </c:pt>
                <c:pt idx="958">
                  <c:v>60.2</c:v>
                </c:pt>
                <c:pt idx="959">
                  <c:v>60.28</c:v>
                </c:pt>
                <c:pt idx="960">
                  <c:v>60.36</c:v>
                </c:pt>
                <c:pt idx="961">
                  <c:v>60.45</c:v>
                </c:pt>
                <c:pt idx="962">
                  <c:v>60.53</c:v>
                </c:pt>
                <c:pt idx="963">
                  <c:v>60.61</c:v>
                </c:pt>
                <c:pt idx="964">
                  <c:v>60.7</c:v>
                </c:pt>
                <c:pt idx="965">
                  <c:v>60.78</c:v>
                </c:pt>
                <c:pt idx="966">
                  <c:v>60.87</c:v>
                </c:pt>
                <c:pt idx="967">
                  <c:v>60.95</c:v>
                </c:pt>
                <c:pt idx="968">
                  <c:v>61.04</c:v>
                </c:pt>
                <c:pt idx="969">
                  <c:v>61.13</c:v>
                </c:pt>
                <c:pt idx="970">
                  <c:v>61.22</c:v>
                </c:pt>
                <c:pt idx="971">
                  <c:v>61.3</c:v>
                </c:pt>
                <c:pt idx="972">
                  <c:v>61.39</c:v>
                </c:pt>
                <c:pt idx="973">
                  <c:v>61.48</c:v>
                </c:pt>
                <c:pt idx="974">
                  <c:v>61.57</c:v>
                </c:pt>
                <c:pt idx="975">
                  <c:v>61.67</c:v>
                </c:pt>
                <c:pt idx="976">
                  <c:v>61.76</c:v>
                </c:pt>
                <c:pt idx="977">
                  <c:v>61.85</c:v>
                </c:pt>
                <c:pt idx="978">
                  <c:v>61.94</c:v>
                </c:pt>
                <c:pt idx="979">
                  <c:v>62.04</c:v>
                </c:pt>
                <c:pt idx="980">
                  <c:v>62.13</c:v>
                </c:pt>
                <c:pt idx="981">
                  <c:v>62.23</c:v>
                </c:pt>
                <c:pt idx="982">
                  <c:v>62.32</c:v>
                </c:pt>
                <c:pt idx="983">
                  <c:v>62.42</c:v>
                </c:pt>
                <c:pt idx="984">
                  <c:v>62.52</c:v>
                </c:pt>
                <c:pt idx="985">
                  <c:v>62.62</c:v>
                </c:pt>
                <c:pt idx="986">
                  <c:v>62.72</c:v>
                </c:pt>
                <c:pt idx="987">
                  <c:v>62.81</c:v>
                </c:pt>
                <c:pt idx="988">
                  <c:v>62.92</c:v>
                </c:pt>
                <c:pt idx="989">
                  <c:v>63.02</c:v>
                </c:pt>
                <c:pt idx="990">
                  <c:v>63.12</c:v>
                </c:pt>
                <c:pt idx="991">
                  <c:v>63.22</c:v>
                </c:pt>
                <c:pt idx="992">
                  <c:v>63.32</c:v>
                </c:pt>
                <c:pt idx="993">
                  <c:v>63.43</c:v>
                </c:pt>
                <c:pt idx="994">
                  <c:v>63.53</c:v>
                </c:pt>
                <c:pt idx="995">
                  <c:v>63.64</c:v>
                </c:pt>
                <c:pt idx="996">
                  <c:v>63.75</c:v>
                </c:pt>
                <c:pt idx="997">
                  <c:v>63.85</c:v>
                </c:pt>
                <c:pt idx="998">
                  <c:v>63.96</c:v>
                </c:pt>
                <c:pt idx="999">
                  <c:v>64.069999999999993</c:v>
                </c:pt>
                <c:pt idx="1000">
                  <c:v>64.180000000000007</c:v>
                </c:pt>
                <c:pt idx="1001">
                  <c:v>64.290000000000006</c:v>
                </c:pt>
                <c:pt idx="1002">
                  <c:v>64.400000000000006</c:v>
                </c:pt>
                <c:pt idx="1003">
                  <c:v>64.52</c:v>
                </c:pt>
                <c:pt idx="1004">
                  <c:v>64.63</c:v>
                </c:pt>
                <c:pt idx="1005">
                  <c:v>64.75</c:v>
                </c:pt>
                <c:pt idx="1006">
                  <c:v>64.86</c:v>
                </c:pt>
                <c:pt idx="1007">
                  <c:v>64.98</c:v>
                </c:pt>
                <c:pt idx="1008">
                  <c:v>65.099999999999994</c:v>
                </c:pt>
                <c:pt idx="1009">
                  <c:v>65.209999999999994</c:v>
                </c:pt>
                <c:pt idx="1010">
                  <c:v>65.33</c:v>
                </c:pt>
                <c:pt idx="1011">
                  <c:v>65.45</c:v>
                </c:pt>
                <c:pt idx="1012">
                  <c:v>65.58</c:v>
                </c:pt>
                <c:pt idx="1013">
                  <c:v>65.7</c:v>
                </c:pt>
                <c:pt idx="1014">
                  <c:v>65.819999999999993</c:v>
                </c:pt>
                <c:pt idx="1015">
                  <c:v>65.95</c:v>
                </c:pt>
                <c:pt idx="1016">
                  <c:v>66.069999999999993</c:v>
                </c:pt>
                <c:pt idx="1017">
                  <c:v>66.2</c:v>
                </c:pt>
                <c:pt idx="1018">
                  <c:v>66.33</c:v>
                </c:pt>
                <c:pt idx="1019">
                  <c:v>66.459999999999994</c:v>
                </c:pt>
                <c:pt idx="1020">
                  <c:v>66.59</c:v>
                </c:pt>
                <c:pt idx="1021">
                  <c:v>66.72</c:v>
                </c:pt>
                <c:pt idx="1022">
                  <c:v>66.849999999999994</c:v>
                </c:pt>
                <c:pt idx="1023">
                  <c:v>66.989999999999995</c:v>
                </c:pt>
                <c:pt idx="1024">
                  <c:v>67.12</c:v>
                </c:pt>
                <c:pt idx="1025">
                  <c:v>67.260000000000005</c:v>
                </c:pt>
                <c:pt idx="1026">
                  <c:v>67.400000000000006</c:v>
                </c:pt>
                <c:pt idx="1027">
                  <c:v>67.540000000000006</c:v>
                </c:pt>
                <c:pt idx="1028">
                  <c:v>67.680000000000007</c:v>
                </c:pt>
                <c:pt idx="1029">
                  <c:v>67.819999999999993</c:v>
                </c:pt>
                <c:pt idx="1030">
                  <c:v>67.959999999999994</c:v>
                </c:pt>
                <c:pt idx="1031">
                  <c:v>68.11</c:v>
                </c:pt>
                <c:pt idx="1032">
                  <c:v>68.260000000000005</c:v>
                </c:pt>
                <c:pt idx="1033">
                  <c:v>68.400000000000006</c:v>
                </c:pt>
                <c:pt idx="1034">
                  <c:v>68.55</c:v>
                </c:pt>
                <c:pt idx="1035">
                  <c:v>68.709999999999994</c:v>
                </c:pt>
                <c:pt idx="1036">
                  <c:v>68.86</c:v>
                </c:pt>
                <c:pt idx="1037">
                  <c:v>69.010000000000005</c:v>
                </c:pt>
                <c:pt idx="1038">
                  <c:v>69.17</c:v>
                </c:pt>
                <c:pt idx="1039">
                  <c:v>69.33</c:v>
                </c:pt>
                <c:pt idx="1040">
                  <c:v>69.489999999999995</c:v>
                </c:pt>
                <c:pt idx="1041">
                  <c:v>69.650000000000006</c:v>
                </c:pt>
                <c:pt idx="1042">
                  <c:v>69.819999999999993</c:v>
                </c:pt>
                <c:pt idx="1043">
                  <c:v>69.98</c:v>
                </c:pt>
                <c:pt idx="1044">
                  <c:v>70.150000000000006</c:v>
                </c:pt>
                <c:pt idx="1045">
                  <c:v>70.319999999999993</c:v>
                </c:pt>
                <c:pt idx="1046">
                  <c:v>70.5</c:v>
                </c:pt>
                <c:pt idx="1047">
                  <c:v>70.67</c:v>
                </c:pt>
                <c:pt idx="1048">
                  <c:v>70.849999999999994</c:v>
                </c:pt>
                <c:pt idx="1049">
                  <c:v>71.03</c:v>
                </c:pt>
                <c:pt idx="1050">
                  <c:v>71.209999999999994</c:v>
                </c:pt>
                <c:pt idx="1051">
                  <c:v>71.39</c:v>
                </c:pt>
                <c:pt idx="1052">
                  <c:v>71.58</c:v>
                </c:pt>
                <c:pt idx="1053">
                  <c:v>71.77</c:v>
                </c:pt>
                <c:pt idx="1054">
                  <c:v>71.959999999999994</c:v>
                </c:pt>
                <c:pt idx="1055">
                  <c:v>72.16</c:v>
                </c:pt>
                <c:pt idx="1056">
                  <c:v>72.36</c:v>
                </c:pt>
                <c:pt idx="1057">
                  <c:v>72.56</c:v>
                </c:pt>
                <c:pt idx="1058">
                  <c:v>72.760000000000005</c:v>
                </c:pt>
                <c:pt idx="1059">
                  <c:v>72.97</c:v>
                </c:pt>
                <c:pt idx="1060">
                  <c:v>73.180000000000007</c:v>
                </c:pt>
                <c:pt idx="1061">
                  <c:v>73.39</c:v>
                </c:pt>
                <c:pt idx="1062">
                  <c:v>73.61</c:v>
                </c:pt>
                <c:pt idx="1063">
                  <c:v>73.83</c:v>
                </c:pt>
                <c:pt idx="1064">
                  <c:v>74.05</c:v>
                </c:pt>
                <c:pt idx="1065">
                  <c:v>74.28</c:v>
                </c:pt>
                <c:pt idx="1066">
                  <c:v>74.510000000000005</c:v>
                </c:pt>
                <c:pt idx="1067">
                  <c:v>74.75</c:v>
                </c:pt>
                <c:pt idx="1068">
                  <c:v>74.989999999999995</c:v>
                </c:pt>
                <c:pt idx="1069">
                  <c:v>75.23</c:v>
                </c:pt>
                <c:pt idx="1070">
                  <c:v>75.48</c:v>
                </c:pt>
                <c:pt idx="1071">
                  <c:v>75.73</c:v>
                </c:pt>
                <c:pt idx="1072">
                  <c:v>75.989999999999995</c:v>
                </c:pt>
                <c:pt idx="1073">
                  <c:v>76.25</c:v>
                </c:pt>
                <c:pt idx="1074">
                  <c:v>76.52</c:v>
                </c:pt>
                <c:pt idx="1075">
                  <c:v>76.790000000000006</c:v>
                </c:pt>
                <c:pt idx="1076">
                  <c:v>77.069999999999993</c:v>
                </c:pt>
                <c:pt idx="1077">
                  <c:v>77.349999999999994</c:v>
                </c:pt>
                <c:pt idx="1078">
                  <c:v>77.64</c:v>
                </c:pt>
                <c:pt idx="1079">
                  <c:v>77.930000000000007</c:v>
                </c:pt>
                <c:pt idx="1080">
                  <c:v>78.239999999999995</c:v>
                </c:pt>
                <c:pt idx="1081">
                  <c:v>78.540000000000006</c:v>
                </c:pt>
                <c:pt idx="1082">
                  <c:v>78.86</c:v>
                </c:pt>
                <c:pt idx="1083">
                  <c:v>79.180000000000007</c:v>
                </c:pt>
                <c:pt idx="1084">
                  <c:v>79.510000000000005</c:v>
                </c:pt>
                <c:pt idx="1085">
                  <c:v>79.84</c:v>
                </c:pt>
                <c:pt idx="1086">
                  <c:v>80.19</c:v>
                </c:pt>
                <c:pt idx="1087">
                  <c:v>80.540000000000006</c:v>
                </c:pt>
                <c:pt idx="1088">
                  <c:v>80.900000000000006</c:v>
                </c:pt>
                <c:pt idx="1089">
                  <c:v>81.27</c:v>
                </c:pt>
                <c:pt idx="1090">
                  <c:v>81.650000000000006</c:v>
                </c:pt>
                <c:pt idx="1091">
                  <c:v>82.04</c:v>
                </c:pt>
                <c:pt idx="1092">
                  <c:v>82.44</c:v>
                </c:pt>
                <c:pt idx="1093">
                  <c:v>82.84</c:v>
                </c:pt>
                <c:pt idx="1094">
                  <c:v>83.26</c:v>
                </c:pt>
                <c:pt idx="1095">
                  <c:v>83.69</c:v>
                </c:pt>
                <c:pt idx="1096">
                  <c:v>84.14</c:v>
                </c:pt>
                <c:pt idx="1097">
                  <c:v>84.59</c:v>
                </c:pt>
                <c:pt idx="1098">
                  <c:v>85.06</c:v>
                </c:pt>
                <c:pt idx="1099">
                  <c:v>85.54</c:v>
                </c:pt>
                <c:pt idx="1100">
                  <c:v>86.04</c:v>
                </c:pt>
                <c:pt idx="1101">
                  <c:v>86.55</c:v>
                </c:pt>
                <c:pt idx="1102">
                  <c:v>87.07</c:v>
                </c:pt>
                <c:pt idx="1103">
                  <c:v>87.61</c:v>
                </c:pt>
                <c:pt idx="1104">
                  <c:v>88.17</c:v>
                </c:pt>
                <c:pt idx="1105">
                  <c:v>88.75</c:v>
                </c:pt>
                <c:pt idx="1106">
                  <c:v>89.34</c:v>
                </c:pt>
                <c:pt idx="1107">
                  <c:v>89.96</c:v>
                </c:pt>
                <c:pt idx="1108">
                  <c:v>90.59</c:v>
                </c:pt>
                <c:pt idx="1109">
                  <c:v>91.25</c:v>
                </c:pt>
                <c:pt idx="1110">
                  <c:v>91.93</c:v>
                </c:pt>
                <c:pt idx="1111">
                  <c:v>92.63</c:v>
                </c:pt>
                <c:pt idx="1112">
                  <c:v>93.36</c:v>
                </c:pt>
                <c:pt idx="1113">
                  <c:v>94.12</c:v>
                </c:pt>
                <c:pt idx="1114">
                  <c:v>94.9</c:v>
                </c:pt>
                <c:pt idx="1115">
                  <c:v>95.71</c:v>
                </c:pt>
                <c:pt idx="1116">
                  <c:v>96.56</c:v>
                </c:pt>
                <c:pt idx="1117">
                  <c:v>97.43</c:v>
                </c:pt>
                <c:pt idx="1118">
                  <c:v>98.34</c:v>
                </c:pt>
                <c:pt idx="1119">
                  <c:v>99.29</c:v>
                </c:pt>
                <c:pt idx="1120">
                  <c:v>100.28</c:v>
                </c:pt>
                <c:pt idx="1121">
                  <c:v>101.31</c:v>
                </c:pt>
                <c:pt idx="1122">
                  <c:v>102.38</c:v>
                </c:pt>
                <c:pt idx="1123">
                  <c:v>103.49</c:v>
                </c:pt>
                <c:pt idx="1124">
                  <c:v>104.66</c:v>
                </c:pt>
                <c:pt idx="1125">
                  <c:v>105.88</c:v>
                </c:pt>
                <c:pt idx="1126">
                  <c:v>107.15</c:v>
                </c:pt>
                <c:pt idx="1127">
                  <c:v>108.48</c:v>
                </c:pt>
                <c:pt idx="1128">
                  <c:v>109.87</c:v>
                </c:pt>
                <c:pt idx="1129">
                  <c:v>111.33</c:v>
                </c:pt>
                <c:pt idx="1130">
                  <c:v>112.86</c:v>
                </c:pt>
                <c:pt idx="1131">
                  <c:v>114.46</c:v>
                </c:pt>
                <c:pt idx="1132">
                  <c:v>116.14</c:v>
                </c:pt>
                <c:pt idx="1133">
                  <c:v>117.9</c:v>
                </c:pt>
                <c:pt idx="1134">
                  <c:v>119.75</c:v>
                </c:pt>
                <c:pt idx="1135">
                  <c:v>121.7</c:v>
                </c:pt>
                <c:pt idx="1136">
                  <c:v>123.75</c:v>
                </c:pt>
                <c:pt idx="1137">
                  <c:v>125.91</c:v>
                </c:pt>
                <c:pt idx="1138">
                  <c:v>128.18</c:v>
                </c:pt>
                <c:pt idx="1139">
                  <c:v>130.57</c:v>
                </c:pt>
                <c:pt idx="1140">
                  <c:v>133.1</c:v>
                </c:pt>
                <c:pt idx="1141">
                  <c:v>135.76</c:v>
                </c:pt>
                <c:pt idx="1142">
                  <c:v>138.57</c:v>
                </c:pt>
                <c:pt idx="1143">
                  <c:v>141.53</c:v>
                </c:pt>
                <c:pt idx="1144">
                  <c:v>144.66</c:v>
                </c:pt>
                <c:pt idx="1145">
                  <c:v>147.96</c:v>
                </c:pt>
                <c:pt idx="1146">
                  <c:v>151.44999999999999</c:v>
                </c:pt>
                <c:pt idx="1147">
                  <c:v>155.13</c:v>
                </c:pt>
                <c:pt idx="1148">
                  <c:v>159.01</c:v>
                </c:pt>
                <c:pt idx="1149">
                  <c:v>163.11000000000001</c:v>
                </c:pt>
                <c:pt idx="1150">
                  <c:v>167.42</c:v>
                </c:pt>
                <c:pt idx="1151">
                  <c:v>171.96</c:v>
                </c:pt>
                <c:pt idx="1152">
                  <c:v>176.72</c:v>
                </c:pt>
                <c:pt idx="1153">
                  <c:v>181.72</c:v>
                </c:pt>
                <c:pt idx="1154">
                  <c:v>186.94</c:v>
                </c:pt>
                <c:pt idx="1155">
                  <c:v>192.39</c:v>
                </c:pt>
                <c:pt idx="1156">
                  <c:v>198.04</c:v>
                </c:pt>
                <c:pt idx="1157">
                  <c:v>203.88</c:v>
                </c:pt>
                <c:pt idx="1158">
                  <c:v>209.87</c:v>
                </c:pt>
                <c:pt idx="1159">
                  <c:v>215.97</c:v>
                </c:pt>
                <c:pt idx="1160">
                  <c:v>222.13</c:v>
                </c:pt>
                <c:pt idx="1161">
                  <c:v>228.28</c:v>
                </c:pt>
                <c:pt idx="1162">
                  <c:v>234.34</c:v>
                </c:pt>
                <c:pt idx="1163">
                  <c:v>240.2</c:v>
                </c:pt>
                <c:pt idx="1164">
                  <c:v>245.77</c:v>
                </c:pt>
                <c:pt idx="1165">
                  <c:v>250.92</c:v>
                </c:pt>
                <c:pt idx="1166">
                  <c:v>255.56</c:v>
                </c:pt>
                <c:pt idx="1167">
                  <c:v>259.60000000000002</c:v>
                </c:pt>
                <c:pt idx="1168">
                  <c:v>262.97000000000003</c:v>
                </c:pt>
                <c:pt idx="1169">
                  <c:v>265.66000000000003</c:v>
                </c:pt>
                <c:pt idx="1170">
                  <c:v>267.7</c:v>
                </c:pt>
                <c:pt idx="1171">
                  <c:v>269.18</c:v>
                </c:pt>
                <c:pt idx="1172">
                  <c:v>270.22000000000003</c:v>
                </c:pt>
                <c:pt idx="1173">
                  <c:v>270.94</c:v>
                </c:pt>
                <c:pt idx="1174">
                  <c:v>271.43</c:v>
                </c:pt>
                <c:pt idx="1175">
                  <c:v>271.77</c:v>
                </c:pt>
                <c:pt idx="1176">
                  <c:v>271.99</c:v>
                </c:pt>
                <c:pt idx="1177">
                  <c:v>272.10000000000002</c:v>
                </c:pt>
                <c:pt idx="1178">
                  <c:v>272.10000000000002</c:v>
                </c:pt>
                <c:pt idx="1179">
                  <c:v>272</c:v>
                </c:pt>
                <c:pt idx="1180">
                  <c:v>271.79000000000002</c:v>
                </c:pt>
                <c:pt idx="1181">
                  <c:v>271.45999999999998</c:v>
                </c:pt>
                <c:pt idx="1182">
                  <c:v>270.98</c:v>
                </c:pt>
                <c:pt idx="1183">
                  <c:v>270.27999999999997</c:v>
                </c:pt>
                <c:pt idx="1184">
                  <c:v>269.26</c:v>
                </c:pt>
                <c:pt idx="1185">
                  <c:v>267.82</c:v>
                </c:pt>
                <c:pt idx="1186">
                  <c:v>265.82</c:v>
                </c:pt>
                <c:pt idx="1187">
                  <c:v>263.2</c:v>
                </c:pt>
                <c:pt idx="1188">
                  <c:v>259.92</c:v>
                </c:pt>
                <c:pt idx="1189">
                  <c:v>255.99</c:v>
                </c:pt>
                <c:pt idx="1190">
                  <c:v>251.48</c:v>
                </c:pt>
              </c:numCache>
            </c:numRef>
          </c:yVal>
          <c:smooth val="1"/>
          <c:extLst>
            <c:ext xmlns:c16="http://schemas.microsoft.com/office/drawing/2014/chart" uri="{C3380CC4-5D6E-409C-BE32-E72D297353CC}">
              <c16:uniqueId val="{00000002-D0C2-4062-87FE-5E1C210436C2}"/>
            </c:ext>
          </c:extLst>
        </c:ser>
        <c:dLbls>
          <c:showLegendKey val="0"/>
          <c:showVal val="0"/>
          <c:showCatName val="0"/>
          <c:showSerName val="0"/>
          <c:showPercent val="0"/>
          <c:showBubbleSize val="0"/>
        </c:dLbls>
        <c:axId val="-2112370216"/>
        <c:axId val="-2107469800"/>
        <c:extLst/>
      </c:scatterChart>
      <c:valAx>
        <c:axId val="-2112370216"/>
        <c:scaling>
          <c:orientation val="minMax"/>
          <c:max val="120"/>
          <c:min val="0"/>
        </c:scaling>
        <c:delete val="0"/>
        <c:axPos val="b"/>
        <c:majorGridlines/>
        <c:title>
          <c:tx>
            <c:rich>
              <a:bodyPr/>
              <a:lstStyle/>
              <a:p>
                <a:pPr>
                  <a:defRPr sz="1600"/>
                </a:pPr>
                <a:r>
                  <a:rPr lang="en-US" sz="1600"/>
                  <a:t>Frequency, GHz</a:t>
                </a:r>
              </a:p>
            </c:rich>
          </c:tx>
          <c:layout>
            <c:manualLayout>
              <c:xMode val="edge"/>
              <c:yMode val="edge"/>
              <c:x val="0.39077235954218953"/>
              <c:y val="0.93295817135734793"/>
            </c:manualLayout>
          </c:layout>
          <c:overlay val="0"/>
        </c:title>
        <c:numFmt formatCode="0" sourceLinked="0"/>
        <c:majorTickMark val="out"/>
        <c:minorTickMark val="in"/>
        <c:tickLblPos val="nextTo"/>
        <c:spPr>
          <a:ln/>
        </c:spPr>
        <c:txPr>
          <a:bodyPr/>
          <a:lstStyle/>
          <a:p>
            <a:pPr>
              <a:defRPr sz="1400" b="1" i="0" baseline="0"/>
            </a:pPr>
            <a:endParaRPr lang="en-US"/>
          </a:p>
        </c:txPr>
        <c:crossAx val="-2107469800"/>
        <c:crosses val="autoZero"/>
        <c:crossBetween val="midCat"/>
        <c:majorUnit val="10"/>
        <c:minorUnit val="5"/>
      </c:valAx>
      <c:valAx>
        <c:axId val="-2107469800"/>
        <c:scaling>
          <c:orientation val="minMax"/>
          <c:max val="300"/>
        </c:scaling>
        <c:delete val="0"/>
        <c:axPos val="l"/>
        <c:majorGridlines/>
        <c:numFmt formatCode="0.0" sourceLinked="1"/>
        <c:majorTickMark val="out"/>
        <c:minorTickMark val="none"/>
        <c:tickLblPos val="nextTo"/>
        <c:txPr>
          <a:bodyPr/>
          <a:lstStyle/>
          <a:p>
            <a:pPr>
              <a:defRPr sz="1400" b="1" i="0" baseline="0"/>
            </a:pPr>
            <a:endParaRPr lang="en-US"/>
          </a:p>
        </c:txPr>
        <c:crossAx val="-2112370216"/>
        <c:crosses val="autoZero"/>
        <c:crossBetween val="midCat"/>
      </c:valAx>
    </c:plotArea>
    <c:legend>
      <c:legendPos val="r"/>
      <c:layout>
        <c:manualLayout>
          <c:xMode val="edge"/>
          <c:yMode val="edge"/>
          <c:x val="0.10570285052002901"/>
          <c:y val="9.9711319731752998E-2"/>
          <c:w val="0.12725901890616076"/>
          <c:h val="0.19547097012777054"/>
        </c:manualLayout>
      </c:layout>
      <c:overlay val="0"/>
      <c:spPr>
        <a:solidFill>
          <a:schemeClr val="bg1"/>
        </a:solidFill>
      </c:spPr>
      <c:txPr>
        <a:bodyPr/>
        <a:lstStyle/>
        <a:p>
          <a:pPr>
            <a:defRPr sz="1400" b="1" i="0"/>
          </a:pPr>
          <a:endParaRPr lang="en-US"/>
        </a:p>
      </c:txPr>
    </c:legend>
    <c:plotVisOnly val="1"/>
    <c:dispBlanksAs val="gap"/>
    <c:showDLblsOverMax val="0"/>
  </c:chart>
  <c:printSettings>
    <c:headerFooter/>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a:pPr>
            <a:r>
              <a:rPr lang="en-US"/>
              <a:t>Tsky for VLA Site, 15 deg. Elevation</a:t>
            </a:r>
          </a:p>
        </c:rich>
      </c:tx>
      <c:layout>
        <c:manualLayout>
          <c:xMode val="edge"/>
          <c:yMode val="edge"/>
          <c:x val="0.29683616530984264"/>
          <c:y val="0"/>
        </c:manualLayout>
      </c:layout>
      <c:overlay val="0"/>
    </c:title>
    <c:autoTitleDeleted val="0"/>
    <c:plotArea>
      <c:layout>
        <c:manualLayout>
          <c:layoutTarget val="inner"/>
          <c:xMode val="edge"/>
          <c:yMode val="edge"/>
          <c:x val="6.9044735917186781E-2"/>
          <c:y val="7.4002748014091985E-2"/>
          <c:w val="0.88555754464972514"/>
          <c:h val="0.78411882452331705"/>
        </c:manualLayout>
      </c:layout>
      <c:scatterChart>
        <c:scatterStyle val="smoothMarker"/>
        <c:varyColors val="0"/>
        <c:ser>
          <c:idx val="3"/>
          <c:order val="0"/>
          <c:tx>
            <c:strRef>
              <c:f>Tsky!$N$5</c:f>
              <c:strCache>
                <c:ptCount val="1"/>
                <c:pt idx="0">
                  <c:v>1</c:v>
                </c:pt>
              </c:strCache>
            </c:strRef>
          </c:tx>
          <c:marker>
            <c:symbol val="none"/>
          </c:marker>
          <c:xVal>
            <c:numRef>
              <c:f>Tsky!$A$6:$A$1196</c:f>
              <c:numCache>
                <c:formatCode>0.0</c:formatCode>
                <c:ptCount val="1191"/>
                <c:pt idx="0">
                  <c:v>1</c:v>
                </c:pt>
                <c:pt idx="1">
                  <c:v>1.1000000000000001</c:v>
                </c:pt>
                <c:pt idx="2">
                  <c:v>1.2</c:v>
                </c:pt>
                <c:pt idx="3">
                  <c:v>1.3</c:v>
                </c:pt>
                <c:pt idx="4">
                  <c:v>1.4</c:v>
                </c:pt>
                <c:pt idx="5">
                  <c:v>1.5</c:v>
                </c:pt>
                <c:pt idx="6">
                  <c:v>1.6</c:v>
                </c:pt>
                <c:pt idx="7">
                  <c:v>1.7</c:v>
                </c:pt>
                <c:pt idx="8">
                  <c:v>1.8</c:v>
                </c:pt>
                <c:pt idx="9">
                  <c:v>1.9</c:v>
                </c:pt>
                <c:pt idx="10">
                  <c:v>2</c:v>
                </c:pt>
                <c:pt idx="11">
                  <c:v>2.1</c:v>
                </c:pt>
                <c:pt idx="12">
                  <c:v>2.2000000000000002</c:v>
                </c:pt>
                <c:pt idx="13">
                  <c:v>2.2999999999999998</c:v>
                </c:pt>
                <c:pt idx="14">
                  <c:v>2.4</c:v>
                </c:pt>
                <c:pt idx="15">
                  <c:v>2.5</c:v>
                </c:pt>
                <c:pt idx="16">
                  <c:v>2.6</c:v>
                </c:pt>
                <c:pt idx="17">
                  <c:v>2.7</c:v>
                </c:pt>
                <c:pt idx="18">
                  <c:v>2.8</c:v>
                </c:pt>
                <c:pt idx="19">
                  <c:v>2.9</c:v>
                </c:pt>
                <c:pt idx="20">
                  <c:v>3</c:v>
                </c:pt>
                <c:pt idx="21">
                  <c:v>3.1</c:v>
                </c:pt>
                <c:pt idx="22">
                  <c:v>3.2</c:v>
                </c:pt>
                <c:pt idx="23">
                  <c:v>3.3</c:v>
                </c:pt>
                <c:pt idx="24">
                  <c:v>3.4</c:v>
                </c:pt>
                <c:pt idx="25">
                  <c:v>3.5</c:v>
                </c:pt>
                <c:pt idx="26">
                  <c:v>3.6</c:v>
                </c:pt>
                <c:pt idx="27">
                  <c:v>3.7</c:v>
                </c:pt>
                <c:pt idx="28">
                  <c:v>3.8</c:v>
                </c:pt>
                <c:pt idx="29">
                  <c:v>3.9</c:v>
                </c:pt>
                <c:pt idx="30">
                  <c:v>4</c:v>
                </c:pt>
                <c:pt idx="31">
                  <c:v>4.0999999999999996</c:v>
                </c:pt>
                <c:pt idx="32">
                  <c:v>4.2</c:v>
                </c:pt>
                <c:pt idx="33">
                  <c:v>4.3</c:v>
                </c:pt>
                <c:pt idx="34">
                  <c:v>4.4000000000000004</c:v>
                </c:pt>
                <c:pt idx="35">
                  <c:v>4.5</c:v>
                </c:pt>
                <c:pt idx="36">
                  <c:v>4.5999999999999996</c:v>
                </c:pt>
                <c:pt idx="37">
                  <c:v>4.7</c:v>
                </c:pt>
                <c:pt idx="38">
                  <c:v>4.8</c:v>
                </c:pt>
                <c:pt idx="39">
                  <c:v>4.9000000000000004</c:v>
                </c:pt>
                <c:pt idx="40">
                  <c:v>5</c:v>
                </c:pt>
                <c:pt idx="41">
                  <c:v>5.0999999999999996</c:v>
                </c:pt>
                <c:pt idx="42">
                  <c:v>5.2</c:v>
                </c:pt>
                <c:pt idx="43">
                  <c:v>5.3</c:v>
                </c:pt>
                <c:pt idx="44">
                  <c:v>5.4</c:v>
                </c:pt>
                <c:pt idx="45">
                  <c:v>5.5</c:v>
                </c:pt>
                <c:pt idx="46">
                  <c:v>5.6</c:v>
                </c:pt>
                <c:pt idx="47">
                  <c:v>5.7</c:v>
                </c:pt>
                <c:pt idx="48">
                  <c:v>5.8</c:v>
                </c:pt>
                <c:pt idx="49">
                  <c:v>5.9</c:v>
                </c:pt>
                <c:pt idx="50">
                  <c:v>6</c:v>
                </c:pt>
                <c:pt idx="51">
                  <c:v>6.1</c:v>
                </c:pt>
                <c:pt idx="52">
                  <c:v>6.2</c:v>
                </c:pt>
                <c:pt idx="53">
                  <c:v>6.3</c:v>
                </c:pt>
                <c:pt idx="54">
                  <c:v>6.4</c:v>
                </c:pt>
                <c:pt idx="55">
                  <c:v>6.5</c:v>
                </c:pt>
                <c:pt idx="56">
                  <c:v>6.6</c:v>
                </c:pt>
                <c:pt idx="57">
                  <c:v>6.7</c:v>
                </c:pt>
                <c:pt idx="58">
                  <c:v>6.8</c:v>
                </c:pt>
                <c:pt idx="59">
                  <c:v>6.9</c:v>
                </c:pt>
                <c:pt idx="60">
                  <c:v>7</c:v>
                </c:pt>
                <c:pt idx="61">
                  <c:v>7.1</c:v>
                </c:pt>
                <c:pt idx="62">
                  <c:v>7.2</c:v>
                </c:pt>
                <c:pt idx="63">
                  <c:v>7.3</c:v>
                </c:pt>
                <c:pt idx="64">
                  <c:v>7.4</c:v>
                </c:pt>
                <c:pt idx="65">
                  <c:v>7.5</c:v>
                </c:pt>
                <c:pt idx="66">
                  <c:v>7.6</c:v>
                </c:pt>
                <c:pt idx="67">
                  <c:v>7.7</c:v>
                </c:pt>
                <c:pt idx="68">
                  <c:v>7.8</c:v>
                </c:pt>
                <c:pt idx="69">
                  <c:v>7.9</c:v>
                </c:pt>
                <c:pt idx="70">
                  <c:v>8</c:v>
                </c:pt>
                <c:pt idx="71">
                  <c:v>8.1</c:v>
                </c:pt>
                <c:pt idx="72">
                  <c:v>8.1999999999999993</c:v>
                </c:pt>
                <c:pt idx="73">
                  <c:v>8.3000000000000007</c:v>
                </c:pt>
                <c:pt idx="74">
                  <c:v>8.4</c:v>
                </c:pt>
                <c:pt idx="75">
                  <c:v>8.5</c:v>
                </c:pt>
                <c:pt idx="76">
                  <c:v>8.6</c:v>
                </c:pt>
                <c:pt idx="77">
                  <c:v>8.6999999999999993</c:v>
                </c:pt>
                <c:pt idx="78">
                  <c:v>8.8000000000000007</c:v>
                </c:pt>
                <c:pt idx="79">
                  <c:v>8.9</c:v>
                </c:pt>
                <c:pt idx="80">
                  <c:v>9</c:v>
                </c:pt>
                <c:pt idx="81">
                  <c:v>9.1</c:v>
                </c:pt>
                <c:pt idx="82">
                  <c:v>9.1999999999999993</c:v>
                </c:pt>
                <c:pt idx="83">
                  <c:v>9.3000000000000007</c:v>
                </c:pt>
                <c:pt idx="84">
                  <c:v>9.4</c:v>
                </c:pt>
                <c:pt idx="85">
                  <c:v>9.5</c:v>
                </c:pt>
                <c:pt idx="86">
                  <c:v>9.6</c:v>
                </c:pt>
                <c:pt idx="87">
                  <c:v>9.6999999999999993</c:v>
                </c:pt>
                <c:pt idx="88">
                  <c:v>9.8000000000000007</c:v>
                </c:pt>
                <c:pt idx="89">
                  <c:v>9.9</c:v>
                </c:pt>
                <c:pt idx="90">
                  <c:v>10</c:v>
                </c:pt>
                <c:pt idx="91">
                  <c:v>10.1</c:v>
                </c:pt>
                <c:pt idx="92">
                  <c:v>10.199999999999999</c:v>
                </c:pt>
                <c:pt idx="93">
                  <c:v>10.3</c:v>
                </c:pt>
                <c:pt idx="94">
                  <c:v>10.4</c:v>
                </c:pt>
                <c:pt idx="95">
                  <c:v>10.5</c:v>
                </c:pt>
                <c:pt idx="96">
                  <c:v>10.6</c:v>
                </c:pt>
                <c:pt idx="97">
                  <c:v>10.7</c:v>
                </c:pt>
                <c:pt idx="98">
                  <c:v>10.8</c:v>
                </c:pt>
                <c:pt idx="99">
                  <c:v>10.9</c:v>
                </c:pt>
                <c:pt idx="100">
                  <c:v>11</c:v>
                </c:pt>
                <c:pt idx="101">
                  <c:v>11.1</c:v>
                </c:pt>
                <c:pt idx="102">
                  <c:v>11.2</c:v>
                </c:pt>
                <c:pt idx="103">
                  <c:v>11.3</c:v>
                </c:pt>
                <c:pt idx="104">
                  <c:v>11.4</c:v>
                </c:pt>
                <c:pt idx="105">
                  <c:v>11.5</c:v>
                </c:pt>
                <c:pt idx="106">
                  <c:v>11.6</c:v>
                </c:pt>
                <c:pt idx="107">
                  <c:v>11.7</c:v>
                </c:pt>
                <c:pt idx="108">
                  <c:v>11.8</c:v>
                </c:pt>
                <c:pt idx="109">
                  <c:v>11.9</c:v>
                </c:pt>
                <c:pt idx="110">
                  <c:v>12</c:v>
                </c:pt>
                <c:pt idx="111">
                  <c:v>12.1</c:v>
                </c:pt>
                <c:pt idx="112">
                  <c:v>12.2</c:v>
                </c:pt>
                <c:pt idx="113">
                  <c:v>12.3</c:v>
                </c:pt>
                <c:pt idx="114">
                  <c:v>12.4</c:v>
                </c:pt>
                <c:pt idx="115">
                  <c:v>12.5</c:v>
                </c:pt>
                <c:pt idx="116">
                  <c:v>12.6</c:v>
                </c:pt>
                <c:pt idx="117">
                  <c:v>12.7</c:v>
                </c:pt>
                <c:pt idx="118">
                  <c:v>12.8</c:v>
                </c:pt>
                <c:pt idx="119">
                  <c:v>12.9</c:v>
                </c:pt>
                <c:pt idx="120">
                  <c:v>13</c:v>
                </c:pt>
                <c:pt idx="121">
                  <c:v>13.1</c:v>
                </c:pt>
                <c:pt idx="122">
                  <c:v>13.2</c:v>
                </c:pt>
                <c:pt idx="123">
                  <c:v>13.3</c:v>
                </c:pt>
                <c:pt idx="124">
                  <c:v>13.4</c:v>
                </c:pt>
                <c:pt idx="125">
                  <c:v>13.5</c:v>
                </c:pt>
                <c:pt idx="126">
                  <c:v>13.6</c:v>
                </c:pt>
                <c:pt idx="127">
                  <c:v>13.7</c:v>
                </c:pt>
                <c:pt idx="128">
                  <c:v>13.8</c:v>
                </c:pt>
                <c:pt idx="129">
                  <c:v>13.9</c:v>
                </c:pt>
                <c:pt idx="130">
                  <c:v>14</c:v>
                </c:pt>
                <c:pt idx="131">
                  <c:v>14.1</c:v>
                </c:pt>
                <c:pt idx="132">
                  <c:v>14.2</c:v>
                </c:pt>
                <c:pt idx="133">
                  <c:v>14.3</c:v>
                </c:pt>
                <c:pt idx="134">
                  <c:v>14.4</c:v>
                </c:pt>
                <c:pt idx="135">
                  <c:v>14.5</c:v>
                </c:pt>
                <c:pt idx="136">
                  <c:v>14.6</c:v>
                </c:pt>
                <c:pt idx="137">
                  <c:v>14.7</c:v>
                </c:pt>
                <c:pt idx="138">
                  <c:v>14.8</c:v>
                </c:pt>
                <c:pt idx="139">
                  <c:v>14.9</c:v>
                </c:pt>
                <c:pt idx="140">
                  <c:v>15</c:v>
                </c:pt>
                <c:pt idx="141">
                  <c:v>15.1</c:v>
                </c:pt>
                <c:pt idx="142">
                  <c:v>15.2</c:v>
                </c:pt>
                <c:pt idx="143">
                  <c:v>15.3</c:v>
                </c:pt>
                <c:pt idx="144">
                  <c:v>15.4</c:v>
                </c:pt>
                <c:pt idx="145">
                  <c:v>15.5</c:v>
                </c:pt>
                <c:pt idx="146">
                  <c:v>15.6</c:v>
                </c:pt>
                <c:pt idx="147">
                  <c:v>15.7</c:v>
                </c:pt>
                <c:pt idx="148">
                  <c:v>15.8</c:v>
                </c:pt>
                <c:pt idx="149">
                  <c:v>15.9</c:v>
                </c:pt>
                <c:pt idx="150">
                  <c:v>16</c:v>
                </c:pt>
                <c:pt idx="151">
                  <c:v>16.100000000000001</c:v>
                </c:pt>
                <c:pt idx="152">
                  <c:v>16.2</c:v>
                </c:pt>
                <c:pt idx="153">
                  <c:v>16.3</c:v>
                </c:pt>
                <c:pt idx="154">
                  <c:v>16.399999999999999</c:v>
                </c:pt>
                <c:pt idx="155">
                  <c:v>16.5</c:v>
                </c:pt>
                <c:pt idx="156">
                  <c:v>16.600000000000001</c:v>
                </c:pt>
                <c:pt idx="157">
                  <c:v>16.7</c:v>
                </c:pt>
                <c:pt idx="158">
                  <c:v>16.8</c:v>
                </c:pt>
                <c:pt idx="159">
                  <c:v>16.899999999999999</c:v>
                </c:pt>
                <c:pt idx="160">
                  <c:v>17</c:v>
                </c:pt>
                <c:pt idx="161">
                  <c:v>17.100000000000001</c:v>
                </c:pt>
                <c:pt idx="162">
                  <c:v>17.2</c:v>
                </c:pt>
                <c:pt idx="163">
                  <c:v>17.3</c:v>
                </c:pt>
                <c:pt idx="164">
                  <c:v>17.399999999999999</c:v>
                </c:pt>
                <c:pt idx="165">
                  <c:v>17.5</c:v>
                </c:pt>
                <c:pt idx="166">
                  <c:v>17.600000000000001</c:v>
                </c:pt>
                <c:pt idx="167">
                  <c:v>17.7</c:v>
                </c:pt>
                <c:pt idx="168">
                  <c:v>17.8</c:v>
                </c:pt>
                <c:pt idx="169">
                  <c:v>17.899999999999999</c:v>
                </c:pt>
                <c:pt idx="170">
                  <c:v>18</c:v>
                </c:pt>
                <c:pt idx="171">
                  <c:v>18.100000000000001</c:v>
                </c:pt>
                <c:pt idx="172">
                  <c:v>18.2</c:v>
                </c:pt>
                <c:pt idx="173">
                  <c:v>18.3</c:v>
                </c:pt>
                <c:pt idx="174">
                  <c:v>18.399999999999999</c:v>
                </c:pt>
                <c:pt idx="175">
                  <c:v>18.5</c:v>
                </c:pt>
                <c:pt idx="176">
                  <c:v>18.600000000000001</c:v>
                </c:pt>
                <c:pt idx="177">
                  <c:v>18.7</c:v>
                </c:pt>
                <c:pt idx="178">
                  <c:v>18.8</c:v>
                </c:pt>
                <c:pt idx="179">
                  <c:v>18.899999999999999</c:v>
                </c:pt>
                <c:pt idx="180">
                  <c:v>19</c:v>
                </c:pt>
                <c:pt idx="181">
                  <c:v>19.100000000000001</c:v>
                </c:pt>
                <c:pt idx="182">
                  <c:v>19.2</c:v>
                </c:pt>
                <c:pt idx="183">
                  <c:v>19.3</c:v>
                </c:pt>
                <c:pt idx="184">
                  <c:v>19.399999999999999</c:v>
                </c:pt>
                <c:pt idx="185">
                  <c:v>19.5</c:v>
                </c:pt>
                <c:pt idx="186">
                  <c:v>19.600000000000001</c:v>
                </c:pt>
                <c:pt idx="187">
                  <c:v>19.7</c:v>
                </c:pt>
                <c:pt idx="188">
                  <c:v>19.8</c:v>
                </c:pt>
                <c:pt idx="189">
                  <c:v>19.899999999999999</c:v>
                </c:pt>
                <c:pt idx="190">
                  <c:v>20</c:v>
                </c:pt>
                <c:pt idx="191">
                  <c:v>20.100000000000001</c:v>
                </c:pt>
                <c:pt idx="192">
                  <c:v>20.2</c:v>
                </c:pt>
                <c:pt idx="193">
                  <c:v>20.3</c:v>
                </c:pt>
                <c:pt idx="194">
                  <c:v>20.399999999999999</c:v>
                </c:pt>
                <c:pt idx="195">
                  <c:v>20.5</c:v>
                </c:pt>
                <c:pt idx="196">
                  <c:v>20.6</c:v>
                </c:pt>
                <c:pt idx="197">
                  <c:v>20.7</c:v>
                </c:pt>
                <c:pt idx="198">
                  <c:v>20.8</c:v>
                </c:pt>
                <c:pt idx="199">
                  <c:v>20.9</c:v>
                </c:pt>
                <c:pt idx="200">
                  <c:v>21</c:v>
                </c:pt>
                <c:pt idx="201">
                  <c:v>21.1</c:v>
                </c:pt>
                <c:pt idx="202">
                  <c:v>21.2</c:v>
                </c:pt>
                <c:pt idx="203">
                  <c:v>21.3</c:v>
                </c:pt>
                <c:pt idx="204">
                  <c:v>21.4</c:v>
                </c:pt>
                <c:pt idx="205">
                  <c:v>21.5</c:v>
                </c:pt>
                <c:pt idx="206">
                  <c:v>21.6</c:v>
                </c:pt>
                <c:pt idx="207">
                  <c:v>21.7</c:v>
                </c:pt>
                <c:pt idx="208">
                  <c:v>21.8</c:v>
                </c:pt>
                <c:pt idx="209">
                  <c:v>21.9</c:v>
                </c:pt>
                <c:pt idx="210">
                  <c:v>22</c:v>
                </c:pt>
                <c:pt idx="211">
                  <c:v>22.1</c:v>
                </c:pt>
                <c:pt idx="212">
                  <c:v>22.2</c:v>
                </c:pt>
                <c:pt idx="213">
                  <c:v>22.3</c:v>
                </c:pt>
                <c:pt idx="214">
                  <c:v>22.4</c:v>
                </c:pt>
                <c:pt idx="215">
                  <c:v>22.5</c:v>
                </c:pt>
                <c:pt idx="216">
                  <c:v>22.6</c:v>
                </c:pt>
                <c:pt idx="217">
                  <c:v>22.7</c:v>
                </c:pt>
                <c:pt idx="218">
                  <c:v>22.8</c:v>
                </c:pt>
                <c:pt idx="219">
                  <c:v>22.9</c:v>
                </c:pt>
                <c:pt idx="220">
                  <c:v>23</c:v>
                </c:pt>
                <c:pt idx="221">
                  <c:v>23.1</c:v>
                </c:pt>
                <c:pt idx="222">
                  <c:v>23.2</c:v>
                </c:pt>
                <c:pt idx="223">
                  <c:v>23.3</c:v>
                </c:pt>
                <c:pt idx="224">
                  <c:v>23.4</c:v>
                </c:pt>
                <c:pt idx="225">
                  <c:v>23.5</c:v>
                </c:pt>
                <c:pt idx="226">
                  <c:v>23.6</c:v>
                </c:pt>
                <c:pt idx="227">
                  <c:v>23.7</c:v>
                </c:pt>
                <c:pt idx="228">
                  <c:v>23.8</c:v>
                </c:pt>
                <c:pt idx="229">
                  <c:v>23.9</c:v>
                </c:pt>
                <c:pt idx="230">
                  <c:v>24</c:v>
                </c:pt>
                <c:pt idx="231">
                  <c:v>24.1</c:v>
                </c:pt>
                <c:pt idx="232">
                  <c:v>24.2</c:v>
                </c:pt>
                <c:pt idx="233">
                  <c:v>24.3</c:v>
                </c:pt>
                <c:pt idx="234">
                  <c:v>24.4</c:v>
                </c:pt>
                <c:pt idx="235">
                  <c:v>24.5</c:v>
                </c:pt>
                <c:pt idx="236">
                  <c:v>24.6</c:v>
                </c:pt>
                <c:pt idx="237">
                  <c:v>24.7</c:v>
                </c:pt>
                <c:pt idx="238">
                  <c:v>24.8</c:v>
                </c:pt>
                <c:pt idx="239">
                  <c:v>24.9</c:v>
                </c:pt>
                <c:pt idx="240">
                  <c:v>25</c:v>
                </c:pt>
                <c:pt idx="241">
                  <c:v>25.1</c:v>
                </c:pt>
                <c:pt idx="242">
                  <c:v>25.2</c:v>
                </c:pt>
                <c:pt idx="243">
                  <c:v>25.3</c:v>
                </c:pt>
                <c:pt idx="244">
                  <c:v>25.4</c:v>
                </c:pt>
                <c:pt idx="245">
                  <c:v>25.5</c:v>
                </c:pt>
                <c:pt idx="246">
                  <c:v>25.6</c:v>
                </c:pt>
                <c:pt idx="247">
                  <c:v>25.7</c:v>
                </c:pt>
                <c:pt idx="248">
                  <c:v>25.8</c:v>
                </c:pt>
                <c:pt idx="249">
                  <c:v>25.9</c:v>
                </c:pt>
                <c:pt idx="250">
                  <c:v>26</c:v>
                </c:pt>
                <c:pt idx="251">
                  <c:v>26.1</c:v>
                </c:pt>
                <c:pt idx="252">
                  <c:v>26.2</c:v>
                </c:pt>
                <c:pt idx="253">
                  <c:v>26.3</c:v>
                </c:pt>
                <c:pt idx="254">
                  <c:v>26.4</c:v>
                </c:pt>
                <c:pt idx="255">
                  <c:v>26.5</c:v>
                </c:pt>
                <c:pt idx="256">
                  <c:v>26.6</c:v>
                </c:pt>
                <c:pt idx="257">
                  <c:v>26.7</c:v>
                </c:pt>
                <c:pt idx="258">
                  <c:v>26.8</c:v>
                </c:pt>
                <c:pt idx="259">
                  <c:v>26.9</c:v>
                </c:pt>
                <c:pt idx="260">
                  <c:v>27</c:v>
                </c:pt>
                <c:pt idx="261">
                  <c:v>27.1</c:v>
                </c:pt>
                <c:pt idx="262">
                  <c:v>27.2</c:v>
                </c:pt>
                <c:pt idx="263">
                  <c:v>27.3</c:v>
                </c:pt>
                <c:pt idx="264">
                  <c:v>27.4</c:v>
                </c:pt>
                <c:pt idx="265">
                  <c:v>27.5</c:v>
                </c:pt>
                <c:pt idx="266">
                  <c:v>27.6</c:v>
                </c:pt>
                <c:pt idx="267">
                  <c:v>27.7</c:v>
                </c:pt>
                <c:pt idx="268">
                  <c:v>27.8</c:v>
                </c:pt>
                <c:pt idx="269">
                  <c:v>27.9</c:v>
                </c:pt>
                <c:pt idx="270">
                  <c:v>28</c:v>
                </c:pt>
                <c:pt idx="271">
                  <c:v>28.1</c:v>
                </c:pt>
                <c:pt idx="272">
                  <c:v>28.2</c:v>
                </c:pt>
                <c:pt idx="273">
                  <c:v>28.3</c:v>
                </c:pt>
                <c:pt idx="274">
                  <c:v>28.4</c:v>
                </c:pt>
                <c:pt idx="275">
                  <c:v>28.5</c:v>
                </c:pt>
                <c:pt idx="276">
                  <c:v>28.6</c:v>
                </c:pt>
                <c:pt idx="277">
                  <c:v>28.7</c:v>
                </c:pt>
                <c:pt idx="278">
                  <c:v>28.8</c:v>
                </c:pt>
                <c:pt idx="279">
                  <c:v>28.9</c:v>
                </c:pt>
                <c:pt idx="280">
                  <c:v>29</c:v>
                </c:pt>
                <c:pt idx="281">
                  <c:v>29.1</c:v>
                </c:pt>
                <c:pt idx="282">
                  <c:v>29.2</c:v>
                </c:pt>
                <c:pt idx="283">
                  <c:v>29.3</c:v>
                </c:pt>
                <c:pt idx="284">
                  <c:v>29.4</c:v>
                </c:pt>
                <c:pt idx="285">
                  <c:v>29.5</c:v>
                </c:pt>
                <c:pt idx="286">
                  <c:v>29.6</c:v>
                </c:pt>
                <c:pt idx="287">
                  <c:v>29.7</c:v>
                </c:pt>
                <c:pt idx="288">
                  <c:v>29.8</c:v>
                </c:pt>
                <c:pt idx="289">
                  <c:v>29.9</c:v>
                </c:pt>
                <c:pt idx="290">
                  <c:v>30</c:v>
                </c:pt>
                <c:pt idx="291">
                  <c:v>30.1</c:v>
                </c:pt>
                <c:pt idx="292">
                  <c:v>30.2</c:v>
                </c:pt>
                <c:pt idx="293">
                  <c:v>30.3</c:v>
                </c:pt>
                <c:pt idx="294">
                  <c:v>30.4</c:v>
                </c:pt>
                <c:pt idx="295">
                  <c:v>30.5</c:v>
                </c:pt>
                <c:pt idx="296">
                  <c:v>30.6</c:v>
                </c:pt>
                <c:pt idx="297">
                  <c:v>30.7</c:v>
                </c:pt>
                <c:pt idx="298">
                  <c:v>30.8</c:v>
                </c:pt>
                <c:pt idx="299">
                  <c:v>30.9</c:v>
                </c:pt>
                <c:pt idx="300">
                  <c:v>31</c:v>
                </c:pt>
                <c:pt idx="301">
                  <c:v>31.1</c:v>
                </c:pt>
                <c:pt idx="302">
                  <c:v>31.2</c:v>
                </c:pt>
                <c:pt idx="303">
                  <c:v>31.3</c:v>
                </c:pt>
                <c:pt idx="304">
                  <c:v>31.4</c:v>
                </c:pt>
                <c:pt idx="305">
                  <c:v>31.5</c:v>
                </c:pt>
                <c:pt idx="306">
                  <c:v>31.6</c:v>
                </c:pt>
                <c:pt idx="307">
                  <c:v>31.7</c:v>
                </c:pt>
                <c:pt idx="308">
                  <c:v>31.8</c:v>
                </c:pt>
                <c:pt idx="309">
                  <c:v>31.9</c:v>
                </c:pt>
                <c:pt idx="310">
                  <c:v>32</c:v>
                </c:pt>
                <c:pt idx="311">
                  <c:v>32.1</c:v>
                </c:pt>
                <c:pt idx="312">
                  <c:v>32.200000000000003</c:v>
                </c:pt>
                <c:pt idx="313">
                  <c:v>32.299999999999997</c:v>
                </c:pt>
                <c:pt idx="314">
                  <c:v>32.4</c:v>
                </c:pt>
                <c:pt idx="315">
                  <c:v>32.5</c:v>
                </c:pt>
                <c:pt idx="316">
                  <c:v>32.6</c:v>
                </c:pt>
                <c:pt idx="317">
                  <c:v>32.700000000000003</c:v>
                </c:pt>
                <c:pt idx="318">
                  <c:v>32.799999999999997</c:v>
                </c:pt>
                <c:pt idx="319">
                  <c:v>32.9</c:v>
                </c:pt>
                <c:pt idx="320">
                  <c:v>33</c:v>
                </c:pt>
                <c:pt idx="321">
                  <c:v>33.1</c:v>
                </c:pt>
                <c:pt idx="322">
                  <c:v>33.200000000000003</c:v>
                </c:pt>
                <c:pt idx="323">
                  <c:v>33.299999999999997</c:v>
                </c:pt>
                <c:pt idx="324">
                  <c:v>33.4</c:v>
                </c:pt>
                <c:pt idx="325">
                  <c:v>33.5</c:v>
                </c:pt>
                <c:pt idx="326">
                  <c:v>33.6</c:v>
                </c:pt>
                <c:pt idx="327">
                  <c:v>33.700000000000003</c:v>
                </c:pt>
                <c:pt idx="328">
                  <c:v>33.799999999999997</c:v>
                </c:pt>
                <c:pt idx="329">
                  <c:v>33.9</c:v>
                </c:pt>
                <c:pt idx="330">
                  <c:v>34</c:v>
                </c:pt>
                <c:pt idx="331">
                  <c:v>34.1</c:v>
                </c:pt>
                <c:pt idx="332">
                  <c:v>34.200000000000003</c:v>
                </c:pt>
                <c:pt idx="333">
                  <c:v>34.299999999999997</c:v>
                </c:pt>
                <c:pt idx="334">
                  <c:v>34.4</c:v>
                </c:pt>
                <c:pt idx="335">
                  <c:v>34.5</c:v>
                </c:pt>
                <c:pt idx="336">
                  <c:v>34.6</c:v>
                </c:pt>
                <c:pt idx="337">
                  <c:v>34.700000000000003</c:v>
                </c:pt>
                <c:pt idx="338">
                  <c:v>34.799999999999997</c:v>
                </c:pt>
                <c:pt idx="339">
                  <c:v>34.9</c:v>
                </c:pt>
                <c:pt idx="340">
                  <c:v>35</c:v>
                </c:pt>
                <c:pt idx="341">
                  <c:v>35.1</c:v>
                </c:pt>
                <c:pt idx="342">
                  <c:v>35.200000000000003</c:v>
                </c:pt>
                <c:pt idx="343">
                  <c:v>35.299999999999997</c:v>
                </c:pt>
                <c:pt idx="344">
                  <c:v>35.4</c:v>
                </c:pt>
                <c:pt idx="345">
                  <c:v>35.5</c:v>
                </c:pt>
                <c:pt idx="346">
                  <c:v>35.6</c:v>
                </c:pt>
                <c:pt idx="347">
                  <c:v>35.700000000000003</c:v>
                </c:pt>
                <c:pt idx="348">
                  <c:v>35.799999999999997</c:v>
                </c:pt>
                <c:pt idx="349">
                  <c:v>35.9</c:v>
                </c:pt>
                <c:pt idx="350">
                  <c:v>36</c:v>
                </c:pt>
                <c:pt idx="351">
                  <c:v>36.1</c:v>
                </c:pt>
                <c:pt idx="352">
                  <c:v>36.200000000000003</c:v>
                </c:pt>
                <c:pt idx="353">
                  <c:v>36.299999999999997</c:v>
                </c:pt>
                <c:pt idx="354">
                  <c:v>36.4</c:v>
                </c:pt>
                <c:pt idx="355">
                  <c:v>36.5</c:v>
                </c:pt>
                <c:pt idx="356">
                  <c:v>36.6</c:v>
                </c:pt>
                <c:pt idx="357">
                  <c:v>36.700000000000003</c:v>
                </c:pt>
                <c:pt idx="358">
                  <c:v>36.799999999999997</c:v>
                </c:pt>
                <c:pt idx="359">
                  <c:v>36.9</c:v>
                </c:pt>
                <c:pt idx="360">
                  <c:v>37</c:v>
                </c:pt>
                <c:pt idx="361">
                  <c:v>37.1</c:v>
                </c:pt>
                <c:pt idx="362">
                  <c:v>37.200000000000003</c:v>
                </c:pt>
                <c:pt idx="363">
                  <c:v>37.299999999999997</c:v>
                </c:pt>
                <c:pt idx="364">
                  <c:v>37.4</c:v>
                </c:pt>
                <c:pt idx="365">
                  <c:v>37.5</c:v>
                </c:pt>
                <c:pt idx="366">
                  <c:v>37.6</c:v>
                </c:pt>
                <c:pt idx="367">
                  <c:v>37.700000000000003</c:v>
                </c:pt>
                <c:pt idx="368">
                  <c:v>37.799999999999997</c:v>
                </c:pt>
                <c:pt idx="369">
                  <c:v>37.9</c:v>
                </c:pt>
                <c:pt idx="370">
                  <c:v>38</c:v>
                </c:pt>
                <c:pt idx="371">
                  <c:v>38.1</c:v>
                </c:pt>
                <c:pt idx="372">
                  <c:v>38.200000000000003</c:v>
                </c:pt>
                <c:pt idx="373">
                  <c:v>38.299999999999997</c:v>
                </c:pt>
                <c:pt idx="374">
                  <c:v>38.4</c:v>
                </c:pt>
                <c:pt idx="375">
                  <c:v>38.5</c:v>
                </c:pt>
                <c:pt idx="376">
                  <c:v>38.6</c:v>
                </c:pt>
                <c:pt idx="377">
                  <c:v>38.700000000000003</c:v>
                </c:pt>
                <c:pt idx="378">
                  <c:v>38.799999999999997</c:v>
                </c:pt>
                <c:pt idx="379">
                  <c:v>38.9</c:v>
                </c:pt>
                <c:pt idx="380">
                  <c:v>39</c:v>
                </c:pt>
                <c:pt idx="381">
                  <c:v>39.1</c:v>
                </c:pt>
                <c:pt idx="382">
                  <c:v>39.200000000000003</c:v>
                </c:pt>
                <c:pt idx="383">
                  <c:v>39.299999999999997</c:v>
                </c:pt>
                <c:pt idx="384">
                  <c:v>39.4</c:v>
                </c:pt>
                <c:pt idx="385">
                  <c:v>39.5</c:v>
                </c:pt>
                <c:pt idx="386">
                  <c:v>39.6</c:v>
                </c:pt>
                <c:pt idx="387">
                  <c:v>39.700000000000003</c:v>
                </c:pt>
                <c:pt idx="388">
                  <c:v>39.799999999999997</c:v>
                </c:pt>
                <c:pt idx="389">
                  <c:v>39.9</c:v>
                </c:pt>
                <c:pt idx="390">
                  <c:v>40</c:v>
                </c:pt>
                <c:pt idx="391">
                  <c:v>40.1</c:v>
                </c:pt>
                <c:pt idx="392">
                  <c:v>40.200000000000003</c:v>
                </c:pt>
                <c:pt idx="393">
                  <c:v>40.299999999999997</c:v>
                </c:pt>
                <c:pt idx="394">
                  <c:v>40.4</c:v>
                </c:pt>
                <c:pt idx="395">
                  <c:v>40.5</c:v>
                </c:pt>
                <c:pt idx="396">
                  <c:v>40.6</c:v>
                </c:pt>
                <c:pt idx="397">
                  <c:v>40.700000000000003</c:v>
                </c:pt>
                <c:pt idx="398">
                  <c:v>40.799999999999997</c:v>
                </c:pt>
                <c:pt idx="399">
                  <c:v>40.9</c:v>
                </c:pt>
                <c:pt idx="400">
                  <c:v>41</c:v>
                </c:pt>
                <c:pt idx="401">
                  <c:v>41.1</c:v>
                </c:pt>
                <c:pt idx="402">
                  <c:v>41.2</c:v>
                </c:pt>
                <c:pt idx="403">
                  <c:v>41.3</c:v>
                </c:pt>
                <c:pt idx="404">
                  <c:v>41.4</c:v>
                </c:pt>
                <c:pt idx="405">
                  <c:v>41.5</c:v>
                </c:pt>
                <c:pt idx="406">
                  <c:v>41.6</c:v>
                </c:pt>
                <c:pt idx="407">
                  <c:v>41.7</c:v>
                </c:pt>
                <c:pt idx="408">
                  <c:v>41.8</c:v>
                </c:pt>
                <c:pt idx="409">
                  <c:v>41.9</c:v>
                </c:pt>
                <c:pt idx="410">
                  <c:v>42</c:v>
                </c:pt>
                <c:pt idx="411">
                  <c:v>42.1</c:v>
                </c:pt>
                <c:pt idx="412">
                  <c:v>42.2</c:v>
                </c:pt>
                <c:pt idx="413">
                  <c:v>42.3</c:v>
                </c:pt>
                <c:pt idx="414">
                  <c:v>42.4</c:v>
                </c:pt>
                <c:pt idx="415">
                  <c:v>42.5</c:v>
                </c:pt>
                <c:pt idx="416">
                  <c:v>42.6</c:v>
                </c:pt>
                <c:pt idx="417">
                  <c:v>42.7</c:v>
                </c:pt>
                <c:pt idx="418">
                  <c:v>42.8</c:v>
                </c:pt>
                <c:pt idx="419">
                  <c:v>42.9</c:v>
                </c:pt>
                <c:pt idx="420">
                  <c:v>43</c:v>
                </c:pt>
                <c:pt idx="421">
                  <c:v>43.1</c:v>
                </c:pt>
                <c:pt idx="422">
                  <c:v>43.2</c:v>
                </c:pt>
                <c:pt idx="423">
                  <c:v>43.3</c:v>
                </c:pt>
                <c:pt idx="424">
                  <c:v>43.4</c:v>
                </c:pt>
                <c:pt idx="425">
                  <c:v>43.5</c:v>
                </c:pt>
                <c:pt idx="426">
                  <c:v>43.6</c:v>
                </c:pt>
                <c:pt idx="427">
                  <c:v>43.7</c:v>
                </c:pt>
                <c:pt idx="428">
                  <c:v>43.8</c:v>
                </c:pt>
                <c:pt idx="429">
                  <c:v>43.9</c:v>
                </c:pt>
                <c:pt idx="430">
                  <c:v>44</c:v>
                </c:pt>
                <c:pt idx="431">
                  <c:v>44.1</c:v>
                </c:pt>
                <c:pt idx="432">
                  <c:v>44.2</c:v>
                </c:pt>
                <c:pt idx="433">
                  <c:v>44.3</c:v>
                </c:pt>
                <c:pt idx="434">
                  <c:v>44.4</c:v>
                </c:pt>
                <c:pt idx="435">
                  <c:v>44.5</c:v>
                </c:pt>
                <c:pt idx="436">
                  <c:v>44.6</c:v>
                </c:pt>
                <c:pt idx="437">
                  <c:v>44.7</c:v>
                </c:pt>
                <c:pt idx="438">
                  <c:v>44.8</c:v>
                </c:pt>
                <c:pt idx="439">
                  <c:v>44.9</c:v>
                </c:pt>
                <c:pt idx="440">
                  <c:v>45</c:v>
                </c:pt>
                <c:pt idx="441">
                  <c:v>45.1</c:v>
                </c:pt>
                <c:pt idx="442">
                  <c:v>45.2</c:v>
                </c:pt>
                <c:pt idx="443">
                  <c:v>45.3</c:v>
                </c:pt>
                <c:pt idx="444">
                  <c:v>45.4</c:v>
                </c:pt>
                <c:pt idx="445">
                  <c:v>45.5</c:v>
                </c:pt>
                <c:pt idx="446">
                  <c:v>45.6</c:v>
                </c:pt>
                <c:pt idx="447">
                  <c:v>45.7</c:v>
                </c:pt>
                <c:pt idx="448">
                  <c:v>45.8</c:v>
                </c:pt>
                <c:pt idx="449">
                  <c:v>45.9</c:v>
                </c:pt>
                <c:pt idx="450">
                  <c:v>46</c:v>
                </c:pt>
                <c:pt idx="451">
                  <c:v>46.1</c:v>
                </c:pt>
                <c:pt idx="452">
                  <c:v>46.2</c:v>
                </c:pt>
                <c:pt idx="453">
                  <c:v>46.3</c:v>
                </c:pt>
                <c:pt idx="454">
                  <c:v>46.4</c:v>
                </c:pt>
                <c:pt idx="455">
                  <c:v>46.5</c:v>
                </c:pt>
                <c:pt idx="456">
                  <c:v>46.6</c:v>
                </c:pt>
                <c:pt idx="457">
                  <c:v>46.7</c:v>
                </c:pt>
                <c:pt idx="458">
                  <c:v>46.8</c:v>
                </c:pt>
                <c:pt idx="459">
                  <c:v>46.9</c:v>
                </c:pt>
                <c:pt idx="460">
                  <c:v>47</c:v>
                </c:pt>
                <c:pt idx="461">
                  <c:v>47.1</c:v>
                </c:pt>
                <c:pt idx="462">
                  <c:v>47.2</c:v>
                </c:pt>
                <c:pt idx="463">
                  <c:v>47.3</c:v>
                </c:pt>
                <c:pt idx="464">
                  <c:v>47.4</c:v>
                </c:pt>
                <c:pt idx="465">
                  <c:v>47.5</c:v>
                </c:pt>
                <c:pt idx="466">
                  <c:v>47.6</c:v>
                </c:pt>
                <c:pt idx="467">
                  <c:v>47.7</c:v>
                </c:pt>
                <c:pt idx="468">
                  <c:v>47.8</c:v>
                </c:pt>
                <c:pt idx="469">
                  <c:v>47.9</c:v>
                </c:pt>
                <c:pt idx="470">
                  <c:v>48</c:v>
                </c:pt>
                <c:pt idx="471">
                  <c:v>48.1</c:v>
                </c:pt>
                <c:pt idx="472">
                  <c:v>48.2</c:v>
                </c:pt>
                <c:pt idx="473">
                  <c:v>48.3</c:v>
                </c:pt>
                <c:pt idx="474">
                  <c:v>48.4</c:v>
                </c:pt>
                <c:pt idx="475">
                  <c:v>48.5</c:v>
                </c:pt>
                <c:pt idx="476">
                  <c:v>48.6</c:v>
                </c:pt>
                <c:pt idx="477">
                  <c:v>48.7</c:v>
                </c:pt>
                <c:pt idx="478">
                  <c:v>48.8</c:v>
                </c:pt>
                <c:pt idx="479">
                  <c:v>48.9</c:v>
                </c:pt>
                <c:pt idx="480">
                  <c:v>49</c:v>
                </c:pt>
                <c:pt idx="481">
                  <c:v>49.1</c:v>
                </c:pt>
                <c:pt idx="482">
                  <c:v>49.2</c:v>
                </c:pt>
                <c:pt idx="483">
                  <c:v>49.3</c:v>
                </c:pt>
                <c:pt idx="484">
                  <c:v>49.4</c:v>
                </c:pt>
                <c:pt idx="485">
                  <c:v>49.5</c:v>
                </c:pt>
                <c:pt idx="486">
                  <c:v>49.6</c:v>
                </c:pt>
                <c:pt idx="487">
                  <c:v>49.7</c:v>
                </c:pt>
                <c:pt idx="488">
                  <c:v>49.8</c:v>
                </c:pt>
                <c:pt idx="489">
                  <c:v>49.9</c:v>
                </c:pt>
                <c:pt idx="490">
                  <c:v>50</c:v>
                </c:pt>
                <c:pt idx="491">
                  <c:v>50.1</c:v>
                </c:pt>
                <c:pt idx="492">
                  <c:v>50.2</c:v>
                </c:pt>
                <c:pt idx="493">
                  <c:v>50.3</c:v>
                </c:pt>
                <c:pt idx="494">
                  <c:v>50.4</c:v>
                </c:pt>
                <c:pt idx="495">
                  <c:v>50.5</c:v>
                </c:pt>
                <c:pt idx="496">
                  <c:v>50.6</c:v>
                </c:pt>
                <c:pt idx="497">
                  <c:v>50.7</c:v>
                </c:pt>
                <c:pt idx="498">
                  <c:v>50.8</c:v>
                </c:pt>
                <c:pt idx="499">
                  <c:v>50.9</c:v>
                </c:pt>
                <c:pt idx="500">
                  <c:v>51</c:v>
                </c:pt>
                <c:pt idx="501">
                  <c:v>51.1</c:v>
                </c:pt>
                <c:pt idx="502">
                  <c:v>51.2</c:v>
                </c:pt>
                <c:pt idx="503">
                  <c:v>51.3</c:v>
                </c:pt>
                <c:pt idx="504">
                  <c:v>51.4</c:v>
                </c:pt>
                <c:pt idx="505">
                  <c:v>51.5</c:v>
                </c:pt>
                <c:pt idx="506">
                  <c:v>51.6</c:v>
                </c:pt>
                <c:pt idx="507">
                  <c:v>51.7</c:v>
                </c:pt>
                <c:pt idx="508">
                  <c:v>51.8</c:v>
                </c:pt>
                <c:pt idx="509">
                  <c:v>51.9</c:v>
                </c:pt>
                <c:pt idx="510">
                  <c:v>52</c:v>
                </c:pt>
                <c:pt idx="511">
                  <c:v>52.1</c:v>
                </c:pt>
                <c:pt idx="512">
                  <c:v>52.2</c:v>
                </c:pt>
                <c:pt idx="513">
                  <c:v>52.3</c:v>
                </c:pt>
                <c:pt idx="514">
                  <c:v>52.4</c:v>
                </c:pt>
                <c:pt idx="515">
                  <c:v>52.5</c:v>
                </c:pt>
                <c:pt idx="516">
                  <c:v>52.6</c:v>
                </c:pt>
                <c:pt idx="517">
                  <c:v>52.7</c:v>
                </c:pt>
                <c:pt idx="518">
                  <c:v>52.8</c:v>
                </c:pt>
                <c:pt idx="519">
                  <c:v>52.9</c:v>
                </c:pt>
                <c:pt idx="520">
                  <c:v>53</c:v>
                </c:pt>
                <c:pt idx="521">
                  <c:v>53.1</c:v>
                </c:pt>
                <c:pt idx="522">
                  <c:v>53.2</c:v>
                </c:pt>
                <c:pt idx="523">
                  <c:v>53.3</c:v>
                </c:pt>
                <c:pt idx="524">
                  <c:v>53.4</c:v>
                </c:pt>
                <c:pt idx="525">
                  <c:v>53.5</c:v>
                </c:pt>
                <c:pt idx="526">
                  <c:v>53.6</c:v>
                </c:pt>
                <c:pt idx="527">
                  <c:v>53.7</c:v>
                </c:pt>
                <c:pt idx="528">
                  <c:v>53.8</c:v>
                </c:pt>
                <c:pt idx="529">
                  <c:v>53.9</c:v>
                </c:pt>
                <c:pt idx="530">
                  <c:v>54</c:v>
                </c:pt>
                <c:pt idx="531">
                  <c:v>54.1</c:v>
                </c:pt>
                <c:pt idx="532">
                  <c:v>54.2</c:v>
                </c:pt>
                <c:pt idx="533">
                  <c:v>54.3</c:v>
                </c:pt>
                <c:pt idx="534">
                  <c:v>54.4</c:v>
                </c:pt>
                <c:pt idx="535">
                  <c:v>54.5</c:v>
                </c:pt>
                <c:pt idx="536">
                  <c:v>54.6</c:v>
                </c:pt>
                <c:pt idx="537">
                  <c:v>54.7</c:v>
                </c:pt>
                <c:pt idx="538">
                  <c:v>54.8</c:v>
                </c:pt>
                <c:pt idx="539">
                  <c:v>54.9</c:v>
                </c:pt>
                <c:pt idx="540">
                  <c:v>55</c:v>
                </c:pt>
                <c:pt idx="541">
                  <c:v>55.1</c:v>
                </c:pt>
                <c:pt idx="542">
                  <c:v>55.2</c:v>
                </c:pt>
                <c:pt idx="543">
                  <c:v>55.3</c:v>
                </c:pt>
                <c:pt idx="544">
                  <c:v>55.4</c:v>
                </c:pt>
                <c:pt idx="545">
                  <c:v>55.5</c:v>
                </c:pt>
                <c:pt idx="546">
                  <c:v>55.6</c:v>
                </c:pt>
                <c:pt idx="547">
                  <c:v>55.7</c:v>
                </c:pt>
                <c:pt idx="548">
                  <c:v>55.8</c:v>
                </c:pt>
                <c:pt idx="549">
                  <c:v>55.9</c:v>
                </c:pt>
                <c:pt idx="550">
                  <c:v>56</c:v>
                </c:pt>
                <c:pt idx="551">
                  <c:v>56.1</c:v>
                </c:pt>
                <c:pt idx="552">
                  <c:v>56.2</c:v>
                </c:pt>
                <c:pt idx="553">
                  <c:v>56.3</c:v>
                </c:pt>
                <c:pt idx="554">
                  <c:v>56.4</c:v>
                </c:pt>
                <c:pt idx="555">
                  <c:v>56.5</c:v>
                </c:pt>
                <c:pt idx="556">
                  <c:v>56.6</c:v>
                </c:pt>
                <c:pt idx="557">
                  <c:v>56.7</c:v>
                </c:pt>
                <c:pt idx="558">
                  <c:v>56.8</c:v>
                </c:pt>
                <c:pt idx="559">
                  <c:v>56.9</c:v>
                </c:pt>
                <c:pt idx="560">
                  <c:v>57</c:v>
                </c:pt>
                <c:pt idx="561">
                  <c:v>57.1</c:v>
                </c:pt>
                <c:pt idx="562">
                  <c:v>57.2</c:v>
                </c:pt>
                <c:pt idx="563">
                  <c:v>57.3</c:v>
                </c:pt>
                <c:pt idx="564">
                  <c:v>57.4</c:v>
                </c:pt>
                <c:pt idx="565">
                  <c:v>57.5</c:v>
                </c:pt>
                <c:pt idx="566">
                  <c:v>57.6</c:v>
                </c:pt>
                <c:pt idx="567">
                  <c:v>57.7</c:v>
                </c:pt>
                <c:pt idx="568">
                  <c:v>57.8</c:v>
                </c:pt>
                <c:pt idx="569">
                  <c:v>57.9</c:v>
                </c:pt>
                <c:pt idx="570">
                  <c:v>58</c:v>
                </c:pt>
                <c:pt idx="571">
                  <c:v>58.1</c:v>
                </c:pt>
                <c:pt idx="572">
                  <c:v>58.2</c:v>
                </c:pt>
                <c:pt idx="573">
                  <c:v>58.3</c:v>
                </c:pt>
                <c:pt idx="574">
                  <c:v>58.4</c:v>
                </c:pt>
                <c:pt idx="575">
                  <c:v>58.5</c:v>
                </c:pt>
                <c:pt idx="576">
                  <c:v>58.6</c:v>
                </c:pt>
                <c:pt idx="577">
                  <c:v>58.7</c:v>
                </c:pt>
                <c:pt idx="578">
                  <c:v>58.8</c:v>
                </c:pt>
                <c:pt idx="579">
                  <c:v>58.9</c:v>
                </c:pt>
                <c:pt idx="580">
                  <c:v>59</c:v>
                </c:pt>
                <c:pt idx="581">
                  <c:v>59.1</c:v>
                </c:pt>
                <c:pt idx="582">
                  <c:v>59.2</c:v>
                </c:pt>
                <c:pt idx="583">
                  <c:v>59.3</c:v>
                </c:pt>
                <c:pt idx="584">
                  <c:v>59.4</c:v>
                </c:pt>
                <c:pt idx="585">
                  <c:v>59.5</c:v>
                </c:pt>
                <c:pt idx="586">
                  <c:v>59.6</c:v>
                </c:pt>
                <c:pt idx="587">
                  <c:v>59.7</c:v>
                </c:pt>
                <c:pt idx="588">
                  <c:v>59.8</c:v>
                </c:pt>
                <c:pt idx="589">
                  <c:v>59.9</c:v>
                </c:pt>
                <c:pt idx="590">
                  <c:v>60</c:v>
                </c:pt>
                <c:pt idx="591">
                  <c:v>60.1</c:v>
                </c:pt>
                <c:pt idx="592">
                  <c:v>60.2</c:v>
                </c:pt>
                <c:pt idx="593">
                  <c:v>60.3</c:v>
                </c:pt>
                <c:pt idx="594">
                  <c:v>60.4</c:v>
                </c:pt>
                <c:pt idx="595">
                  <c:v>60.5</c:v>
                </c:pt>
                <c:pt idx="596">
                  <c:v>60.6</c:v>
                </c:pt>
                <c:pt idx="597">
                  <c:v>60.7</c:v>
                </c:pt>
                <c:pt idx="598">
                  <c:v>60.8</c:v>
                </c:pt>
                <c:pt idx="599">
                  <c:v>60.9</c:v>
                </c:pt>
                <c:pt idx="600">
                  <c:v>61</c:v>
                </c:pt>
                <c:pt idx="601">
                  <c:v>61.1</c:v>
                </c:pt>
                <c:pt idx="602">
                  <c:v>61.2</c:v>
                </c:pt>
                <c:pt idx="603">
                  <c:v>61.3</c:v>
                </c:pt>
                <c:pt idx="604">
                  <c:v>61.4</c:v>
                </c:pt>
                <c:pt idx="605">
                  <c:v>61.5</c:v>
                </c:pt>
                <c:pt idx="606">
                  <c:v>61.6</c:v>
                </c:pt>
                <c:pt idx="607">
                  <c:v>61.7</c:v>
                </c:pt>
                <c:pt idx="608">
                  <c:v>61.8</c:v>
                </c:pt>
                <c:pt idx="609">
                  <c:v>61.9</c:v>
                </c:pt>
                <c:pt idx="610">
                  <c:v>62</c:v>
                </c:pt>
                <c:pt idx="611">
                  <c:v>62.1</c:v>
                </c:pt>
                <c:pt idx="612">
                  <c:v>62.2</c:v>
                </c:pt>
                <c:pt idx="613">
                  <c:v>62.3</c:v>
                </c:pt>
                <c:pt idx="614">
                  <c:v>62.4</c:v>
                </c:pt>
                <c:pt idx="615">
                  <c:v>62.5</c:v>
                </c:pt>
                <c:pt idx="616">
                  <c:v>62.6</c:v>
                </c:pt>
                <c:pt idx="617">
                  <c:v>62.7</c:v>
                </c:pt>
                <c:pt idx="618">
                  <c:v>62.8</c:v>
                </c:pt>
                <c:pt idx="619">
                  <c:v>62.9</c:v>
                </c:pt>
                <c:pt idx="620">
                  <c:v>63</c:v>
                </c:pt>
                <c:pt idx="621">
                  <c:v>63.1</c:v>
                </c:pt>
                <c:pt idx="622">
                  <c:v>63.2</c:v>
                </c:pt>
                <c:pt idx="623">
                  <c:v>63.3</c:v>
                </c:pt>
                <c:pt idx="624">
                  <c:v>63.4</c:v>
                </c:pt>
                <c:pt idx="625">
                  <c:v>63.5</c:v>
                </c:pt>
                <c:pt idx="626">
                  <c:v>63.6</c:v>
                </c:pt>
                <c:pt idx="627">
                  <c:v>63.7</c:v>
                </c:pt>
                <c:pt idx="628">
                  <c:v>63.8</c:v>
                </c:pt>
                <c:pt idx="629">
                  <c:v>63.9</c:v>
                </c:pt>
                <c:pt idx="630">
                  <c:v>64</c:v>
                </c:pt>
                <c:pt idx="631">
                  <c:v>64.099999999999994</c:v>
                </c:pt>
                <c:pt idx="632">
                  <c:v>64.2</c:v>
                </c:pt>
                <c:pt idx="633">
                  <c:v>64.3</c:v>
                </c:pt>
                <c:pt idx="634">
                  <c:v>64.400000000000006</c:v>
                </c:pt>
                <c:pt idx="635">
                  <c:v>64.5</c:v>
                </c:pt>
                <c:pt idx="636">
                  <c:v>64.599999999999994</c:v>
                </c:pt>
                <c:pt idx="637">
                  <c:v>64.7</c:v>
                </c:pt>
                <c:pt idx="638">
                  <c:v>64.8</c:v>
                </c:pt>
                <c:pt idx="639">
                  <c:v>64.900000000000006</c:v>
                </c:pt>
                <c:pt idx="640">
                  <c:v>65</c:v>
                </c:pt>
                <c:pt idx="641">
                  <c:v>65.099999999999994</c:v>
                </c:pt>
                <c:pt idx="642">
                  <c:v>65.2</c:v>
                </c:pt>
                <c:pt idx="643">
                  <c:v>65.3</c:v>
                </c:pt>
                <c:pt idx="644">
                  <c:v>65.400000000000006</c:v>
                </c:pt>
                <c:pt idx="645">
                  <c:v>65.5</c:v>
                </c:pt>
                <c:pt idx="646">
                  <c:v>65.599999999999994</c:v>
                </c:pt>
                <c:pt idx="647">
                  <c:v>65.7</c:v>
                </c:pt>
                <c:pt idx="648">
                  <c:v>65.8</c:v>
                </c:pt>
                <c:pt idx="649">
                  <c:v>65.900000000000006</c:v>
                </c:pt>
                <c:pt idx="650">
                  <c:v>66</c:v>
                </c:pt>
                <c:pt idx="651">
                  <c:v>66.099999999999994</c:v>
                </c:pt>
                <c:pt idx="652">
                  <c:v>66.2</c:v>
                </c:pt>
                <c:pt idx="653">
                  <c:v>66.3</c:v>
                </c:pt>
                <c:pt idx="654">
                  <c:v>66.400000000000006</c:v>
                </c:pt>
                <c:pt idx="655">
                  <c:v>66.5</c:v>
                </c:pt>
                <c:pt idx="656">
                  <c:v>66.599999999999994</c:v>
                </c:pt>
                <c:pt idx="657">
                  <c:v>66.7</c:v>
                </c:pt>
                <c:pt idx="658">
                  <c:v>66.8</c:v>
                </c:pt>
                <c:pt idx="659">
                  <c:v>66.900000000000006</c:v>
                </c:pt>
                <c:pt idx="660">
                  <c:v>67</c:v>
                </c:pt>
                <c:pt idx="661">
                  <c:v>67.099999999999994</c:v>
                </c:pt>
                <c:pt idx="662">
                  <c:v>67.2</c:v>
                </c:pt>
                <c:pt idx="663">
                  <c:v>67.3</c:v>
                </c:pt>
                <c:pt idx="664">
                  <c:v>67.400000000000006</c:v>
                </c:pt>
                <c:pt idx="665">
                  <c:v>67.5</c:v>
                </c:pt>
                <c:pt idx="666">
                  <c:v>67.599999999999994</c:v>
                </c:pt>
                <c:pt idx="667">
                  <c:v>67.7</c:v>
                </c:pt>
                <c:pt idx="668">
                  <c:v>67.8</c:v>
                </c:pt>
                <c:pt idx="669">
                  <c:v>67.900000000000006</c:v>
                </c:pt>
                <c:pt idx="670">
                  <c:v>68</c:v>
                </c:pt>
                <c:pt idx="671">
                  <c:v>68.099999999999994</c:v>
                </c:pt>
                <c:pt idx="672">
                  <c:v>68.2</c:v>
                </c:pt>
                <c:pt idx="673">
                  <c:v>68.3</c:v>
                </c:pt>
                <c:pt idx="674">
                  <c:v>68.400000000000006</c:v>
                </c:pt>
                <c:pt idx="675">
                  <c:v>68.5</c:v>
                </c:pt>
                <c:pt idx="676">
                  <c:v>68.599999999999994</c:v>
                </c:pt>
                <c:pt idx="677">
                  <c:v>68.7</c:v>
                </c:pt>
                <c:pt idx="678">
                  <c:v>68.8</c:v>
                </c:pt>
                <c:pt idx="679">
                  <c:v>68.900000000000006</c:v>
                </c:pt>
                <c:pt idx="680">
                  <c:v>69</c:v>
                </c:pt>
                <c:pt idx="681">
                  <c:v>69.099999999999994</c:v>
                </c:pt>
                <c:pt idx="682">
                  <c:v>69.2</c:v>
                </c:pt>
                <c:pt idx="683">
                  <c:v>69.3</c:v>
                </c:pt>
                <c:pt idx="684">
                  <c:v>69.400000000000006</c:v>
                </c:pt>
                <c:pt idx="685">
                  <c:v>69.5</c:v>
                </c:pt>
                <c:pt idx="686">
                  <c:v>69.599999999999994</c:v>
                </c:pt>
                <c:pt idx="687">
                  <c:v>69.7</c:v>
                </c:pt>
                <c:pt idx="688">
                  <c:v>69.8</c:v>
                </c:pt>
                <c:pt idx="689">
                  <c:v>69.900000000000006</c:v>
                </c:pt>
                <c:pt idx="690">
                  <c:v>70</c:v>
                </c:pt>
                <c:pt idx="691">
                  <c:v>70.099999999999994</c:v>
                </c:pt>
                <c:pt idx="692">
                  <c:v>70.2</c:v>
                </c:pt>
                <c:pt idx="693">
                  <c:v>70.3</c:v>
                </c:pt>
                <c:pt idx="694">
                  <c:v>70.400000000000006</c:v>
                </c:pt>
                <c:pt idx="695">
                  <c:v>70.5</c:v>
                </c:pt>
                <c:pt idx="696">
                  <c:v>70.599999999999994</c:v>
                </c:pt>
                <c:pt idx="697">
                  <c:v>70.7</c:v>
                </c:pt>
                <c:pt idx="698">
                  <c:v>70.8</c:v>
                </c:pt>
                <c:pt idx="699">
                  <c:v>70.900000000000006</c:v>
                </c:pt>
                <c:pt idx="700">
                  <c:v>71</c:v>
                </c:pt>
                <c:pt idx="701">
                  <c:v>71.099999999999994</c:v>
                </c:pt>
                <c:pt idx="702">
                  <c:v>71.2</c:v>
                </c:pt>
                <c:pt idx="703">
                  <c:v>71.3</c:v>
                </c:pt>
                <c:pt idx="704">
                  <c:v>71.400000000000006</c:v>
                </c:pt>
                <c:pt idx="705">
                  <c:v>71.5</c:v>
                </c:pt>
                <c:pt idx="706">
                  <c:v>71.599999999999994</c:v>
                </c:pt>
                <c:pt idx="707">
                  <c:v>71.7</c:v>
                </c:pt>
                <c:pt idx="708">
                  <c:v>71.8</c:v>
                </c:pt>
                <c:pt idx="709">
                  <c:v>71.900000000000006</c:v>
                </c:pt>
                <c:pt idx="710">
                  <c:v>72</c:v>
                </c:pt>
                <c:pt idx="711">
                  <c:v>72.099999999999994</c:v>
                </c:pt>
                <c:pt idx="712">
                  <c:v>72.2</c:v>
                </c:pt>
                <c:pt idx="713">
                  <c:v>72.3</c:v>
                </c:pt>
                <c:pt idx="714">
                  <c:v>72.400000000000006</c:v>
                </c:pt>
                <c:pt idx="715">
                  <c:v>72.5</c:v>
                </c:pt>
                <c:pt idx="716">
                  <c:v>72.599999999999994</c:v>
                </c:pt>
                <c:pt idx="717">
                  <c:v>72.7</c:v>
                </c:pt>
                <c:pt idx="718">
                  <c:v>72.8</c:v>
                </c:pt>
                <c:pt idx="719">
                  <c:v>72.900000000000006</c:v>
                </c:pt>
                <c:pt idx="720">
                  <c:v>73</c:v>
                </c:pt>
                <c:pt idx="721">
                  <c:v>73.099999999999994</c:v>
                </c:pt>
                <c:pt idx="722">
                  <c:v>73.2</c:v>
                </c:pt>
                <c:pt idx="723">
                  <c:v>73.3</c:v>
                </c:pt>
                <c:pt idx="724">
                  <c:v>73.400000000000006</c:v>
                </c:pt>
                <c:pt idx="725">
                  <c:v>73.5</c:v>
                </c:pt>
                <c:pt idx="726">
                  <c:v>73.599999999999994</c:v>
                </c:pt>
                <c:pt idx="727">
                  <c:v>73.7</c:v>
                </c:pt>
                <c:pt idx="728">
                  <c:v>73.8</c:v>
                </c:pt>
                <c:pt idx="729">
                  <c:v>73.900000000000006</c:v>
                </c:pt>
                <c:pt idx="730">
                  <c:v>74</c:v>
                </c:pt>
                <c:pt idx="731">
                  <c:v>74.099999999999994</c:v>
                </c:pt>
                <c:pt idx="732">
                  <c:v>74.2</c:v>
                </c:pt>
                <c:pt idx="733">
                  <c:v>74.3</c:v>
                </c:pt>
                <c:pt idx="734">
                  <c:v>74.400000000000006</c:v>
                </c:pt>
                <c:pt idx="735">
                  <c:v>74.5</c:v>
                </c:pt>
                <c:pt idx="736">
                  <c:v>74.599999999999994</c:v>
                </c:pt>
                <c:pt idx="737">
                  <c:v>74.7</c:v>
                </c:pt>
                <c:pt idx="738">
                  <c:v>74.8</c:v>
                </c:pt>
                <c:pt idx="739">
                  <c:v>74.900000000000006</c:v>
                </c:pt>
                <c:pt idx="740">
                  <c:v>75</c:v>
                </c:pt>
                <c:pt idx="741">
                  <c:v>75.099999999999994</c:v>
                </c:pt>
                <c:pt idx="742">
                  <c:v>75.2</c:v>
                </c:pt>
                <c:pt idx="743">
                  <c:v>75.3</c:v>
                </c:pt>
                <c:pt idx="744">
                  <c:v>75.400000000000006</c:v>
                </c:pt>
                <c:pt idx="745">
                  <c:v>75.5</c:v>
                </c:pt>
                <c:pt idx="746">
                  <c:v>75.599999999999994</c:v>
                </c:pt>
                <c:pt idx="747">
                  <c:v>75.7</c:v>
                </c:pt>
                <c:pt idx="748">
                  <c:v>75.8</c:v>
                </c:pt>
                <c:pt idx="749">
                  <c:v>75.900000000000006</c:v>
                </c:pt>
                <c:pt idx="750">
                  <c:v>76</c:v>
                </c:pt>
                <c:pt idx="751">
                  <c:v>76.099999999999994</c:v>
                </c:pt>
                <c:pt idx="752">
                  <c:v>76.2</c:v>
                </c:pt>
                <c:pt idx="753">
                  <c:v>76.3</c:v>
                </c:pt>
                <c:pt idx="754">
                  <c:v>76.400000000000006</c:v>
                </c:pt>
                <c:pt idx="755">
                  <c:v>76.5</c:v>
                </c:pt>
                <c:pt idx="756">
                  <c:v>76.599999999999994</c:v>
                </c:pt>
                <c:pt idx="757">
                  <c:v>76.7</c:v>
                </c:pt>
                <c:pt idx="758">
                  <c:v>76.8</c:v>
                </c:pt>
                <c:pt idx="759">
                  <c:v>76.900000000000006</c:v>
                </c:pt>
                <c:pt idx="760">
                  <c:v>77</c:v>
                </c:pt>
                <c:pt idx="761">
                  <c:v>77.099999999999994</c:v>
                </c:pt>
                <c:pt idx="762">
                  <c:v>77.2</c:v>
                </c:pt>
                <c:pt idx="763">
                  <c:v>77.3</c:v>
                </c:pt>
                <c:pt idx="764">
                  <c:v>77.400000000000006</c:v>
                </c:pt>
                <c:pt idx="765">
                  <c:v>77.5</c:v>
                </c:pt>
                <c:pt idx="766">
                  <c:v>77.599999999999994</c:v>
                </c:pt>
                <c:pt idx="767">
                  <c:v>77.7</c:v>
                </c:pt>
                <c:pt idx="768">
                  <c:v>77.8</c:v>
                </c:pt>
                <c:pt idx="769">
                  <c:v>77.900000000000006</c:v>
                </c:pt>
                <c:pt idx="770">
                  <c:v>78</c:v>
                </c:pt>
                <c:pt idx="771">
                  <c:v>78.099999999999994</c:v>
                </c:pt>
                <c:pt idx="772">
                  <c:v>78.2</c:v>
                </c:pt>
                <c:pt idx="773">
                  <c:v>78.3</c:v>
                </c:pt>
                <c:pt idx="774">
                  <c:v>78.400000000000006</c:v>
                </c:pt>
                <c:pt idx="775">
                  <c:v>78.5</c:v>
                </c:pt>
                <c:pt idx="776">
                  <c:v>78.599999999999994</c:v>
                </c:pt>
                <c:pt idx="777">
                  <c:v>78.7</c:v>
                </c:pt>
                <c:pt idx="778">
                  <c:v>78.8</c:v>
                </c:pt>
                <c:pt idx="779">
                  <c:v>78.900000000000006</c:v>
                </c:pt>
                <c:pt idx="780">
                  <c:v>79</c:v>
                </c:pt>
                <c:pt idx="781">
                  <c:v>79.099999999999994</c:v>
                </c:pt>
                <c:pt idx="782">
                  <c:v>79.2</c:v>
                </c:pt>
                <c:pt idx="783">
                  <c:v>79.3</c:v>
                </c:pt>
                <c:pt idx="784">
                  <c:v>79.400000000000006</c:v>
                </c:pt>
                <c:pt idx="785">
                  <c:v>79.5</c:v>
                </c:pt>
                <c:pt idx="786">
                  <c:v>79.599999999999994</c:v>
                </c:pt>
                <c:pt idx="787">
                  <c:v>79.7</c:v>
                </c:pt>
                <c:pt idx="788">
                  <c:v>79.8</c:v>
                </c:pt>
                <c:pt idx="789">
                  <c:v>79.900000000000006</c:v>
                </c:pt>
                <c:pt idx="790">
                  <c:v>80</c:v>
                </c:pt>
                <c:pt idx="791">
                  <c:v>80.099999999999994</c:v>
                </c:pt>
                <c:pt idx="792">
                  <c:v>80.2</c:v>
                </c:pt>
                <c:pt idx="793">
                  <c:v>80.3</c:v>
                </c:pt>
                <c:pt idx="794">
                  <c:v>80.400000000000006</c:v>
                </c:pt>
                <c:pt idx="795">
                  <c:v>80.5</c:v>
                </c:pt>
                <c:pt idx="796">
                  <c:v>80.599999999999994</c:v>
                </c:pt>
                <c:pt idx="797">
                  <c:v>80.7</c:v>
                </c:pt>
                <c:pt idx="798">
                  <c:v>80.8</c:v>
                </c:pt>
                <c:pt idx="799">
                  <c:v>80.900000000000006</c:v>
                </c:pt>
                <c:pt idx="800">
                  <c:v>81</c:v>
                </c:pt>
                <c:pt idx="801">
                  <c:v>81.099999999999994</c:v>
                </c:pt>
                <c:pt idx="802">
                  <c:v>81.2</c:v>
                </c:pt>
                <c:pt idx="803">
                  <c:v>81.3</c:v>
                </c:pt>
                <c:pt idx="804">
                  <c:v>81.400000000000006</c:v>
                </c:pt>
                <c:pt idx="805">
                  <c:v>81.5</c:v>
                </c:pt>
                <c:pt idx="806">
                  <c:v>81.599999999999994</c:v>
                </c:pt>
                <c:pt idx="807">
                  <c:v>81.7</c:v>
                </c:pt>
                <c:pt idx="808">
                  <c:v>81.8</c:v>
                </c:pt>
                <c:pt idx="809">
                  <c:v>81.900000000000006</c:v>
                </c:pt>
                <c:pt idx="810">
                  <c:v>82</c:v>
                </c:pt>
                <c:pt idx="811">
                  <c:v>82.1</c:v>
                </c:pt>
                <c:pt idx="812">
                  <c:v>82.2</c:v>
                </c:pt>
                <c:pt idx="813">
                  <c:v>82.3</c:v>
                </c:pt>
                <c:pt idx="814">
                  <c:v>82.4</c:v>
                </c:pt>
                <c:pt idx="815">
                  <c:v>82.5</c:v>
                </c:pt>
                <c:pt idx="816">
                  <c:v>82.6</c:v>
                </c:pt>
                <c:pt idx="817">
                  <c:v>82.7</c:v>
                </c:pt>
                <c:pt idx="818">
                  <c:v>82.8</c:v>
                </c:pt>
                <c:pt idx="819">
                  <c:v>82.9</c:v>
                </c:pt>
                <c:pt idx="820">
                  <c:v>83</c:v>
                </c:pt>
                <c:pt idx="821">
                  <c:v>83.1</c:v>
                </c:pt>
                <c:pt idx="822">
                  <c:v>83.2</c:v>
                </c:pt>
                <c:pt idx="823">
                  <c:v>83.3</c:v>
                </c:pt>
                <c:pt idx="824">
                  <c:v>83.4</c:v>
                </c:pt>
                <c:pt idx="825">
                  <c:v>83.5</c:v>
                </c:pt>
                <c:pt idx="826">
                  <c:v>83.6</c:v>
                </c:pt>
                <c:pt idx="827">
                  <c:v>83.7</c:v>
                </c:pt>
                <c:pt idx="828">
                  <c:v>83.8</c:v>
                </c:pt>
                <c:pt idx="829">
                  <c:v>83.9</c:v>
                </c:pt>
                <c:pt idx="830">
                  <c:v>84</c:v>
                </c:pt>
                <c:pt idx="831">
                  <c:v>84.1</c:v>
                </c:pt>
                <c:pt idx="832">
                  <c:v>84.2</c:v>
                </c:pt>
                <c:pt idx="833">
                  <c:v>84.3</c:v>
                </c:pt>
                <c:pt idx="834">
                  <c:v>84.4</c:v>
                </c:pt>
                <c:pt idx="835">
                  <c:v>84.5</c:v>
                </c:pt>
                <c:pt idx="836">
                  <c:v>84.6</c:v>
                </c:pt>
                <c:pt idx="837">
                  <c:v>84.7</c:v>
                </c:pt>
                <c:pt idx="838">
                  <c:v>84.8</c:v>
                </c:pt>
                <c:pt idx="839">
                  <c:v>84.9</c:v>
                </c:pt>
                <c:pt idx="840">
                  <c:v>85</c:v>
                </c:pt>
                <c:pt idx="841">
                  <c:v>85.1</c:v>
                </c:pt>
                <c:pt idx="842">
                  <c:v>85.2</c:v>
                </c:pt>
                <c:pt idx="843">
                  <c:v>85.3</c:v>
                </c:pt>
                <c:pt idx="844">
                  <c:v>85.4</c:v>
                </c:pt>
                <c:pt idx="845">
                  <c:v>85.5</c:v>
                </c:pt>
                <c:pt idx="846">
                  <c:v>85.6</c:v>
                </c:pt>
                <c:pt idx="847">
                  <c:v>85.7</c:v>
                </c:pt>
                <c:pt idx="848">
                  <c:v>85.8</c:v>
                </c:pt>
                <c:pt idx="849">
                  <c:v>85.9</c:v>
                </c:pt>
                <c:pt idx="850">
                  <c:v>86</c:v>
                </c:pt>
                <c:pt idx="851">
                  <c:v>86.1</c:v>
                </c:pt>
                <c:pt idx="852">
                  <c:v>86.2</c:v>
                </c:pt>
                <c:pt idx="853">
                  <c:v>86.3</c:v>
                </c:pt>
                <c:pt idx="854">
                  <c:v>86.4</c:v>
                </c:pt>
                <c:pt idx="855">
                  <c:v>86.5</c:v>
                </c:pt>
                <c:pt idx="856">
                  <c:v>86.6</c:v>
                </c:pt>
                <c:pt idx="857">
                  <c:v>86.7</c:v>
                </c:pt>
                <c:pt idx="858">
                  <c:v>86.8</c:v>
                </c:pt>
                <c:pt idx="859">
                  <c:v>86.9</c:v>
                </c:pt>
                <c:pt idx="860">
                  <c:v>87</c:v>
                </c:pt>
                <c:pt idx="861">
                  <c:v>87.1</c:v>
                </c:pt>
                <c:pt idx="862">
                  <c:v>87.2</c:v>
                </c:pt>
                <c:pt idx="863">
                  <c:v>87.3</c:v>
                </c:pt>
                <c:pt idx="864">
                  <c:v>87.4</c:v>
                </c:pt>
                <c:pt idx="865">
                  <c:v>87.5</c:v>
                </c:pt>
                <c:pt idx="866">
                  <c:v>87.6</c:v>
                </c:pt>
                <c:pt idx="867">
                  <c:v>87.7</c:v>
                </c:pt>
                <c:pt idx="868">
                  <c:v>87.8</c:v>
                </c:pt>
                <c:pt idx="869">
                  <c:v>87.9</c:v>
                </c:pt>
                <c:pt idx="870">
                  <c:v>88</c:v>
                </c:pt>
                <c:pt idx="871">
                  <c:v>88.1</c:v>
                </c:pt>
                <c:pt idx="872">
                  <c:v>88.2</c:v>
                </c:pt>
                <c:pt idx="873">
                  <c:v>88.3</c:v>
                </c:pt>
                <c:pt idx="874">
                  <c:v>88.4</c:v>
                </c:pt>
                <c:pt idx="875">
                  <c:v>88.5</c:v>
                </c:pt>
                <c:pt idx="876">
                  <c:v>88.6</c:v>
                </c:pt>
                <c:pt idx="877">
                  <c:v>88.7</c:v>
                </c:pt>
                <c:pt idx="878">
                  <c:v>88.8</c:v>
                </c:pt>
                <c:pt idx="879">
                  <c:v>88.9</c:v>
                </c:pt>
                <c:pt idx="880">
                  <c:v>89</c:v>
                </c:pt>
                <c:pt idx="881">
                  <c:v>89.1</c:v>
                </c:pt>
                <c:pt idx="882">
                  <c:v>89.2</c:v>
                </c:pt>
                <c:pt idx="883">
                  <c:v>89.3</c:v>
                </c:pt>
                <c:pt idx="884">
                  <c:v>89.4</c:v>
                </c:pt>
                <c:pt idx="885">
                  <c:v>89.5</c:v>
                </c:pt>
                <c:pt idx="886">
                  <c:v>89.6</c:v>
                </c:pt>
                <c:pt idx="887">
                  <c:v>89.7</c:v>
                </c:pt>
                <c:pt idx="888">
                  <c:v>89.8</c:v>
                </c:pt>
                <c:pt idx="889">
                  <c:v>89.9</c:v>
                </c:pt>
                <c:pt idx="890">
                  <c:v>90</c:v>
                </c:pt>
                <c:pt idx="891">
                  <c:v>90.1</c:v>
                </c:pt>
                <c:pt idx="892">
                  <c:v>90.2</c:v>
                </c:pt>
                <c:pt idx="893">
                  <c:v>90.3</c:v>
                </c:pt>
                <c:pt idx="894">
                  <c:v>90.4</c:v>
                </c:pt>
                <c:pt idx="895">
                  <c:v>90.5</c:v>
                </c:pt>
                <c:pt idx="896">
                  <c:v>90.6</c:v>
                </c:pt>
                <c:pt idx="897">
                  <c:v>90.7</c:v>
                </c:pt>
                <c:pt idx="898">
                  <c:v>90.8</c:v>
                </c:pt>
                <c:pt idx="899">
                  <c:v>90.9</c:v>
                </c:pt>
                <c:pt idx="900">
                  <c:v>91</c:v>
                </c:pt>
                <c:pt idx="901">
                  <c:v>91.1</c:v>
                </c:pt>
                <c:pt idx="902">
                  <c:v>91.2</c:v>
                </c:pt>
                <c:pt idx="903">
                  <c:v>91.3</c:v>
                </c:pt>
                <c:pt idx="904">
                  <c:v>91.4</c:v>
                </c:pt>
                <c:pt idx="905">
                  <c:v>91.5</c:v>
                </c:pt>
                <c:pt idx="906">
                  <c:v>91.6</c:v>
                </c:pt>
                <c:pt idx="907">
                  <c:v>91.7</c:v>
                </c:pt>
                <c:pt idx="908">
                  <c:v>91.8</c:v>
                </c:pt>
                <c:pt idx="909">
                  <c:v>91.9</c:v>
                </c:pt>
                <c:pt idx="910">
                  <c:v>92</c:v>
                </c:pt>
                <c:pt idx="911">
                  <c:v>92.1</c:v>
                </c:pt>
                <c:pt idx="912">
                  <c:v>92.2</c:v>
                </c:pt>
                <c:pt idx="913">
                  <c:v>92.3</c:v>
                </c:pt>
                <c:pt idx="914">
                  <c:v>92.4</c:v>
                </c:pt>
                <c:pt idx="915">
                  <c:v>92.5</c:v>
                </c:pt>
                <c:pt idx="916">
                  <c:v>92.6</c:v>
                </c:pt>
                <c:pt idx="917">
                  <c:v>92.7</c:v>
                </c:pt>
                <c:pt idx="918">
                  <c:v>92.8</c:v>
                </c:pt>
                <c:pt idx="919">
                  <c:v>92.9</c:v>
                </c:pt>
                <c:pt idx="920">
                  <c:v>93</c:v>
                </c:pt>
                <c:pt idx="921">
                  <c:v>93.1</c:v>
                </c:pt>
                <c:pt idx="922">
                  <c:v>93.2</c:v>
                </c:pt>
                <c:pt idx="923">
                  <c:v>93.3</c:v>
                </c:pt>
                <c:pt idx="924">
                  <c:v>93.4</c:v>
                </c:pt>
                <c:pt idx="925">
                  <c:v>93.5</c:v>
                </c:pt>
                <c:pt idx="926">
                  <c:v>93.6</c:v>
                </c:pt>
                <c:pt idx="927">
                  <c:v>93.7</c:v>
                </c:pt>
                <c:pt idx="928">
                  <c:v>93.8</c:v>
                </c:pt>
                <c:pt idx="929">
                  <c:v>93.9</c:v>
                </c:pt>
                <c:pt idx="930">
                  <c:v>94</c:v>
                </c:pt>
                <c:pt idx="931">
                  <c:v>94.1</c:v>
                </c:pt>
                <c:pt idx="932">
                  <c:v>94.2</c:v>
                </c:pt>
                <c:pt idx="933">
                  <c:v>94.3</c:v>
                </c:pt>
                <c:pt idx="934">
                  <c:v>94.4</c:v>
                </c:pt>
                <c:pt idx="935">
                  <c:v>94.5</c:v>
                </c:pt>
                <c:pt idx="936">
                  <c:v>94.6</c:v>
                </c:pt>
                <c:pt idx="937">
                  <c:v>94.7</c:v>
                </c:pt>
                <c:pt idx="938">
                  <c:v>94.8</c:v>
                </c:pt>
                <c:pt idx="939">
                  <c:v>94.9</c:v>
                </c:pt>
                <c:pt idx="940">
                  <c:v>95</c:v>
                </c:pt>
                <c:pt idx="941">
                  <c:v>95.1</c:v>
                </c:pt>
                <c:pt idx="942">
                  <c:v>95.2</c:v>
                </c:pt>
                <c:pt idx="943">
                  <c:v>95.3</c:v>
                </c:pt>
                <c:pt idx="944">
                  <c:v>95.4</c:v>
                </c:pt>
                <c:pt idx="945">
                  <c:v>95.5</c:v>
                </c:pt>
                <c:pt idx="946">
                  <c:v>95.6</c:v>
                </c:pt>
                <c:pt idx="947">
                  <c:v>95.7</c:v>
                </c:pt>
                <c:pt idx="948">
                  <c:v>95.8</c:v>
                </c:pt>
                <c:pt idx="949">
                  <c:v>95.9</c:v>
                </c:pt>
                <c:pt idx="950">
                  <c:v>96</c:v>
                </c:pt>
                <c:pt idx="951">
                  <c:v>96.1</c:v>
                </c:pt>
                <c:pt idx="952">
                  <c:v>96.2</c:v>
                </c:pt>
                <c:pt idx="953">
                  <c:v>96.3</c:v>
                </c:pt>
                <c:pt idx="954">
                  <c:v>96.4</c:v>
                </c:pt>
                <c:pt idx="955">
                  <c:v>96.5</c:v>
                </c:pt>
                <c:pt idx="956">
                  <c:v>96.6</c:v>
                </c:pt>
                <c:pt idx="957">
                  <c:v>96.7</c:v>
                </c:pt>
                <c:pt idx="958">
                  <c:v>96.8</c:v>
                </c:pt>
                <c:pt idx="959">
                  <c:v>96.9</c:v>
                </c:pt>
                <c:pt idx="960">
                  <c:v>97</c:v>
                </c:pt>
                <c:pt idx="961">
                  <c:v>97.1</c:v>
                </c:pt>
                <c:pt idx="962">
                  <c:v>97.2</c:v>
                </c:pt>
                <c:pt idx="963">
                  <c:v>97.3</c:v>
                </c:pt>
                <c:pt idx="964">
                  <c:v>97.4</c:v>
                </c:pt>
                <c:pt idx="965">
                  <c:v>97.5</c:v>
                </c:pt>
                <c:pt idx="966">
                  <c:v>97.6</c:v>
                </c:pt>
                <c:pt idx="967">
                  <c:v>97.7</c:v>
                </c:pt>
                <c:pt idx="968">
                  <c:v>97.8</c:v>
                </c:pt>
                <c:pt idx="969">
                  <c:v>97.9</c:v>
                </c:pt>
                <c:pt idx="970">
                  <c:v>98</c:v>
                </c:pt>
                <c:pt idx="971">
                  <c:v>98.1</c:v>
                </c:pt>
                <c:pt idx="972">
                  <c:v>98.2</c:v>
                </c:pt>
                <c:pt idx="973">
                  <c:v>98.3</c:v>
                </c:pt>
                <c:pt idx="974">
                  <c:v>98.4</c:v>
                </c:pt>
                <c:pt idx="975">
                  <c:v>98.5</c:v>
                </c:pt>
                <c:pt idx="976">
                  <c:v>98.6</c:v>
                </c:pt>
                <c:pt idx="977">
                  <c:v>98.7</c:v>
                </c:pt>
                <c:pt idx="978">
                  <c:v>98.8</c:v>
                </c:pt>
                <c:pt idx="979">
                  <c:v>98.9</c:v>
                </c:pt>
                <c:pt idx="980">
                  <c:v>99</c:v>
                </c:pt>
                <c:pt idx="981">
                  <c:v>99.1</c:v>
                </c:pt>
                <c:pt idx="982">
                  <c:v>99.2</c:v>
                </c:pt>
                <c:pt idx="983">
                  <c:v>99.3</c:v>
                </c:pt>
                <c:pt idx="984">
                  <c:v>99.4</c:v>
                </c:pt>
                <c:pt idx="985">
                  <c:v>99.5</c:v>
                </c:pt>
                <c:pt idx="986">
                  <c:v>99.6</c:v>
                </c:pt>
                <c:pt idx="987">
                  <c:v>99.7</c:v>
                </c:pt>
                <c:pt idx="988">
                  <c:v>99.8</c:v>
                </c:pt>
                <c:pt idx="989">
                  <c:v>99.9</c:v>
                </c:pt>
                <c:pt idx="990">
                  <c:v>100</c:v>
                </c:pt>
                <c:pt idx="991">
                  <c:v>100.1</c:v>
                </c:pt>
                <c:pt idx="992">
                  <c:v>100.2</c:v>
                </c:pt>
                <c:pt idx="993">
                  <c:v>100.3</c:v>
                </c:pt>
                <c:pt idx="994">
                  <c:v>100.4</c:v>
                </c:pt>
                <c:pt idx="995">
                  <c:v>100.5</c:v>
                </c:pt>
                <c:pt idx="996">
                  <c:v>100.6</c:v>
                </c:pt>
                <c:pt idx="997">
                  <c:v>100.7</c:v>
                </c:pt>
                <c:pt idx="998">
                  <c:v>100.8</c:v>
                </c:pt>
                <c:pt idx="999">
                  <c:v>100.9</c:v>
                </c:pt>
                <c:pt idx="1000">
                  <c:v>101</c:v>
                </c:pt>
                <c:pt idx="1001">
                  <c:v>101.1</c:v>
                </c:pt>
                <c:pt idx="1002">
                  <c:v>101.2</c:v>
                </c:pt>
                <c:pt idx="1003">
                  <c:v>101.3</c:v>
                </c:pt>
                <c:pt idx="1004">
                  <c:v>101.4</c:v>
                </c:pt>
                <c:pt idx="1005">
                  <c:v>101.5</c:v>
                </c:pt>
                <c:pt idx="1006">
                  <c:v>101.6</c:v>
                </c:pt>
                <c:pt idx="1007">
                  <c:v>101.7</c:v>
                </c:pt>
                <c:pt idx="1008">
                  <c:v>101.8</c:v>
                </c:pt>
                <c:pt idx="1009">
                  <c:v>101.9</c:v>
                </c:pt>
                <c:pt idx="1010">
                  <c:v>102</c:v>
                </c:pt>
                <c:pt idx="1011">
                  <c:v>102.1</c:v>
                </c:pt>
                <c:pt idx="1012">
                  <c:v>102.2</c:v>
                </c:pt>
                <c:pt idx="1013">
                  <c:v>102.3</c:v>
                </c:pt>
                <c:pt idx="1014">
                  <c:v>102.4</c:v>
                </c:pt>
                <c:pt idx="1015">
                  <c:v>102.5</c:v>
                </c:pt>
                <c:pt idx="1016">
                  <c:v>102.6</c:v>
                </c:pt>
                <c:pt idx="1017">
                  <c:v>102.7</c:v>
                </c:pt>
                <c:pt idx="1018">
                  <c:v>102.8</c:v>
                </c:pt>
                <c:pt idx="1019">
                  <c:v>102.9</c:v>
                </c:pt>
                <c:pt idx="1020">
                  <c:v>103</c:v>
                </c:pt>
                <c:pt idx="1021">
                  <c:v>103.1</c:v>
                </c:pt>
                <c:pt idx="1022">
                  <c:v>103.2</c:v>
                </c:pt>
                <c:pt idx="1023">
                  <c:v>103.3</c:v>
                </c:pt>
                <c:pt idx="1024">
                  <c:v>103.4</c:v>
                </c:pt>
                <c:pt idx="1025">
                  <c:v>103.5</c:v>
                </c:pt>
                <c:pt idx="1026">
                  <c:v>103.6</c:v>
                </c:pt>
                <c:pt idx="1027">
                  <c:v>103.7</c:v>
                </c:pt>
                <c:pt idx="1028">
                  <c:v>103.8</c:v>
                </c:pt>
                <c:pt idx="1029">
                  <c:v>103.9</c:v>
                </c:pt>
                <c:pt idx="1030">
                  <c:v>104</c:v>
                </c:pt>
                <c:pt idx="1031">
                  <c:v>104.1</c:v>
                </c:pt>
                <c:pt idx="1032">
                  <c:v>104.2</c:v>
                </c:pt>
                <c:pt idx="1033">
                  <c:v>104.3</c:v>
                </c:pt>
                <c:pt idx="1034">
                  <c:v>104.4</c:v>
                </c:pt>
                <c:pt idx="1035">
                  <c:v>104.5</c:v>
                </c:pt>
                <c:pt idx="1036">
                  <c:v>104.6</c:v>
                </c:pt>
                <c:pt idx="1037">
                  <c:v>104.7</c:v>
                </c:pt>
                <c:pt idx="1038">
                  <c:v>104.8</c:v>
                </c:pt>
                <c:pt idx="1039">
                  <c:v>104.9</c:v>
                </c:pt>
                <c:pt idx="1040">
                  <c:v>105</c:v>
                </c:pt>
                <c:pt idx="1041">
                  <c:v>105.1</c:v>
                </c:pt>
                <c:pt idx="1042">
                  <c:v>105.2</c:v>
                </c:pt>
                <c:pt idx="1043">
                  <c:v>105.3</c:v>
                </c:pt>
                <c:pt idx="1044">
                  <c:v>105.4</c:v>
                </c:pt>
                <c:pt idx="1045">
                  <c:v>105.5</c:v>
                </c:pt>
                <c:pt idx="1046">
                  <c:v>105.6</c:v>
                </c:pt>
                <c:pt idx="1047">
                  <c:v>105.7</c:v>
                </c:pt>
                <c:pt idx="1048">
                  <c:v>105.8</c:v>
                </c:pt>
                <c:pt idx="1049">
                  <c:v>105.9</c:v>
                </c:pt>
                <c:pt idx="1050">
                  <c:v>106</c:v>
                </c:pt>
                <c:pt idx="1051">
                  <c:v>106.1</c:v>
                </c:pt>
                <c:pt idx="1052">
                  <c:v>106.2</c:v>
                </c:pt>
                <c:pt idx="1053">
                  <c:v>106.3</c:v>
                </c:pt>
                <c:pt idx="1054">
                  <c:v>106.4</c:v>
                </c:pt>
                <c:pt idx="1055">
                  <c:v>106.5</c:v>
                </c:pt>
                <c:pt idx="1056">
                  <c:v>106.6</c:v>
                </c:pt>
                <c:pt idx="1057">
                  <c:v>106.7</c:v>
                </c:pt>
                <c:pt idx="1058">
                  <c:v>106.8</c:v>
                </c:pt>
                <c:pt idx="1059">
                  <c:v>106.9</c:v>
                </c:pt>
                <c:pt idx="1060">
                  <c:v>107</c:v>
                </c:pt>
                <c:pt idx="1061">
                  <c:v>107.1</c:v>
                </c:pt>
                <c:pt idx="1062">
                  <c:v>107.2</c:v>
                </c:pt>
                <c:pt idx="1063">
                  <c:v>107.3</c:v>
                </c:pt>
                <c:pt idx="1064">
                  <c:v>107.4</c:v>
                </c:pt>
                <c:pt idx="1065">
                  <c:v>107.5</c:v>
                </c:pt>
                <c:pt idx="1066">
                  <c:v>107.6</c:v>
                </c:pt>
                <c:pt idx="1067">
                  <c:v>107.7</c:v>
                </c:pt>
                <c:pt idx="1068">
                  <c:v>107.8</c:v>
                </c:pt>
                <c:pt idx="1069">
                  <c:v>107.9</c:v>
                </c:pt>
                <c:pt idx="1070">
                  <c:v>108</c:v>
                </c:pt>
                <c:pt idx="1071">
                  <c:v>108.1</c:v>
                </c:pt>
                <c:pt idx="1072">
                  <c:v>108.2</c:v>
                </c:pt>
                <c:pt idx="1073">
                  <c:v>108.3</c:v>
                </c:pt>
                <c:pt idx="1074">
                  <c:v>108.4</c:v>
                </c:pt>
                <c:pt idx="1075">
                  <c:v>108.5</c:v>
                </c:pt>
                <c:pt idx="1076">
                  <c:v>108.6</c:v>
                </c:pt>
                <c:pt idx="1077">
                  <c:v>108.7</c:v>
                </c:pt>
                <c:pt idx="1078">
                  <c:v>108.8</c:v>
                </c:pt>
                <c:pt idx="1079">
                  <c:v>108.9</c:v>
                </c:pt>
                <c:pt idx="1080">
                  <c:v>109</c:v>
                </c:pt>
                <c:pt idx="1081">
                  <c:v>109.1</c:v>
                </c:pt>
                <c:pt idx="1082">
                  <c:v>109.2</c:v>
                </c:pt>
                <c:pt idx="1083">
                  <c:v>109.3</c:v>
                </c:pt>
                <c:pt idx="1084">
                  <c:v>109.4</c:v>
                </c:pt>
                <c:pt idx="1085">
                  <c:v>109.5</c:v>
                </c:pt>
                <c:pt idx="1086">
                  <c:v>109.6</c:v>
                </c:pt>
                <c:pt idx="1087">
                  <c:v>109.7</c:v>
                </c:pt>
                <c:pt idx="1088">
                  <c:v>109.8</c:v>
                </c:pt>
                <c:pt idx="1089">
                  <c:v>109.9</c:v>
                </c:pt>
                <c:pt idx="1090">
                  <c:v>110</c:v>
                </c:pt>
                <c:pt idx="1091">
                  <c:v>110.1</c:v>
                </c:pt>
                <c:pt idx="1092">
                  <c:v>110.2</c:v>
                </c:pt>
                <c:pt idx="1093">
                  <c:v>110.3</c:v>
                </c:pt>
                <c:pt idx="1094">
                  <c:v>110.4</c:v>
                </c:pt>
                <c:pt idx="1095">
                  <c:v>110.5</c:v>
                </c:pt>
                <c:pt idx="1096">
                  <c:v>110.6</c:v>
                </c:pt>
                <c:pt idx="1097">
                  <c:v>110.7</c:v>
                </c:pt>
                <c:pt idx="1098">
                  <c:v>110.8</c:v>
                </c:pt>
                <c:pt idx="1099">
                  <c:v>110.9</c:v>
                </c:pt>
                <c:pt idx="1100">
                  <c:v>111</c:v>
                </c:pt>
                <c:pt idx="1101">
                  <c:v>111.1</c:v>
                </c:pt>
                <c:pt idx="1102">
                  <c:v>111.2</c:v>
                </c:pt>
                <c:pt idx="1103">
                  <c:v>111.3</c:v>
                </c:pt>
                <c:pt idx="1104">
                  <c:v>111.4</c:v>
                </c:pt>
                <c:pt idx="1105">
                  <c:v>111.5</c:v>
                </c:pt>
                <c:pt idx="1106">
                  <c:v>111.6</c:v>
                </c:pt>
                <c:pt idx="1107">
                  <c:v>111.7</c:v>
                </c:pt>
                <c:pt idx="1108">
                  <c:v>111.8</c:v>
                </c:pt>
                <c:pt idx="1109">
                  <c:v>111.9</c:v>
                </c:pt>
                <c:pt idx="1110">
                  <c:v>112</c:v>
                </c:pt>
                <c:pt idx="1111">
                  <c:v>112.1</c:v>
                </c:pt>
                <c:pt idx="1112">
                  <c:v>112.2</c:v>
                </c:pt>
                <c:pt idx="1113">
                  <c:v>112.3</c:v>
                </c:pt>
                <c:pt idx="1114">
                  <c:v>112.4</c:v>
                </c:pt>
                <c:pt idx="1115">
                  <c:v>112.5</c:v>
                </c:pt>
                <c:pt idx="1116">
                  <c:v>112.6</c:v>
                </c:pt>
                <c:pt idx="1117">
                  <c:v>112.7</c:v>
                </c:pt>
                <c:pt idx="1118">
                  <c:v>112.8</c:v>
                </c:pt>
                <c:pt idx="1119">
                  <c:v>112.9</c:v>
                </c:pt>
                <c:pt idx="1120">
                  <c:v>113</c:v>
                </c:pt>
                <c:pt idx="1121">
                  <c:v>113.1</c:v>
                </c:pt>
                <c:pt idx="1122">
                  <c:v>113.2</c:v>
                </c:pt>
                <c:pt idx="1123">
                  <c:v>113.3</c:v>
                </c:pt>
                <c:pt idx="1124">
                  <c:v>113.4</c:v>
                </c:pt>
                <c:pt idx="1125">
                  <c:v>113.5</c:v>
                </c:pt>
                <c:pt idx="1126">
                  <c:v>113.6</c:v>
                </c:pt>
                <c:pt idx="1127">
                  <c:v>113.7</c:v>
                </c:pt>
                <c:pt idx="1128">
                  <c:v>113.8</c:v>
                </c:pt>
                <c:pt idx="1129">
                  <c:v>113.9</c:v>
                </c:pt>
                <c:pt idx="1130">
                  <c:v>114</c:v>
                </c:pt>
                <c:pt idx="1131">
                  <c:v>114.1</c:v>
                </c:pt>
                <c:pt idx="1132">
                  <c:v>114.2</c:v>
                </c:pt>
                <c:pt idx="1133">
                  <c:v>114.3</c:v>
                </c:pt>
                <c:pt idx="1134">
                  <c:v>114.4</c:v>
                </c:pt>
                <c:pt idx="1135">
                  <c:v>114.5</c:v>
                </c:pt>
                <c:pt idx="1136">
                  <c:v>114.6</c:v>
                </c:pt>
                <c:pt idx="1137">
                  <c:v>114.7</c:v>
                </c:pt>
                <c:pt idx="1138">
                  <c:v>114.8</c:v>
                </c:pt>
                <c:pt idx="1139">
                  <c:v>114.9</c:v>
                </c:pt>
                <c:pt idx="1140">
                  <c:v>115</c:v>
                </c:pt>
                <c:pt idx="1141">
                  <c:v>115.1</c:v>
                </c:pt>
                <c:pt idx="1142">
                  <c:v>115.2</c:v>
                </c:pt>
                <c:pt idx="1143">
                  <c:v>115.3</c:v>
                </c:pt>
                <c:pt idx="1144">
                  <c:v>115.4</c:v>
                </c:pt>
                <c:pt idx="1145">
                  <c:v>115.5</c:v>
                </c:pt>
                <c:pt idx="1146">
                  <c:v>115.6</c:v>
                </c:pt>
                <c:pt idx="1147">
                  <c:v>115.7</c:v>
                </c:pt>
                <c:pt idx="1148">
                  <c:v>115.8</c:v>
                </c:pt>
                <c:pt idx="1149">
                  <c:v>115.9</c:v>
                </c:pt>
                <c:pt idx="1150">
                  <c:v>116</c:v>
                </c:pt>
                <c:pt idx="1151">
                  <c:v>116.1</c:v>
                </c:pt>
                <c:pt idx="1152">
                  <c:v>116.2</c:v>
                </c:pt>
                <c:pt idx="1153">
                  <c:v>116.3</c:v>
                </c:pt>
                <c:pt idx="1154">
                  <c:v>116.4</c:v>
                </c:pt>
                <c:pt idx="1155">
                  <c:v>116.5</c:v>
                </c:pt>
                <c:pt idx="1156">
                  <c:v>116.6</c:v>
                </c:pt>
                <c:pt idx="1157">
                  <c:v>116.7</c:v>
                </c:pt>
                <c:pt idx="1158">
                  <c:v>116.8</c:v>
                </c:pt>
                <c:pt idx="1159">
                  <c:v>116.9</c:v>
                </c:pt>
                <c:pt idx="1160">
                  <c:v>117</c:v>
                </c:pt>
                <c:pt idx="1161">
                  <c:v>117.1</c:v>
                </c:pt>
                <c:pt idx="1162">
                  <c:v>117.2</c:v>
                </c:pt>
                <c:pt idx="1163">
                  <c:v>117.3</c:v>
                </c:pt>
                <c:pt idx="1164">
                  <c:v>117.4</c:v>
                </c:pt>
                <c:pt idx="1165">
                  <c:v>117.5</c:v>
                </c:pt>
                <c:pt idx="1166">
                  <c:v>117.6</c:v>
                </c:pt>
                <c:pt idx="1167">
                  <c:v>117.7</c:v>
                </c:pt>
                <c:pt idx="1168">
                  <c:v>117.8</c:v>
                </c:pt>
                <c:pt idx="1169">
                  <c:v>117.9</c:v>
                </c:pt>
                <c:pt idx="1170">
                  <c:v>118</c:v>
                </c:pt>
                <c:pt idx="1171">
                  <c:v>118.1</c:v>
                </c:pt>
                <c:pt idx="1172">
                  <c:v>118.2</c:v>
                </c:pt>
                <c:pt idx="1173">
                  <c:v>118.3</c:v>
                </c:pt>
                <c:pt idx="1174">
                  <c:v>118.4</c:v>
                </c:pt>
                <c:pt idx="1175">
                  <c:v>118.5</c:v>
                </c:pt>
                <c:pt idx="1176">
                  <c:v>118.6</c:v>
                </c:pt>
                <c:pt idx="1177">
                  <c:v>118.7</c:v>
                </c:pt>
                <c:pt idx="1178">
                  <c:v>118.8</c:v>
                </c:pt>
                <c:pt idx="1179">
                  <c:v>118.9</c:v>
                </c:pt>
                <c:pt idx="1180">
                  <c:v>119</c:v>
                </c:pt>
                <c:pt idx="1181">
                  <c:v>119.1</c:v>
                </c:pt>
                <c:pt idx="1182">
                  <c:v>119.2</c:v>
                </c:pt>
                <c:pt idx="1183">
                  <c:v>119.3</c:v>
                </c:pt>
                <c:pt idx="1184">
                  <c:v>119.4</c:v>
                </c:pt>
                <c:pt idx="1185">
                  <c:v>119.5</c:v>
                </c:pt>
                <c:pt idx="1186">
                  <c:v>119.6</c:v>
                </c:pt>
                <c:pt idx="1187">
                  <c:v>119.7</c:v>
                </c:pt>
                <c:pt idx="1188">
                  <c:v>119.8</c:v>
                </c:pt>
                <c:pt idx="1189">
                  <c:v>119.9</c:v>
                </c:pt>
                <c:pt idx="1190">
                  <c:v>120</c:v>
                </c:pt>
              </c:numCache>
            </c:numRef>
          </c:xVal>
          <c:yVal>
            <c:numRef>
              <c:f>Tsky!$N$6:$N$1196</c:f>
              <c:numCache>
                <c:formatCode>0.0</c:formatCode>
                <c:ptCount val="1191"/>
                <c:pt idx="0">
                  <c:v>9.0399999999999991</c:v>
                </c:pt>
                <c:pt idx="1">
                  <c:v>8.64</c:v>
                </c:pt>
                <c:pt idx="2">
                  <c:v>8.3699999999999992</c:v>
                </c:pt>
                <c:pt idx="3">
                  <c:v>8.17</c:v>
                </c:pt>
                <c:pt idx="4">
                  <c:v>8.0299999999999994</c:v>
                </c:pt>
                <c:pt idx="5">
                  <c:v>7.93</c:v>
                </c:pt>
                <c:pt idx="6">
                  <c:v>7.84</c:v>
                </c:pt>
                <c:pt idx="7">
                  <c:v>7.78</c:v>
                </c:pt>
                <c:pt idx="8">
                  <c:v>7.73</c:v>
                </c:pt>
                <c:pt idx="9">
                  <c:v>7.7</c:v>
                </c:pt>
                <c:pt idx="10">
                  <c:v>7.66</c:v>
                </c:pt>
                <c:pt idx="11">
                  <c:v>7.64</c:v>
                </c:pt>
                <c:pt idx="12">
                  <c:v>7.62</c:v>
                </c:pt>
                <c:pt idx="13">
                  <c:v>7.6</c:v>
                </c:pt>
                <c:pt idx="14">
                  <c:v>7.59</c:v>
                </c:pt>
                <c:pt idx="15">
                  <c:v>7.58</c:v>
                </c:pt>
                <c:pt idx="16">
                  <c:v>7.57</c:v>
                </c:pt>
                <c:pt idx="17">
                  <c:v>7.57</c:v>
                </c:pt>
                <c:pt idx="18">
                  <c:v>7.56</c:v>
                </c:pt>
                <c:pt idx="19">
                  <c:v>7.56</c:v>
                </c:pt>
                <c:pt idx="20">
                  <c:v>7.56</c:v>
                </c:pt>
                <c:pt idx="21">
                  <c:v>7.56</c:v>
                </c:pt>
                <c:pt idx="22">
                  <c:v>7.56</c:v>
                </c:pt>
                <c:pt idx="23">
                  <c:v>7.56</c:v>
                </c:pt>
                <c:pt idx="24">
                  <c:v>7.56</c:v>
                </c:pt>
                <c:pt idx="25">
                  <c:v>7.57</c:v>
                </c:pt>
                <c:pt idx="26">
                  <c:v>7.57</c:v>
                </c:pt>
                <c:pt idx="27">
                  <c:v>7.57</c:v>
                </c:pt>
                <c:pt idx="28">
                  <c:v>7.58</c:v>
                </c:pt>
                <c:pt idx="29">
                  <c:v>7.58</c:v>
                </c:pt>
                <c:pt idx="30">
                  <c:v>7.59</c:v>
                </c:pt>
                <c:pt idx="31">
                  <c:v>7.6</c:v>
                </c:pt>
                <c:pt idx="32">
                  <c:v>7.6</c:v>
                </c:pt>
                <c:pt idx="33">
                  <c:v>7.61</c:v>
                </c:pt>
                <c:pt idx="34">
                  <c:v>7.62</c:v>
                </c:pt>
                <c:pt idx="35">
                  <c:v>7.62</c:v>
                </c:pt>
                <c:pt idx="36">
                  <c:v>7.63</c:v>
                </c:pt>
                <c:pt idx="37">
                  <c:v>7.64</c:v>
                </c:pt>
                <c:pt idx="38">
                  <c:v>7.64</c:v>
                </c:pt>
                <c:pt idx="39">
                  <c:v>7.65</c:v>
                </c:pt>
                <c:pt idx="40">
                  <c:v>7.66</c:v>
                </c:pt>
                <c:pt idx="41">
                  <c:v>7.67</c:v>
                </c:pt>
                <c:pt idx="42">
                  <c:v>7.67</c:v>
                </c:pt>
                <c:pt idx="43">
                  <c:v>7.68</c:v>
                </c:pt>
                <c:pt idx="44">
                  <c:v>7.69</c:v>
                </c:pt>
                <c:pt idx="45">
                  <c:v>7.7</c:v>
                </c:pt>
                <c:pt idx="46">
                  <c:v>7.71</c:v>
                </c:pt>
                <c:pt idx="47">
                  <c:v>7.71</c:v>
                </c:pt>
                <c:pt idx="48">
                  <c:v>7.72</c:v>
                </c:pt>
                <c:pt idx="49">
                  <c:v>7.73</c:v>
                </c:pt>
                <c:pt idx="50">
                  <c:v>7.74</c:v>
                </c:pt>
                <c:pt idx="51">
                  <c:v>7.75</c:v>
                </c:pt>
                <c:pt idx="52">
                  <c:v>7.76</c:v>
                </c:pt>
                <c:pt idx="53">
                  <c:v>7.76</c:v>
                </c:pt>
                <c:pt idx="54">
                  <c:v>7.77</c:v>
                </c:pt>
                <c:pt idx="55">
                  <c:v>7.78</c:v>
                </c:pt>
                <c:pt idx="56">
                  <c:v>7.79</c:v>
                </c:pt>
                <c:pt idx="57">
                  <c:v>7.8</c:v>
                </c:pt>
                <c:pt idx="58">
                  <c:v>7.81</c:v>
                </c:pt>
                <c:pt idx="59">
                  <c:v>7.82</c:v>
                </c:pt>
                <c:pt idx="60">
                  <c:v>7.83</c:v>
                </c:pt>
                <c:pt idx="61">
                  <c:v>7.84</c:v>
                </c:pt>
                <c:pt idx="62">
                  <c:v>7.85</c:v>
                </c:pt>
                <c:pt idx="63">
                  <c:v>7.86</c:v>
                </c:pt>
                <c:pt idx="64">
                  <c:v>7.87</c:v>
                </c:pt>
                <c:pt idx="65">
                  <c:v>7.88</c:v>
                </c:pt>
                <c:pt idx="66">
                  <c:v>7.89</c:v>
                </c:pt>
                <c:pt idx="67">
                  <c:v>7.9</c:v>
                </c:pt>
                <c:pt idx="68">
                  <c:v>7.91</c:v>
                </c:pt>
                <c:pt idx="69">
                  <c:v>7.92</c:v>
                </c:pt>
                <c:pt idx="70">
                  <c:v>7.94</c:v>
                </c:pt>
                <c:pt idx="71">
                  <c:v>7.95</c:v>
                </c:pt>
                <c:pt idx="72">
                  <c:v>7.96</c:v>
                </c:pt>
                <c:pt idx="73">
                  <c:v>7.97</c:v>
                </c:pt>
                <c:pt idx="74">
                  <c:v>7.98</c:v>
                </c:pt>
                <c:pt idx="75">
                  <c:v>7.99</c:v>
                </c:pt>
                <c:pt idx="76">
                  <c:v>8.01</c:v>
                </c:pt>
                <c:pt idx="77">
                  <c:v>8.02</c:v>
                </c:pt>
                <c:pt idx="78">
                  <c:v>8.0299999999999994</c:v>
                </c:pt>
                <c:pt idx="79">
                  <c:v>8.0399999999999991</c:v>
                </c:pt>
                <c:pt idx="80">
                  <c:v>8.06</c:v>
                </c:pt>
                <c:pt idx="81">
                  <c:v>8.07</c:v>
                </c:pt>
                <c:pt idx="82">
                  <c:v>8.08</c:v>
                </c:pt>
                <c:pt idx="83">
                  <c:v>8.1</c:v>
                </c:pt>
                <c:pt idx="84">
                  <c:v>8.11</c:v>
                </c:pt>
                <c:pt idx="85">
                  <c:v>8.1199999999999992</c:v>
                </c:pt>
                <c:pt idx="86">
                  <c:v>8.14</c:v>
                </c:pt>
                <c:pt idx="87">
                  <c:v>8.15</c:v>
                </c:pt>
                <c:pt idx="88">
                  <c:v>8.17</c:v>
                </c:pt>
                <c:pt idx="89">
                  <c:v>8.18</c:v>
                </c:pt>
                <c:pt idx="90">
                  <c:v>8.1999999999999993</c:v>
                </c:pt>
                <c:pt idx="91">
                  <c:v>8.2100000000000009</c:v>
                </c:pt>
                <c:pt idx="92">
                  <c:v>8.23</c:v>
                </c:pt>
                <c:pt idx="93">
                  <c:v>8.24</c:v>
                </c:pt>
                <c:pt idx="94">
                  <c:v>8.26</c:v>
                </c:pt>
                <c:pt idx="95">
                  <c:v>8.27</c:v>
                </c:pt>
                <c:pt idx="96">
                  <c:v>8.2899999999999991</c:v>
                </c:pt>
                <c:pt idx="97">
                  <c:v>8.3000000000000007</c:v>
                </c:pt>
                <c:pt idx="98">
                  <c:v>8.32</c:v>
                </c:pt>
                <c:pt idx="99">
                  <c:v>8.34</c:v>
                </c:pt>
                <c:pt idx="100">
                  <c:v>8.35</c:v>
                </c:pt>
                <c:pt idx="101">
                  <c:v>8.3699999999999992</c:v>
                </c:pt>
                <c:pt idx="102">
                  <c:v>8.39</c:v>
                </c:pt>
                <c:pt idx="103">
                  <c:v>8.41</c:v>
                </c:pt>
                <c:pt idx="104">
                  <c:v>8.42</c:v>
                </c:pt>
                <c:pt idx="105">
                  <c:v>8.44</c:v>
                </c:pt>
                <c:pt idx="106">
                  <c:v>8.4600000000000009</c:v>
                </c:pt>
                <c:pt idx="107">
                  <c:v>8.48</c:v>
                </c:pt>
                <c:pt idx="108">
                  <c:v>8.5</c:v>
                </c:pt>
                <c:pt idx="109">
                  <c:v>8.52</c:v>
                </c:pt>
                <c:pt idx="110">
                  <c:v>8.5399999999999991</c:v>
                </c:pt>
                <c:pt idx="111">
                  <c:v>8.5500000000000007</c:v>
                </c:pt>
                <c:pt idx="112">
                  <c:v>8.57</c:v>
                </c:pt>
                <c:pt idx="113">
                  <c:v>8.59</c:v>
                </c:pt>
                <c:pt idx="114">
                  <c:v>8.61</c:v>
                </c:pt>
                <c:pt idx="115">
                  <c:v>8.64</c:v>
                </c:pt>
                <c:pt idx="116">
                  <c:v>8.66</c:v>
                </c:pt>
                <c:pt idx="117">
                  <c:v>8.68</c:v>
                </c:pt>
                <c:pt idx="118">
                  <c:v>8.6999999999999993</c:v>
                </c:pt>
                <c:pt idx="119">
                  <c:v>8.7200000000000006</c:v>
                </c:pt>
                <c:pt idx="120">
                  <c:v>8.74</c:v>
                </c:pt>
                <c:pt idx="121">
                  <c:v>8.77</c:v>
                </c:pt>
                <c:pt idx="122">
                  <c:v>8.7899999999999991</c:v>
                </c:pt>
                <c:pt idx="123">
                  <c:v>8.81</c:v>
                </c:pt>
                <c:pt idx="124">
                  <c:v>8.83</c:v>
                </c:pt>
                <c:pt idx="125">
                  <c:v>8.86</c:v>
                </c:pt>
                <c:pt idx="126">
                  <c:v>8.8800000000000008</c:v>
                </c:pt>
                <c:pt idx="127">
                  <c:v>8.91</c:v>
                </c:pt>
                <c:pt idx="128">
                  <c:v>8.93</c:v>
                </c:pt>
                <c:pt idx="129">
                  <c:v>8.9600000000000009</c:v>
                </c:pt>
                <c:pt idx="130">
                  <c:v>8.98</c:v>
                </c:pt>
                <c:pt idx="131">
                  <c:v>9.01</c:v>
                </c:pt>
                <c:pt idx="132">
                  <c:v>9.0399999999999991</c:v>
                </c:pt>
                <c:pt idx="133">
                  <c:v>9.06</c:v>
                </c:pt>
                <c:pt idx="134">
                  <c:v>9.09</c:v>
                </c:pt>
                <c:pt idx="135">
                  <c:v>9.1199999999999992</c:v>
                </c:pt>
                <c:pt idx="136">
                  <c:v>9.15</c:v>
                </c:pt>
                <c:pt idx="137">
                  <c:v>9.18</c:v>
                </c:pt>
                <c:pt idx="138">
                  <c:v>9.2100000000000009</c:v>
                </c:pt>
                <c:pt idx="139">
                  <c:v>9.24</c:v>
                </c:pt>
                <c:pt idx="140">
                  <c:v>9.27</c:v>
                </c:pt>
                <c:pt idx="141">
                  <c:v>9.3000000000000007</c:v>
                </c:pt>
                <c:pt idx="142">
                  <c:v>9.33</c:v>
                </c:pt>
                <c:pt idx="143">
                  <c:v>9.36</c:v>
                </c:pt>
                <c:pt idx="144">
                  <c:v>9.39</c:v>
                </c:pt>
                <c:pt idx="145">
                  <c:v>9.43</c:v>
                </c:pt>
                <c:pt idx="146">
                  <c:v>9.4600000000000009</c:v>
                </c:pt>
                <c:pt idx="147">
                  <c:v>9.5</c:v>
                </c:pt>
                <c:pt idx="148">
                  <c:v>9.5299999999999994</c:v>
                </c:pt>
                <c:pt idx="149">
                  <c:v>9.57</c:v>
                </c:pt>
                <c:pt idx="150">
                  <c:v>9.61</c:v>
                </c:pt>
                <c:pt idx="151">
                  <c:v>9.65</c:v>
                </c:pt>
                <c:pt idx="152">
                  <c:v>9.68</c:v>
                </c:pt>
                <c:pt idx="153">
                  <c:v>9.7200000000000006</c:v>
                </c:pt>
                <c:pt idx="154">
                  <c:v>9.77</c:v>
                </c:pt>
                <c:pt idx="155">
                  <c:v>9.81</c:v>
                </c:pt>
                <c:pt idx="156">
                  <c:v>9.85</c:v>
                </c:pt>
                <c:pt idx="157">
                  <c:v>9.9</c:v>
                </c:pt>
                <c:pt idx="158">
                  <c:v>9.94</c:v>
                </c:pt>
                <c:pt idx="159">
                  <c:v>9.99</c:v>
                </c:pt>
                <c:pt idx="160">
                  <c:v>10.039999999999999</c:v>
                </c:pt>
                <c:pt idx="161">
                  <c:v>10.09</c:v>
                </c:pt>
                <c:pt idx="162">
                  <c:v>10.14</c:v>
                </c:pt>
                <c:pt idx="163">
                  <c:v>10.19</c:v>
                </c:pt>
                <c:pt idx="164">
                  <c:v>10.25</c:v>
                </c:pt>
                <c:pt idx="165">
                  <c:v>10.3</c:v>
                </c:pt>
                <c:pt idx="166">
                  <c:v>10.36</c:v>
                </c:pt>
                <c:pt idx="167">
                  <c:v>10.42</c:v>
                </c:pt>
                <c:pt idx="168">
                  <c:v>10.48</c:v>
                </c:pt>
                <c:pt idx="169">
                  <c:v>10.55</c:v>
                </c:pt>
                <c:pt idx="170">
                  <c:v>10.61</c:v>
                </c:pt>
                <c:pt idx="171">
                  <c:v>10.68</c:v>
                </c:pt>
                <c:pt idx="172">
                  <c:v>10.76</c:v>
                </c:pt>
                <c:pt idx="173">
                  <c:v>10.83</c:v>
                </c:pt>
                <c:pt idx="174">
                  <c:v>10.91</c:v>
                </c:pt>
                <c:pt idx="175">
                  <c:v>10.99</c:v>
                </c:pt>
                <c:pt idx="176">
                  <c:v>11.08</c:v>
                </c:pt>
                <c:pt idx="177">
                  <c:v>11.17</c:v>
                </c:pt>
                <c:pt idx="178">
                  <c:v>11.26</c:v>
                </c:pt>
                <c:pt idx="179">
                  <c:v>11.36</c:v>
                </c:pt>
                <c:pt idx="180">
                  <c:v>11.46</c:v>
                </c:pt>
                <c:pt idx="181">
                  <c:v>11.57</c:v>
                </c:pt>
                <c:pt idx="182">
                  <c:v>11.68</c:v>
                </c:pt>
                <c:pt idx="183">
                  <c:v>11.8</c:v>
                </c:pt>
                <c:pt idx="184">
                  <c:v>11.92</c:v>
                </c:pt>
                <c:pt idx="185">
                  <c:v>12.05</c:v>
                </c:pt>
                <c:pt idx="186">
                  <c:v>12.19</c:v>
                </c:pt>
                <c:pt idx="187">
                  <c:v>12.34</c:v>
                </c:pt>
                <c:pt idx="188">
                  <c:v>12.49</c:v>
                </c:pt>
                <c:pt idx="189">
                  <c:v>12.66</c:v>
                </c:pt>
                <c:pt idx="190">
                  <c:v>12.83</c:v>
                </c:pt>
                <c:pt idx="191">
                  <c:v>13.01</c:v>
                </c:pt>
                <c:pt idx="192">
                  <c:v>13.2</c:v>
                </c:pt>
                <c:pt idx="193">
                  <c:v>13.4</c:v>
                </c:pt>
                <c:pt idx="194">
                  <c:v>13.61</c:v>
                </c:pt>
                <c:pt idx="195">
                  <c:v>13.83</c:v>
                </c:pt>
                <c:pt idx="196">
                  <c:v>14.07</c:v>
                </c:pt>
                <c:pt idx="197">
                  <c:v>14.31</c:v>
                </c:pt>
                <c:pt idx="198">
                  <c:v>14.57</c:v>
                </c:pt>
                <c:pt idx="199">
                  <c:v>14.84</c:v>
                </c:pt>
                <c:pt idx="200">
                  <c:v>15.11</c:v>
                </c:pt>
                <c:pt idx="201">
                  <c:v>15.4</c:v>
                </c:pt>
                <c:pt idx="202">
                  <c:v>15.69</c:v>
                </c:pt>
                <c:pt idx="203">
                  <c:v>15.99</c:v>
                </c:pt>
                <c:pt idx="204">
                  <c:v>16.29</c:v>
                </c:pt>
                <c:pt idx="205">
                  <c:v>16.59</c:v>
                </c:pt>
                <c:pt idx="206">
                  <c:v>16.88</c:v>
                </c:pt>
                <c:pt idx="207">
                  <c:v>17.16</c:v>
                </c:pt>
                <c:pt idx="208">
                  <c:v>17.43</c:v>
                </c:pt>
                <c:pt idx="209">
                  <c:v>17.670000000000002</c:v>
                </c:pt>
                <c:pt idx="210">
                  <c:v>17.89</c:v>
                </c:pt>
                <c:pt idx="211">
                  <c:v>18.07</c:v>
                </c:pt>
                <c:pt idx="212">
                  <c:v>18.21</c:v>
                </c:pt>
                <c:pt idx="213">
                  <c:v>18.3</c:v>
                </c:pt>
                <c:pt idx="214">
                  <c:v>18.36</c:v>
                </c:pt>
                <c:pt idx="215">
                  <c:v>18.36</c:v>
                </c:pt>
                <c:pt idx="216">
                  <c:v>18.34</c:v>
                </c:pt>
                <c:pt idx="217">
                  <c:v>18.27</c:v>
                </c:pt>
                <c:pt idx="218">
                  <c:v>18.18</c:v>
                </c:pt>
                <c:pt idx="219">
                  <c:v>18.07</c:v>
                </c:pt>
                <c:pt idx="220">
                  <c:v>17.940000000000001</c:v>
                </c:pt>
                <c:pt idx="221">
                  <c:v>17.8</c:v>
                </c:pt>
                <c:pt idx="222">
                  <c:v>17.649999999999999</c:v>
                </c:pt>
                <c:pt idx="223">
                  <c:v>17.489999999999998</c:v>
                </c:pt>
                <c:pt idx="224">
                  <c:v>17.329999999999998</c:v>
                </c:pt>
                <c:pt idx="225">
                  <c:v>17.170000000000002</c:v>
                </c:pt>
                <c:pt idx="226">
                  <c:v>17.010000000000002</c:v>
                </c:pt>
                <c:pt idx="227">
                  <c:v>16.86</c:v>
                </c:pt>
                <c:pt idx="228">
                  <c:v>16.71</c:v>
                </c:pt>
                <c:pt idx="229">
                  <c:v>16.57</c:v>
                </c:pt>
                <c:pt idx="230">
                  <c:v>16.440000000000001</c:v>
                </c:pt>
                <c:pt idx="231">
                  <c:v>16.309999999999999</c:v>
                </c:pt>
                <c:pt idx="232">
                  <c:v>16.190000000000001</c:v>
                </c:pt>
                <c:pt idx="233">
                  <c:v>16.079999999999998</c:v>
                </c:pt>
                <c:pt idx="234">
                  <c:v>15.98</c:v>
                </c:pt>
                <c:pt idx="235">
                  <c:v>15.88</c:v>
                </c:pt>
                <c:pt idx="236">
                  <c:v>15.8</c:v>
                </c:pt>
                <c:pt idx="237">
                  <c:v>15.72</c:v>
                </c:pt>
                <c:pt idx="238">
                  <c:v>15.65</c:v>
                </c:pt>
                <c:pt idx="239">
                  <c:v>15.58</c:v>
                </c:pt>
                <c:pt idx="240">
                  <c:v>15.52</c:v>
                </c:pt>
                <c:pt idx="241">
                  <c:v>15.47</c:v>
                </c:pt>
                <c:pt idx="242">
                  <c:v>15.43</c:v>
                </c:pt>
                <c:pt idx="243">
                  <c:v>15.39</c:v>
                </c:pt>
                <c:pt idx="244">
                  <c:v>15.35</c:v>
                </c:pt>
                <c:pt idx="245">
                  <c:v>15.32</c:v>
                </c:pt>
                <c:pt idx="246">
                  <c:v>15.3</c:v>
                </c:pt>
                <c:pt idx="247">
                  <c:v>15.28</c:v>
                </c:pt>
                <c:pt idx="248">
                  <c:v>15.27</c:v>
                </c:pt>
                <c:pt idx="249">
                  <c:v>15.26</c:v>
                </c:pt>
                <c:pt idx="250">
                  <c:v>15.25</c:v>
                </c:pt>
                <c:pt idx="251">
                  <c:v>15.25</c:v>
                </c:pt>
                <c:pt idx="252">
                  <c:v>15.25</c:v>
                </c:pt>
                <c:pt idx="253">
                  <c:v>15.26</c:v>
                </c:pt>
                <c:pt idx="254">
                  <c:v>15.27</c:v>
                </c:pt>
                <c:pt idx="255">
                  <c:v>15.28</c:v>
                </c:pt>
                <c:pt idx="256">
                  <c:v>15.29</c:v>
                </c:pt>
                <c:pt idx="257">
                  <c:v>15.31</c:v>
                </c:pt>
                <c:pt idx="258">
                  <c:v>15.33</c:v>
                </c:pt>
                <c:pt idx="259">
                  <c:v>15.36</c:v>
                </c:pt>
                <c:pt idx="260">
                  <c:v>15.38</c:v>
                </c:pt>
                <c:pt idx="261">
                  <c:v>15.41</c:v>
                </c:pt>
                <c:pt idx="262">
                  <c:v>15.44</c:v>
                </c:pt>
                <c:pt idx="263">
                  <c:v>15.48</c:v>
                </c:pt>
                <c:pt idx="264">
                  <c:v>15.51</c:v>
                </c:pt>
                <c:pt idx="265">
                  <c:v>15.55</c:v>
                </c:pt>
                <c:pt idx="266">
                  <c:v>15.59</c:v>
                </c:pt>
                <c:pt idx="267">
                  <c:v>15.63</c:v>
                </c:pt>
                <c:pt idx="268">
                  <c:v>15.68</c:v>
                </c:pt>
                <c:pt idx="269">
                  <c:v>15.72</c:v>
                </c:pt>
                <c:pt idx="270">
                  <c:v>15.77</c:v>
                </c:pt>
                <c:pt idx="271">
                  <c:v>15.82</c:v>
                </c:pt>
                <c:pt idx="272">
                  <c:v>15.87</c:v>
                </c:pt>
                <c:pt idx="273">
                  <c:v>15.92</c:v>
                </c:pt>
                <c:pt idx="274">
                  <c:v>15.98</c:v>
                </c:pt>
                <c:pt idx="275">
                  <c:v>16.03</c:v>
                </c:pt>
                <c:pt idx="276">
                  <c:v>16.09</c:v>
                </c:pt>
                <c:pt idx="277">
                  <c:v>16.149999999999999</c:v>
                </c:pt>
                <c:pt idx="278">
                  <c:v>16.21</c:v>
                </c:pt>
                <c:pt idx="279">
                  <c:v>16.28</c:v>
                </c:pt>
                <c:pt idx="280">
                  <c:v>16.34</c:v>
                </c:pt>
                <c:pt idx="281">
                  <c:v>16.399999999999999</c:v>
                </c:pt>
                <c:pt idx="282">
                  <c:v>16.47</c:v>
                </c:pt>
                <c:pt idx="283">
                  <c:v>16.54</c:v>
                </c:pt>
                <c:pt idx="284">
                  <c:v>16.61</c:v>
                </c:pt>
                <c:pt idx="285">
                  <c:v>16.68</c:v>
                </c:pt>
                <c:pt idx="286">
                  <c:v>16.75</c:v>
                </c:pt>
                <c:pt idx="287">
                  <c:v>16.829999999999998</c:v>
                </c:pt>
                <c:pt idx="288">
                  <c:v>16.899999999999999</c:v>
                </c:pt>
                <c:pt idx="289">
                  <c:v>16.98</c:v>
                </c:pt>
                <c:pt idx="290">
                  <c:v>17.059999999999999</c:v>
                </c:pt>
                <c:pt idx="291">
                  <c:v>17.14</c:v>
                </c:pt>
                <c:pt idx="292">
                  <c:v>17.22</c:v>
                </c:pt>
                <c:pt idx="293">
                  <c:v>17.3</c:v>
                </c:pt>
                <c:pt idx="294">
                  <c:v>17.38</c:v>
                </c:pt>
                <c:pt idx="295">
                  <c:v>17.47</c:v>
                </c:pt>
                <c:pt idx="296">
                  <c:v>17.559999999999999</c:v>
                </c:pt>
                <c:pt idx="297">
                  <c:v>17.64</c:v>
                </c:pt>
                <c:pt idx="298">
                  <c:v>17.73</c:v>
                </c:pt>
                <c:pt idx="299">
                  <c:v>17.82</c:v>
                </c:pt>
                <c:pt idx="300">
                  <c:v>17.91</c:v>
                </c:pt>
                <c:pt idx="301">
                  <c:v>18.010000000000002</c:v>
                </c:pt>
                <c:pt idx="302">
                  <c:v>18.100000000000001</c:v>
                </c:pt>
                <c:pt idx="303">
                  <c:v>18.2</c:v>
                </c:pt>
                <c:pt idx="304">
                  <c:v>18.29</c:v>
                </c:pt>
                <c:pt idx="305">
                  <c:v>18.39</c:v>
                </c:pt>
                <c:pt idx="306">
                  <c:v>18.489999999999998</c:v>
                </c:pt>
                <c:pt idx="307">
                  <c:v>18.59</c:v>
                </c:pt>
                <c:pt idx="308">
                  <c:v>18.7</c:v>
                </c:pt>
                <c:pt idx="309">
                  <c:v>18.8</c:v>
                </c:pt>
                <c:pt idx="310">
                  <c:v>18.91</c:v>
                </c:pt>
                <c:pt idx="311">
                  <c:v>19.010000000000002</c:v>
                </c:pt>
                <c:pt idx="312">
                  <c:v>19.12</c:v>
                </c:pt>
                <c:pt idx="313">
                  <c:v>19.23</c:v>
                </c:pt>
                <c:pt idx="314">
                  <c:v>19.34</c:v>
                </c:pt>
                <c:pt idx="315">
                  <c:v>19.46</c:v>
                </c:pt>
                <c:pt idx="316">
                  <c:v>19.57</c:v>
                </c:pt>
                <c:pt idx="317">
                  <c:v>19.690000000000001</c:v>
                </c:pt>
                <c:pt idx="318">
                  <c:v>19.8</c:v>
                </c:pt>
                <c:pt idx="319">
                  <c:v>19.920000000000002</c:v>
                </c:pt>
                <c:pt idx="320">
                  <c:v>20.04</c:v>
                </c:pt>
                <c:pt idx="321">
                  <c:v>20.16</c:v>
                </c:pt>
                <c:pt idx="322">
                  <c:v>20.29</c:v>
                </c:pt>
                <c:pt idx="323">
                  <c:v>20.41</c:v>
                </c:pt>
                <c:pt idx="324">
                  <c:v>20.54</c:v>
                </c:pt>
                <c:pt idx="325">
                  <c:v>20.67</c:v>
                </c:pt>
                <c:pt idx="326">
                  <c:v>20.8</c:v>
                </c:pt>
                <c:pt idx="327">
                  <c:v>20.93</c:v>
                </c:pt>
                <c:pt idx="328">
                  <c:v>21.06</c:v>
                </c:pt>
                <c:pt idx="329">
                  <c:v>21.2</c:v>
                </c:pt>
                <c:pt idx="330">
                  <c:v>21.34</c:v>
                </c:pt>
                <c:pt idx="331">
                  <c:v>21.48</c:v>
                </c:pt>
                <c:pt idx="332">
                  <c:v>21.62</c:v>
                </c:pt>
                <c:pt idx="333">
                  <c:v>21.76</c:v>
                </c:pt>
                <c:pt idx="334">
                  <c:v>21.9</c:v>
                </c:pt>
                <c:pt idx="335">
                  <c:v>22.05</c:v>
                </c:pt>
                <c:pt idx="336">
                  <c:v>22.2</c:v>
                </c:pt>
                <c:pt idx="337">
                  <c:v>22.35</c:v>
                </c:pt>
                <c:pt idx="338">
                  <c:v>22.5</c:v>
                </c:pt>
                <c:pt idx="339">
                  <c:v>22.65</c:v>
                </c:pt>
                <c:pt idx="340">
                  <c:v>22.81</c:v>
                </c:pt>
                <c:pt idx="341">
                  <c:v>22.97</c:v>
                </c:pt>
                <c:pt idx="342">
                  <c:v>23.13</c:v>
                </c:pt>
                <c:pt idx="343">
                  <c:v>23.29</c:v>
                </c:pt>
                <c:pt idx="344">
                  <c:v>23.46</c:v>
                </c:pt>
                <c:pt idx="345">
                  <c:v>23.62</c:v>
                </c:pt>
                <c:pt idx="346">
                  <c:v>23.79</c:v>
                </c:pt>
                <c:pt idx="347">
                  <c:v>23.96</c:v>
                </c:pt>
                <c:pt idx="348">
                  <c:v>24.14</c:v>
                </c:pt>
                <c:pt idx="349">
                  <c:v>24.31</c:v>
                </c:pt>
                <c:pt idx="350">
                  <c:v>24.49</c:v>
                </c:pt>
                <c:pt idx="351">
                  <c:v>24.67</c:v>
                </c:pt>
                <c:pt idx="352">
                  <c:v>24.85</c:v>
                </c:pt>
                <c:pt idx="353">
                  <c:v>25.04</c:v>
                </c:pt>
                <c:pt idx="354">
                  <c:v>25.23</c:v>
                </c:pt>
                <c:pt idx="355">
                  <c:v>25.42</c:v>
                </c:pt>
                <c:pt idx="356">
                  <c:v>25.61</c:v>
                </c:pt>
                <c:pt idx="357">
                  <c:v>25.8</c:v>
                </c:pt>
                <c:pt idx="358">
                  <c:v>26</c:v>
                </c:pt>
                <c:pt idx="359">
                  <c:v>26.2</c:v>
                </c:pt>
                <c:pt idx="360">
                  <c:v>26.41</c:v>
                </c:pt>
                <c:pt idx="361">
                  <c:v>26.61</c:v>
                </c:pt>
                <c:pt idx="362">
                  <c:v>26.82</c:v>
                </c:pt>
                <c:pt idx="363">
                  <c:v>27.03</c:v>
                </c:pt>
                <c:pt idx="364">
                  <c:v>27.25</c:v>
                </c:pt>
                <c:pt idx="365">
                  <c:v>27.47</c:v>
                </c:pt>
                <c:pt idx="366">
                  <c:v>27.69</c:v>
                </c:pt>
                <c:pt idx="367">
                  <c:v>27.91</c:v>
                </c:pt>
                <c:pt idx="368">
                  <c:v>28.14</c:v>
                </c:pt>
                <c:pt idx="369">
                  <c:v>28.37</c:v>
                </c:pt>
                <c:pt idx="370">
                  <c:v>28.6</c:v>
                </c:pt>
                <c:pt idx="371">
                  <c:v>28.84</c:v>
                </c:pt>
                <c:pt idx="372">
                  <c:v>29.08</c:v>
                </c:pt>
                <c:pt idx="373">
                  <c:v>29.32</c:v>
                </c:pt>
                <c:pt idx="374">
                  <c:v>29.57</c:v>
                </c:pt>
                <c:pt idx="375">
                  <c:v>29.82</c:v>
                </c:pt>
                <c:pt idx="376">
                  <c:v>30.07</c:v>
                </c:pt>
                <c:pt idx="377">
                  <c:v>30.33</c:v>
                </c:pt>
                <c:pt idx="378">
                  <c:v>30.59</c:v>
                </c:pt>
                <c:pt idx="379">
                  <c:v>30.86</c:v>
                </c:pt>
                <c:pt idx="380">
                  <c:v>31.13</c:v>
                </c:pt>
                <c:pt idx="381">
                  <c:v>31.4</c:v>
                </c:pt>
                <c:pt idx="382">
                  <c:v>31.68</c:v>
                </c:pt>
                <c:pt idx="383">
                  <c:v>31.96</c:v>
                </c:pt>
                <c:pt idx="384">
                  <c:v>32.25</c:v>
                </c:pt>
                <c:pt idx="385">
                  <c:v>32.54</c:v>
                </c:pt>
                <c:pt idx="386">
                  <c:v>32.83</c:v>
                </c:pt>
                <c:pt idx="387">
                  <c:v>33.130000000000003</c:v>
                </c:pt>
                <c:pt idx="388">
                  <c:v>33.43</c:v>
                </c:pt>
                <c:pt idx="389">
                  <c:v>33.74</c:v>
                </c:pt>
                <c:pt idx="390">
                  <c:v>34.049999999999997</c:v>
                </c:pt>
                <c:pt idx="391">
                  <c:v>34.369999999999997</c:v>
                </c:pt>
                <c:pt idx="392">
                  <c:v>34.69</c:v>
                </c:pt>
                <c:pt idx="393">
                  <c:v>35.020000000000003</c:v>
                </c:pt>
                <c:pt idx="394">
                  <c:v>35.35</c:v>
                </c:pt>
                <c:pt idx="395">
                  <c:v>35.69</c:v>
                </c:pt>
                <c:pt idx="396">
                  <c:v>36.03</c:v>
                </c:pt>
                <c:pt idx="397">
                  <c:v>36.380000000000003</c:v>
                </c:pt>
                <c:pt idx="398">
                  <c:v>36.729999999999997</c:v>
                </c:pt>
                <c:pt idx="399">
                  <c:v>37.090000000000003</c:v>
                </c:pt>
                <c:pt idx="400">
                  <c:v>37.46</c:v>
                </c:pt>
                <c:pt idx="401">
                  <c:v>37.83</c:v>
                </c:pt>
                <c:pt idx="402">
                  <c:v>38.200000000000003</c:v>
                </c:pt>
                <c:pt idx="403">
                  <c:v>38.590000000000003</c:v>
                </c:pt>
                <c:pt idx="404">
                  <c:v>38.979999999999997</c:v>
                </c:pt>
                <c:pt idx="405">
                  <c:v>39.369999999999997</c:v>
                </c:pt>
                <c:pt idx="406">
                  <c:v>39.770000000000003</c:v>
                </c:pt>
                <c:pt idx="407">
                  <c:v>40.18</c:v>
                </c:pt>
                <c:pt idx="408">
                  <c:v>40.6</c:v>
                </c:pt>
                <c:pt idx="409">
                  <c:v>41.02</c:v>
                </c:pt>
                <c:pt idx="410">
                  <c:v>41.45</c:v>
                </c:pt>
                <c:pt idx="411">
                  <c:v>41.89</c:v>
                </c:pt>
                <c:pt idx="412">
                  <c:v>42.33</c:v>
                </c:pt>
                <c:pt idx="413">
                  <c:v>42.78</c:v>
                </c:pt>
                <c:pt idx="414">
                  <c:v>43.24</c:v>
                </c:pt>
                <c:pt idx="415">
                  <c:v>43.71</c:v>
                </c:pt>
                <c:pt idx="416">
                  <c:v>44.18</c:v>
                </c:pt>
                <c:pt idx="417">
                  <c:v>44.67</c:v>
                </c:pt>
                <c:pt idx="418">
                  <c:v>45.16</c:v>
                </c:pt>
                <c:pt idx="419">
                  <c:v>45.66</c:v>
                </c:pt>
                <c:pt idx="420">
                  <c:v>46.17</c:v>
                </c:pt>
                <c:pt idx="421">
                  <c:v>46.69</c:v>
                </c:pt>
                <c:pt idx="422">
                  <c:v>47.21</c:v>
                </c:pt>
                <c:pt idx="423">
                  <c:v>47.75</c:v>
                </c:pt>
                <c:pt idx="424">
                  <c:v>48.3</c:v>
                </c:pt>
                <c:pt idx="425">
                  <c:v>48.85</c:v>
                </c:pt>
                <c:pt idx="426">
                  <c:v>49.42</c:v>
                </c:pt>
                <c:pt idx="427">
                  <c:v>50</c:v>
                </c:pt>
                <c:pt idx="428">
                  <c:v>50.58</c:v>
                </c:pt>
                <c:pt idx="429">
                  <c:v>51.18</c:v>
                </c:pt>
                <c:pt idx="430">
                  <c:v>51.79</c:v>
                </c:pt>
                <c:pt idx="431">
                  <c:v>52.41</c:v>
                </c:pt>
                <c:pt idx="432">
                  <c:v>53.04</c:v>
                </c:pt>
                <c:pt idx="433">
                  <c:v>53.69</c:v>
                </c:pt>
                <c:pt idx="434">
                  <c:v>54.34</c:v>
                </c:pt>
                <c:pt idx="435">
                  <c:v>55.01</c:v>
                </c:pt>
                <c:pt idx="436">
                  <c:v>55.7</c:v>
                </c:pt>
                <c:pt idx="437">
                  <c:v>56.39</c:v>
                </c:pt>
                <c:pt idx="438">
                  <c:v>57.1</c:v>
                </c:pt>
                <c:pt idx="439">
                  <c:v>57.82</c:v>
                </c:pt>
                <c:pt idx="440">
                  <c:v>58.56</c:v>
                </c:pt>
                <c:pt idx="441">
                  <c:v>59.31</c:v>
                </c:pt>
                <c:pt idx="442">
                  <c:v>60.08</c:v>
                </c:pt>
                <c:pt idx="443">
                  <c:v>60.86</c:v>
                </c:pt>
                <c:pt idx="444">
                  <c:v>61.65</c:v>
                </c:pt>
                <c:pt idx="445">
                  <c:v>62.47</c:v>
                </c:pt>
                <c:pt idx="446">
                  <c:v>63.3</c:v>
                </c:pt>
                <c:pt idx="447">
                  <c:v>64.14</c:v>
                </c:pt>
                <c:pt idx="448">
                  <c:v>65.010000000000005</c:v>
                </c:pt>
                <c:pt idx="449">
                  <c:v>65.89</c:v>
                </c:pt>
                <c:pt idx="450">
                  <c:v>66.790000000000006</c:v>
                </c:pt>
                <c:pt idx="451">
                  <c:v>67.709999999999994</c:v>
                </c:pt>
                <c:pt idx="452">
                  <c:v>68.650000000000006</c:v>
                </c:pt>
                <c:pt idx="453">
                  <c:v>69.61</c:v>
                </c:pt>
                <c:pt idx="454">
                  <c:v>70.59</c:v>
                </c:pt>
                <c:pt idx="455">
                  <c:v>71.59</c:v>
                </c:pt>
                <c:pt idx="456">
                  <c:v>72.61</c:v>
                </c:pt>
                <c:pt idx="457">
                  <c:v>73.650000000000006</c:v>
                </c:pt>
                <c:pt idx="458">
                  <c:v>74.72</c:v>
                </c:pt>
                <c:pt idx="459">
                  <c:v>75.81</c:v>
                </c:pt>
                <c:pt idx="460">
                  <c:v>76.92</c:v>
                </c:pt>
                <c:pt idx="461">
                  <c:v>78.06</c:v>
                </c:pt>
                <c:pt idx="462">
                  <c:v>79.22</c:v>
                </c:pt>
                <c:pt idx="463">
                  <c:v>80.42</c:v>
                </c:pt>
                <c:pt idx="464">
                  <c:v>81.63</c:v>
                </c:pt>
                <c:pt idx="465">
                  <c:v>82.88</c:v>
                </c:pt>
                <c:pt idx="466">
                  <c:v>84.15</c:v>
                </c:pt>
                <c:pt idx="467">
                  <c:v>85.46</c:v>
                </c:pt>
                <c:pt idx="468">
                  <c:v>86.79</c:v>
                </c:pt>
                <c:pt idx="469">
                  <c:v>88.16</c:v>
                </c:pt>
                <c:pt idx="470">
                  <c:v>89.56</c:v>
                </c:pt>
                <c:pt idx="471">
                  <c:v>90.99</c:v>
                </c:pt>
                <c:pt idx="472">
                  <c:v>92.45</c:v>
                </c:pt>
                <c:pt idx="473">
                  <c:v>93.95</c:v>
                </c:pt>
                <c:pt idx="474">
                  <c:v>95.49</c:v>
                </c:pt>
                <c:pt idx="475">
                  <c:v>97.07</c:v>
                </c:pt>
                <c:pt idx="476">
                  <c:v>98.68</c:v>
                </c:pt>
                <c:pt idx="477">
                  <c:v>100.33</c:v>
                </c:pt>
                <c:pt idx="478">
                  <c:v>102.03</c:v>
                </c:pt>
                <c:pt idx="479">
                  <c:v>103.77</c:v>
                </c:pt>
                <c:pt idx="480">
                  <c:v>105.55</c:v>
                </c:pt>
                <c:pt idx="481">
                  <c:v>107.38</c:v>
                </c:pt>
                <c:pt idx="482">
                  <c:v>109.26</c:v>
                </c:pt>
                <c:pt idx="483">
                  <c:v>111.19</c:v>
                </c:pt>
                <c:pt idx="484">
                  <c:v>113.17</c:v>
                </c:pt>
                <c:pt idx="485">
                  <c:v>115.2</c:v>
                </c:pt>
                <c:pt idx="486">
                  <c:v>117.29</c:v>
                </c:pt>
                <c:pt idx="487">
                  <c:v>119.44</c:v>
                </c:pt>
                <c:pt idx="488">
                  <c:v>121.65</c:v>
                </c:pt>
                <c:pt idx="489">
                  <c:v>123.92</c:v>
                </c:pt>
                <c:pt idx="490">
                  <c:v>126.27</c:v>
                </c:pt>
                <c:pt idx="491">
                  <c:v>128.69</c:v>
                </c:pt>
                <c:pt idx="492">
                  <c:v>131.19</c:v>
                </c:pt>
                <c:pt idx="493">
                  <c:v>133.77000000000001</c:v>
                </c:pt>
                <c:pt idx="494">
                  <c:v>136.44</c:v>
                </c:pt>
                <c:pt idx="495">
                  <c:v>139.19999999999999</c:v>
                </c:pt>
                <c:pt idx="496">
                  <c:v>142.02000000000001</c:v>
                </c:pt>
                <c:pt idx="497">
                  <c:v>144.94999999999999</c:v>
                </c:pt>
                <c:pt idx="498">
                  <c:v>147.99</c:v>
                </c:pt>
                <c:pt idx="499">
                  <c:v>151.15</c:v>
                </c:pt>
                <c:pt idx="500">
                  <c:v>154.44999999999999</c:v>
                </c:pt>
                <c:pt idx="501">
                  <c:v>157.74</c:v>
                </c:pt>
                <c:pt idx="502">
                  <c:v>161.19</c:v>
                </c:pt>
                <c:pt idx="503">
                  <c:v>164.8</c:v>
                </c:pt>
                <c:pt idx="504">
                  <c:v>168.57</c:v>
                </c:pt>
                <c:pt idx="505">
                  <c:v>172.63</c:v>
                </c:pt>
                <c:pt idx="506">
                  <c:v>176.36</c:v>
                </c:pt>
                <c:pt idx="507">
                  <c:v>180.37</c:v>
                </c:pt>
                <c:pt idx="508">
                  <c:v>184.57</c:v>
                </c:pt>
                <c:pt idx="509">
                  <c:v>188.98</c:v>
                </c:pt>
                <c:pt idx="510">
                  <c:v>193.72</c:v>
                </c:pt>
                <c:pt idx="511">
                  <c:v>197.88</c:v>
                </c:pt>
                <c:pt idx="512">
                  <c:v>202.19</c:v>
                </c:pt>
                <c:pt idx="513">
                  <c:v>206.71</c:v>
                </c:pt>
                <c:pt idx="514">
                  <c:v>211.42</c:v>
                </c:pt>
                <c:pt idx="515">
                  <c:v>216.37</c:v>
                </c:pt>
                <c:pt idx="516">
                  <c:v>220.58</c:v>
                </c:pt>
                <c:pt idx="517">
                  <c:v>224.4</c:v>
                </c:pt>
                <c:pt idx="518">
                  <c:v>228.39</c:v>
                </c:pt>
                <c:pt idx="519">
                  <c:v>232.41</c:v>
                </c:pt>
                <c:pt idx="520">
                  <c:v>236.44</c:v>
                </c:pt>
                <c:pt idx="521">
                  <c:v>239.93</c:v>
                </c:pt>
                <c:pt idx="522">
                  <c:v>242.25</c:v>
                </c:pt>
                <c:pt idx="523">
                  <c:v>244.73</c:v>
                </c:pt>
                <c:pt idx="524">
                  <c:v>247.1</c:v>
                </c:pt>
                <c:pt idx="525">
                  <c:v>249.26</c:v>
                </c:pt>
                <c:pt idx="526">
                  <c:v>251.3</c:v>
                </c:pt>
                <c:pt idx="527">
                  <c:v>252.11</c:v>
                </c:pt>
                <c:pt idx="528">
                  <c:v>253.1</c:v>
                </c:pt>
                <c:pt idx="529">
                  <c:v>254</c:v>
                </c:pt>
                <c:pt idx="530">
                  <c:v>254.76</c:v>
                </c:pt>
                <c:pt idx="531">
                  <c:v>255.38</c:v>
                </c:pt>
                <c:pt idx="532">
                  <c:v>255.82</c:v>
                </c:pt>
                <c:pt idx="533">
                  <c:v>256.2</c:v>
                </c:pt>
                <c:pt idx="534">
                  <c:v>256.54000000000002</c:v>
                </c:pt>
                <c:pt idx="535">
                  <c:v>256.83999999999997</c:v>
                </c:pt>
                <c:pt idx="536">
                  <c:v>257.11</c:v>
                </c:pt>
                <c:pt idx="537">
                  <c:v>257.35000000000002</c:v>
                </c:pt>
                <c:pt idx="538">
                  <c:v>257.56</c:v>
                </c:pt>
                <c:pt idx="539">
                  <c:v>257.75</c:v>
                </c:pt>
                <c:pt idx="540">
                  <c:v>257.92</c:v>
                </c:pt>
                <c:pt idx="541">
                  <c:v>258.08</c:v>
                </c:pt>
                <c:pt idx="542">
                  <c:v>258.22000000000003</c:v>
                </c:pt>
                <c:pt idx="543">
                  <c:v>258.35000000000002</c:v>
                </c:pt>
                <c:pt idx="544">
                  <c:v>258.47000000000003</c:v>
                </c:pt>
                <c:pt idx="545">
                  <c:v>258.58</c:v>
                </c:pt>
                <c:pt idx="546">
                  <c:v>258.68</c:v>
                </c:pt>
                <c:pt idx="547">
                  <c:v>258.77</c:v>
                </c:pt>
                <c:pt idx="548">
                  <c:v>258.86</c:v>
                </c:pt>
                <c:pt idx="549">
                  <c:v>258.93</c:v>
                </c:pt>
                <c:pt idx="550">
                  <c:v>259</c:v>
                </c:pt>
                <c:pt idx="551">
                  <c:v>259.06</c:v>
                </c:pt>
                <c:pt idx="552">
                  <c:v>259.12</c:v>
                </c:pt>
                <c:pt idx="553">
                  <c:v>259.17</c:v>
                </c:pt>
                <c:pt idx="554">
                  <c:v>259.22000000000003</c:v>
                </c:pt>
                <c:pt idx="555">
                  <c:v>259.26</c:v>
                </c:pt>
                <c:pt idx="556">
                  <c:v>259.3</c:v>
                </c:pt>
                <c:pt idx="557">
                  <c:v>259.33999999999997</c:v>
                </c:pt>
                <c:pt idx="558">
                  <c:v>259.37</c:v>
                </c:pt>
                <c:pt idx="559">
                  <c:v>259.39999999999998</c:v>
                </c:pt>
                <c:pt idx="560">
                  <c:v>259.43</c:v>
                </c:pt>
                <c:pt idx="561">
                  <c:v>259.45</c:v>
                </c:pt>
                <c:pt idx="562">
                  <c:v>259.48</c:v>
                </c:pt>
                <c:pt idx="563">
                  <c:v>259.5</c:v>
                </c:pt>
                <c:pt idx="564">
                  <c:v>259.52</c:v>
                </c:pt>
                <c:pt idx="565">
                  <c:v>259.54000000000002</c:v>
                </c:pt>
                <c:pt idx="566">
                  <c:v>259.56</c:v>
                </c:pt>
                <c:pt idx="567">
                  <c:v>259.58</c:v>
                </c:pt>
                <c:pt idx="568">
                  <c:v>259.58999999999997</c:v>
                </c:pt>
                <c:pt idx="569">
                  <c:v>259.61</c:v>
                </c:pt>
                <c:pt idx="570">
                  <c:v>259.62</c:v>
                </c:pt>
                <c:pt idx="571">
                  <c:v>259.63</c:v>
                </c:pt>
                <c:pt idx="572">
                  <c:v>259.64999999999998</c:v>
                </c:pt>
                <c:pt idx="573">
                  <c:v>259.66000000000003</c:v>
                </c:pt>
                <c:pt idx="574">
                  <c:v>259.67</c:v>
                </c:pt>
                <c:pt idx="575">
                  <c:v>259.68</c:v>
                </c:pt>
                <c:pt idx="576">
                  <c:v>259.68</c:v>
                </c:pt>
                <c:pt idx="577">
                  <c:v>259.69</c:v>
                </c:pt>
                <c:pt idx="578">
                  <c:v>259.7</c:v>
                </c:pt>
                <c:pt idx="579">
                  <c:v>259.7</c:v>
                </c:pt>
                <c:pt idx="580">
                  <c:v>259.70999999999998</c:v>
                </c:pt>
                <c:pt idx="581">
                  <c:v>259.70999999999998</c:v>
                </c:pt>
                <c:pt idx="582">
                  <c:v>259.72000000000003</c:v>
                </c:pt>
                <c:pt idx="583">
                  <c:v>259.72000000000003</c:v>
                </c:pt>
                <c:pt idx="584">
                  <c:v>259.73</c:v>
                </c:pt>
                <c:pt idx="585">
                  <c:v>259.73</c:v>
                </c:pt>
                <c:pt idx="586">
                  <c:v>259.74</c:v>
                </c:pt>
                <c:pt idx="587">
                  <c:v>259.74</c:v>
                </c:pt>
                <c:pt idx="588">
                  <c:v>259.75</c:v>
                </c:pt>
                <c:pt idx="589">
                  <c:v>259.75</c:v>
                </c:pt>
                <c:pt idx="590">
                  <c:v>259.76</c:v>
                </c:pt>
                <c:pt idx="591">
                  <c:v>259.76</c:v>
                </c:pt>
                <c:pt idx="592">
                  <c:v>259.76</c:v>
                </c:pt>
                <c:pt idx="593">
                  <c:v>259.76</c:v>
                </c:pt>
                <c:pt idx="594">
                  <c:v>259.76</c:v>
                </c:pt>
                <c:pt idx="595">
                  <c:v>259.76</c:v>
                </c:pt>
                <c:pt idx="596">
                  <c:v>259.76</c:v>
                </c:pt>
                <c:pt idx="597">
                  <c:v>259.76</c:v>
                </c:pt>
                <c:pt idx="598">
                  <c:v>259.76</c:v>
                </c:pt>
                <c:pt idx="599">
                  <c:v>259.76</c:v>
                </c:pt>
                <c:pt idx="600">
                  <c:v>259.75</c:v>
                </c:pt>
                <c:pt idx="601">
                  <c:v>259.75</c:v>
                </c:pt>
                <c:pt idx="602">
                  <c:v>259.74</c:v>
                </c:pt>
                <c:pt idx="603">
                  <c:v>259.74</c:v>
                </c:pt>
                <c:pt idx="604">
                  <c:v>259.74</c:v>
                </c:pt>
                <c:pt idx="605">
                  <c:v>259.73</c:v>
                </c:pt>
                <c:pt idx="606">
                  <c:v>259.72000000000003</c:v>
                </c:pt>
                <c:pt idx="607">
                  <c:v>259.72000000000003</c:v>
                </c:pt>
                <c:pt idx="608">
                  <c:v>259.70999999999998</c:v>
                </c:pt>
                <c:pt idx="609">
                  <c:v>259.7</c:v>
                </c:pt>
                <c:pt idx="610">
                  <c:v>259.69</c:v>
                </c:pt>
                <c:pt idx="611">
                  <c:v>259.68</c:v>
                </c:pt>
                <c:pt idx="612">
                  <c:v>259.67</c:v>
                </c:pt>
                <c:pt idx="613">
                  <c:v>259.64999999999998</c:v>
                </c:pt>
                <c:pt idx="614">
                  <c:v>259.64</c:v>
                </c:pt>
                <c:pt idx="615">
                  <c:v>259.62</c:v>
                </c:pt>
                <c:pt idx="616">
                  <c:v>259.58999999999997</c:v>
                </c:pt>
                <c:pt idx="617">
                  <c:v>259.57</c:v>
                </c:pt>
                <c:pt idx="618">
                  <c:v>259.54000000000002</c:v>
                </c:pt>
                <c:pt idx="619">
                  <c:v>259.5</c:v>
                </c:pt>
                <c:pt idx="620">
                  <c:v>259.47000000000003</c:v>
                </c:pt>
                <c:pt idx="621">
                  <c:v>259.43</c:v>
                </c:pt>
                <c:pt idx="622">
                  <c:v>259.38</c:v>
                </c:pt>
                <c:pt idx="623">
                  <c:v>259.33</c:v>
                </c:pt>
                <c:pt idx="624">
                  <c:v>259.27999999999997</c:v>
                </c:pt>
                <c:pt idx="625">
                  <c:v>259.22000000000003</c:v>
                </c:pt>
                <c:pt idx="626">
                  <c:v>259.16000000000003</c:v>
                </c:pt>
                <c:pt idx="627">
                  <c:v>259.10000000000002</c:v>
                </c:pt>
                <c:pt idx="628">
                  <c:v>259.02999999999997</c:v>
                </c:pt>
                <c:pt idx="629">
                  <c:v>258.95</c:v>
                </c:pt>
                <c:pt idx="630">
                  <c:v>258.87</c:v>
                </c:pt>
                <c:pt idx="631">
                  <c:v>258.77999999999997</c:v>
                </c:pt>
                <c:pt idx="632">
                  <c:v>258.68</c:v>
                </c:pt>
                <c:pt idx="633">
                  <c:v>258.57</c:v>
                </c:pt>
                <c:pt idx="634">
                  <c:v>258.45</c:v>
                </c:pt>
                <c:pt idx="635">
                  <c:v>258.33</c:v>
                </c:pt>
                <c:pt idx="636">
                  <c:v>258.19</c:v>
                </c:pt>
                <c:pt idx="637">
                  <c:v>258.04000000000002</c:v>
                </c:pt>
                <c:pt idx="638">
                  <c:v>257.87</c:v>
                </c:pt>
                <c:pt idx="639">
                  <c:v>257.69</c:v>
                </c:pt>
                <c:pt idx="640">
                  <c:v>257.49</c:v>
                </c:pt>
                <c:pt idx="641">
                  <c:v>257.27</c:v>
                </c:pt>
                <c:pt idx="642">
                  <c:v>257.02</c:v>
                </c:pt>
                <c:pt idx="643">
                  <c:v>256.74</c:v>
                </c:pt>
                <c:pt idx="644">
                  <c:v>256.42</c:v>
                </c:pt>
                <c:pt idx="645">
                  <c:v>256.04000000000002</c:v>
                </c:pt>
                <c:pt idx="646">
                  <c:v>255.61</c:v>
                </c:pt>
                <c:pt idx="647">
                  <c:v>255.13</c:v>
                </c:pt>
                <c:pt idx="648">
                  <c:v>254.56</c:v>
                </c:pt>
                <c:pt idx="649">
                  <c:v>253.71</c:v>
                </c:pt>
                <c:pt idx="650">
                  <c:v>252.7</c:v>
                </c:pt>
                <c:pt idx="651">
                  <c:v>251.55</c:v>
                </c:pt>
                <c:pt idx="652">
                  <c:v>250.3</c:v>
                </c:pt>
                <c:pt idx="653">
                  <c:v>249.26</c:v>
                </c:pt>
                <c:pt idx="654">
                  <c:v>246.93</c:v>
                </c:pt>
                <c:pt idx="655">
                  <c:v>244.59</c:v>
                </c:pt>
                <c:pt idx="656">
                  <c:v>242.12</c:v>
                </c:pt>
                <c:pt idx="657">
                  <c:v>239.58</c:v>
                </c:pt>
                <c:pt idx="658">
                  <c:v>237.12</c:v>
                </c:pt>
                <c:pt idx="659">
                  <c:v>233.93</c:v>
                </c:pt>
                <c:pt idx="660">
                  <c:v>230.36</c:v>
                </c:pt>
                <c:pt idx="661">
                  <c:v>226.81</c:v>
                </c:pt>
                <c:pt idx="662">
                  <c:v>223.31</c:v>
                </c:pt>
                <c:pt idx="663">
                  <c:v>219.91</c:v>
                </c:pt>
                <c:pt idx="664">
                  <c:v>216.44</c:v>
                </c:pt>
                <c:pt idx="665">
                  <c:v>212.45</c:v>
                </c:pt>
                <c:pt idx="666">
                  <c:v>208.65</c:v>
                </c:pt>
                <c:pt idx="667">
                  <c:v>204.97</c:v>
                </c:pt>
                <c:pt idx="668">
                  <c:v>201.42</c:v>
                </c:pt>
                <c:pt idx="669">
                  <c:v>198.11</c:v>
                </c:pt>
                <c:pt idx="670">
                  <c:v>194.33</c:v>
                </c:pt>
                <c:pt idx="671">
                  <c:v>190.81</c:v>
                </c:pt>
                <c:pt idx="672">
                  <c:v>187.41</c:v>
                </c:pt>
                <c:pt idx="673">
                  <c:v>184.14</c:v>
                </c:pt>
                <c:pt idx="674">
                  <c:v>180.99</c:v>
                </c:pt>
                <c:pt idx="675">
                  <c:v>177.83</c:v>
                </c:pt>
                <c:pt idx="676">
                  <c:v>174.75</c:v>
                </c:pt>
                <c:pt idx="677">
                  <c:v>171.77</c:v>
                </c:pt>
                <c:pt idx="678">
                  <c:v>168.89</c:v>
                </c:pt>
                <c:pt idx="679">
                  <c:v>166.1</c:v>
                </c:pt>
                <c:pt idx="680">
                  <c:v>163.38</c:v>
                </c:pt>
                <c:pt idx="681">
                  <c:v>160.71</c:v>
                </c:pt>
                <c:pt idx="682">
                  <c:v>158.12</c:v>
                </c:pt>
                <c:pt idx="683">
                  <c:v>155.6</c:v>
                </c:pt>
                <c:pt idx="684">
                  <c:v>153.16</c:v>
                </c:pt>
                <c:pt idx="685">
                  <c:v>150.78</c:v>
                </c:pt>
                <c:pt idx="686">
                  <c:v>148.47999999999999</c:v>
                </c:pt>
                <c:pt idx="687">
                  <c:v>146.22999999999999</c:v>
                </c:pt>
                <c:pt idx="688">
                  <c:v>144.04</c:v>
                </c:pt>
                <c:pt idx="689">
                  <c:v>141.91</c:v>
                </c:pt>
                <c:pt idx="690">
                  <c:v>139.83000000000001</c:v>
                </c:pt>
                <c:pt idx="691">
                  <c:v>137.79</c:v>
                </c:pt>
                <c:pt idx="692">
                  <c:v>135.81</c:v>
                </c:pt>
                <c:pt idx="693">
                  <c:v>133.87</c:v>
                </c:pt>
                <c:pt idx="694">
                  <c:v>131.97999999999999</c:v>
                </c:pt>
                <c:pt idx="695">
                  <c:v>130.13</c:v>
                </c:pt>
                <c:pt idx="696">
                  <c:v>128.32</c:v>
                </c:pt>
                <c:pt idx="697">
                  <c:v>126.55</c:v>
                </c:pt>
                <c:pt idx="698">
                  <c:v>124.83</c:v>
                </c:pt>
                <c:pt idx="699">
                  <c:v>123.14</c:v>
                </c:pt>
                <c:pt idx="700">
                  <c:v>121.48</c:v>
                </c:pt>
                <c:pt idx="701">
                  <c:v>119.87</c:v>
                </c:pt>
                <c:pt idx="702">
                  <c:v>118.29</c:v>
                </c:pt>
                <c:pt idx="703">
                  <c:v>116.74</c:v>
                </c:pt>
                <c:pt idx="704">
                  <c:v>115.22</c:v>
                </c:pt>
                <c:pt idx="705">
                  <c:v>113.74</c:v>
                </c:pt>
                <c:pt idx="706">
                  <c:v>112.29</c:v>
                </c:pt>
                <c:pt idx="707">
                  <c:v>110.87</c:v>
                </c:pt>
                <c:pt idx="708">
                  <c:v>109.48</c:v>
                </c:pt>
                <c:pt idx="709">
                  <c:v>108.12</c:v>
                </c:pt>
                <c:pt idx="710">
                  <c:v>106.79</c:v>
                </c:pt>
                <c:pt idx="711">
                  <c:v>105.49</c:v>
                </c:pt>
                <c:pt idx="712">
                  <c:v>104.21</c:v>
                </c:pt>
                <c:pt idx="713">
                  <c:v>102.96</c:v>
                </c:pt>
                <c:pt idx="714">
                  <c:v>101.73</c:v>
                </c:pt>
                <c:pt idx="715">
                  <c:v>100.53</c:v>
                </c:pt>
                <c:pt idx="716">
                  <c:v>99.35</c:v>
                </c:pt>
                <c:pt idx="717">
                  <c:v>98.2</c:v>
                </c:pt>
                <c:pt idx="718">
                  <c:v>97.07</c:v>
                </c:pt>
                <c:pt idx="719">
                  <c:v>95.96</c:v>
                </c:pt>
                <c:pt idx="720">
                  <c:v>94.88</c:v>
                </c:pt>
                <c:pt idx="721">
                  <c:v>93.81</c:v>
                </c:pt>
                <c:pt idx="722">
                  <c:v>92.77</c:v>
                </c:pt>
                <c:pt idx="723">
                  <c:v>91.75</c:v>
                </c:pt>
                <c:pt idx="724">
                  <c:v>90.74</c:v>
                </c:pt>
                <c:pt idx="725">
                  <c:v>89.76</c:v>
                </c:pt>
                <c:pt idx="726">
                  <c:v>88.79</c:v>
                </c:pt>
                <c:pt idx="727">
                  <c:v>87.85</c:v>
                </c:pt>
                <c:pt idx="728">
                  <c:v>86.92</c:v>
                </c:pt>
                <c:pt idx="729">
                  <c:v>86.01</c:v>
                </c:pt>
                <c:pt idx="730">
                  <c:v>85.12</c:v>
                </c:pt>
                <c:pt idx="731">
                  <c:v>84.24</c:v>
                </c:pt>
                <c:pt idx="732">
                  <c:v>83.38</c:v>
                </c:pt>
                <c:pt idx="733">
                  <c:v>82.54</c:v>
                </c:pt>
                <c:pt idx="734">
                  <c:v>81.709999999999994</c:v>
                </c:pt>
                <c:pt idx="735">
                  <c:v>80.900000000000006</c:v>
                </c:pt>
                <c:pt idx="736">
                  <c:v>80.099999999999994</c:v>
                </c:pt>
                <c:pt idx="737">
                  <c:v>79.319999999999993</c:v>
                </c:pt>
                <c:pt idx="738">
                  <c:v>78.55</c:v>
                </c:pt>
                <c:pt idx="739">
                  <c:v>77.790000000000006</c:v>
                </c:pt>
                <c:pt idx="740">
                  <c:v>77.05</c:v>
                </c:pt>
                <c:pt idx="741">
                  <c:v>76.319999999999993</c:v>
                </c:pt>
                <c:pt idx="742">
                  <c:v>75.61</c:v>
                </c:pt>
                <c:pt idx="743">
                  <c:v>74.900000000000006</c:v>
                </c:pt>
                <c:pt idx="744">
                  <c:v>74.209999999999994</c:v>
                </c:pt>
                <c:pt idx="745">
                  <c:v>73.540000000000006</c:v>
                </c:pt>
                <c:pt idx="746">
                  <c:v>72.87</c:v>
                </c:pt>
                <c:pt idx="747">
                  <c:v>72.22</c:v>
                </c:pt>
                <c:pt idx="748">
                  <c:v>71.569999999999993</c:v>
                </c:pt>
                <c:pt idx="749">
                  <c:v>70.94</c:v>
                </c:pt>
                <c:pt idx="750">
                  <c:v>70.319999999999993</c:v>
                </c:pt>
                <c:pt idx="751">
                  <c:v>69.709999999999994</c:v>
                </c:pt>
                <c:pt idx="752">
                  <c:v>69.11</c:v>
                </c:pt>
                <c:pt idx="753">
                  <c:v>68.52</c:v>
                </c:pt>
                <c:pt idx="754">
                  <c:v>67.94</c:v>
                </c:pt>
                <c:pt idx="755">
                  <c:v>67.37</c:v>
                </c:pt>
                <c:pt idx="756">
                  <c:v>66.81</c:v>
                </c:pt>
                <c:pt idx="757">
                  <c:v>66.260000000000005</c:v>
                </c:pt>
                <c:pt idx="758">
                  <c:v>65.72</c:v>
                </c:pt>
                <c:pt idx="759">
                  <c:v>65.19</c:v>
                </c:pt>
                <c:pt idx="760">
                  <c:v>64.67</c:v>
                </c:pt>
                <c:pt idx="761">
                  <c:v>64.150000000000006</c:v>
                </c:pt>
                <c:pt idx="762">
                  <c:v>63.64</c:v>
                </c:pt>
                <c:pt idx="763">
                  <c:v>63.15</c:v>
                </c:pt>
                <c:pt idx="764">
                  <c:v>62.66</c:v>
                </c:pt>
                <c:pt idx="765">
                  <c:v>62.17</c:v>
                </c:pt>
                <c:pt idx="766">
                  <c:v>61.7</c:v>
                </c:pt>
                <c:pt idx="767">
                  <c:v>61.23</c:v>
                </c:pt>
                <c:pt idx="768">
                  <c:v>60.77</c:v>
                </c:pt>
                <c:pt idx="769">
                  <c:v>60.32</c:v>
                </c:pt>
                <c:pt idx="770">
                  <c:v>59.88</c:v>
                </c:pt>
                <c:pt idx="771">
                  <c:v>59.44</c:v>
                </c:pt>
                <c:pt idx="772">
                  <c:v>59.01</c:v>
                </c:pt>
                <c:pt idx="773">
                  <c:v>58.59</c:v>
                </c:pt>
                <c:pt idx="774">
                  <c:v>58.17</c:v>
                </c:pt>
                <c:pt idx="775">
                  <c:v>57.76</c:v>
                </c:pt>
                <c:pt idx="776">
                  <c:v>57.35</c:v>
                </c:pt>
                <c:pt idx="777">
                  <c:v>56.96</c:v>
                </c:pt>
                <c:pt idx="778">
                  <c:v>56.56</c:v>
                </c:pt>
                <c:pt idx="779">
                  <c:v>56.18</c:v>
                </c:pt>
                <c:pt idx="780">
                  <c:v>55.8</c:v>
                </c:pt>
                <c:pt idx="781">
                  <c:v>55.42</c:v>
                </c:pt>
                <c:pt idx="782">
                  <c:v>55.06</c:v>
                </c:pt>
                <c:pt idx="783">
                  <c:v>54.69</c:v>
                </c:pt>
                <c:pt idx="784">
                  <c:v>54.34</c:v>
                </c:pt>
                <c:pt idx="785">
                  <c:v>53.98</c:v>
                </c:pt>
                <c:pt idx="786">
                  <c:v>53.64</c:v>
                </c:pt>
                <c:pt idx="787">
                  <c:v>53.3</c:v>
                </c:pt>
                <c:pt idx="788">
                  <c:v>52.96</c:v>
                </c:pt>
                <c:pt idx="789">
                  <c:v>52.63</c:v>
                </c:pt>
                <c:pt idx="790">
                  <c:v>52.3</c:v>
                </c:pt>
                <c:pt idx="791">
                  <c:v>51.98</c:v>
                </c:pt>
                <c:pt idx="792">
                  <c:v>51.66</c:v>
                </c:pt>
                <c:pt idx="793">
                  <c:v>51.35</c:v>
                </c:pt>
                <c:pt idx="794">
                  <c:v>51.05</c:v>
                </c:pt>
                <c:pt idx="795">
                  <c:v>50.74</c:v>
                </c:pt>
                <c:pt idx="796">
                  <c:v>50.44</c:v>
                </c:pt>
                <c:pt idx="797">
                  <c:v>50.15</c:v>
                </c:pt>
                <c:pt idx="798">
                  <c:v>49.86</c:v>
                </c:pt>
                <c:pt idx="799">
                  <c:v>49.58</c:v>
                </c:pt>
                <c:pt idx="800">
                  <c:v>49.29</c:v>
                </c:pt>
                <c:pt idx="801">
                  <c:v>49.02</c:v>
                </c:pt>
                <c:pt idx="802">
                  <c:v>48.74</c:v>
                </c:pt>
                <c:pt idx="803">
                  <c:v>48.48</c:v>
                </c:pt>
                <c:pt idx="804">
                  <c:v>48.21</c:v>
                </c:pt>
                <c:pt idx="805">
                  <c:v>47.95</c:v>
                </c:pt>
                <c:pt idx="806">
                  <c:v>47.69</c:v>
                </c:pt>
                <c:pt idx="807">
                  <c:v>47.44</c:v>
                </c:pt>
                <c:pt idx="808">
                  <c:v>47.19</c:v>
                </c:pt>
                <c:pt idx="809">
                  <c:v>46.94</c:v>
                </c:pt>
                <c:pt idx="810">
                  <c:v>46.7</c:v>
                </c:pt>
                <c:pt idx="811">
                  <c:v>46.46</c:v>
                </c:pt>
                <c:pt idx="812">
                  <c:v>46.22</c:v>
                </c:pt>
                <c:pt idx="813">
                  <c:v>45.99</c:v>
                </c:pt>
                <c:pt idx="814">
                  <c:v>45.76</c:v>
                </c:pt>
                <c:pt idx="815">
                  <c:v>45.53</c:v>
                </c:pt>
                <c:pt idx="816">
                  <c:v>45.31</c:v>
                </c:pt>
                <c:pt idx="817">
                  <c:v>45.09</c:v>
                </c:pt>
                <c:pt idx="818">
                  <c:v>44.87</c:v>
                </c:pt>
                <c:pt idx="819">
                  <c:v>44.66</c:v>
                </c:pt>
                <c:pt idx="820">
                  <c:v>44.45</c:v>
                </c:pt>
                <c:pt idx="821">
                  <c:v>44.24</c:v>
                </c:pt>
                <c:pt idx="822">
                  <c:v>44.03</c:v>
                </c:pt>
                <c:pt idx="823">
                  <c:v>43.83</c:v>
                </c:pt>
                <c:pt idx="824">
                  <c:v>43.63</c:v>
                </c:pt>
                <c:pt idx="825">
                  <c:v>43.43</c:v>
                </c:pt>
                <c:pt idx="826">
                  <c:v>43.24</c:v>
                </c:pt>
                <c:pt idx="827">
                  <c:v>43.05</c:v>
                </c:pt>
                <c:pt idx="828">
                  <c:v>42.86</c:v>
                </c:pt>
                <c:pt idx="829">
                  <c:v>42.68</c:v>
                </c:pt>
                <c:pt idx="830">
                  <c:v>42.49</c:v>
                </c:pt>
                <c:pt idx="831">
                  <c:v>42.31</c:v>
                </c:pt>
                <c:pt idx="832">
                  <c:v>42.13</c:v>
                </c:pt>
                <c:pt idx="833">
                  <c:v>41.96</c:v>
                </c:pt>
                <c:pt idx="834">
                  <c:v>41.78</c:v>
                </c:pt>
                <c:pt idx="835">
                  <c:v>41.61</c:v>
                </c:pt>
                <c:pt idx="836">
                  <c:v>41.45</c:v>
                </c:pt>
                <c:pt idx="837">
                  <c:v>41.28</c:v>
                </c:pt>
                <c:pt idx="838">
                  <c:v>41.12</c:v>
                </c:pt>
                <c:pt idx="839">
                  <c:v>40.950000000000003</c:v>
                </c:pt>
                <c:pt idx="840">
                  <c:v>40.79</c:v>
                </c:pt>
                <c:pt idx="841">
                  <c:v>40.64</c:v>
                </c:pt>
                <c:pt idx="842">
                  <c:v>40.479999999999997</c:v>
                </c:pt>
                <c:pt idx="843">
                  <c:v>40.33</c:v>
                </c:pt>
                <c:pt idx="844">
                  <c:v>40.18</c:v>
                </c:pt>
                <c:pt idx="845">
                  <c:v>40.03</c:v>
                </c:pt>
                <c:pt idx="846">
                  <c:v>39.89</c:v>
                </c:pt>
                <c:pt idx="847">
                  <c:v>39.74</c:v>
                </c:pt>
                <c:pt idx="848">
                  <c:v>39.6</c:v>
                </c:pt>
                <c:pt idx="849">
                  <c:v>39.46</c:v>
                </c:pt>
                <c:pt idx="850">
                  <c:v>39.32</c:v>
                </c:pt>
                <c:pt idx="851">
                  <c:v>39.18</c:v>
                </c:pt>
                <c:pt idx="852">
                  <c:v>39.049999999999997</c:v>
                </c:pt>
                <c:pt idx="853">
                  <c:v>38.92</c:v>
                </c:pt>
                <c:pt idx="854">
                  <c:v>38.79</c:v>
                </c:pt>
                <c:pt idx="855">
                  <c:v>38.659999999999997</c:v>
                </c:pt>
                <c:pt idx="856">
                  <c:v>38.53</c:v>
                </c:pt>
                <c:pt idx="857">
                  <c:v>38.409999999999997</c:v>
                </c:pt>
                <c:pt idx="858">
                  <c:v>38.28</c:v>
                </c:pt>
                <c:pt idx="859">
                  <c:v>38.159999999999997</c:v>
                </c:pt>
                <c:pt idx="860">
                  <c:v>38.04</c:v>
                </c:pt>
                <c:pt idx="861">
                  <c:v>37.93</c:v>
                </c:pt>
                <c:pt idx="862">
                  <c:v>37.81</c:v>
                </c:pt>
                <c:pt idx="863">
                  <c:v>37.700000000000003</c:v>
                </c:pt>
                <c:pt idx="864">
                  <c:v>37.58</c:v>
                </c:pt>
                <c:pt idx="865">
                  <c:v>37.47</c:v>
                </c:pt>
                <c:pt idx="866">
                  <c:v>37.36</c:v>
                </c:pt>
                <c:pt idx="867">
                  <c:v>37.25</c:v>
                </c:pt>
                <c:pt idx="868">
                  <c:v>37.15</c:v>
                </c:pt>
                <c:pt idx="869">
                  <c:v>37.04</c:v>
                </c:pt>
                <c:pt idx="870">
                  <c:v>36.94</c:v>
                </c:pt>
                <c:pt idx="871">
                  <c:v>36.840000000000003</c:v>
                </c:pt>
                <c:pt idx="872">
                  <c:v>36.74</c:v>
                </c:pt>
                <c:pt idx="873">
                  <c:v>36.64</c:v>
                </c:pt>
                <c:pt idx="874">
                  <c:v>36.54</c:v>
                </c:pt>
                <c:pt idx="875">
                  <c:v>36.450000000000003</c:v>
                </c:pt>
                <c:pt idx="876">
                  <c:v>36.36</c:v>
                </c:pt>
                <c:pt idx="877">
                  <c:v>36.26</c:v>
                </c:pt>
                <c:pt idx="878">
                  <c:v>36.17</c:v>
                </c:pt>
                <c:pt idx="879">
                  <c:v>36.08</c:v>
                </c:pt>
                <c:pt idx="880">
                  <c:v>35.99</c:v>
                </c:pt>
                <c:pt idx="881">
                  <c:v>35.909999999999997</c:v>
                </c:pt>
                <c:pt idx="882">
                  <c:v>35.82</c:v>
                </c:pt>
                <c:pt idx="883">
                  <c:v>35.74</c:v>
                </c:pt>
                <c:pt idx="884">
                  <c:v>35.659999999999997</c:v>
                </c:pt>
                <c:pt idx="885">
                  <c:v>35.58</c:v>
                </c:pt>
                <c:pt idx="886">
                  <c:v>35.5</c:v>
                </c:pt>
                <c:pt idx="887">
                  <c:v>35.42</c:v>
                </c:pt>
                <c:pt idx="888">
                  <c:v>35.340000000000003</c:v>
                </c:pt>
                <c:pt idx="889">
                  <c:v>35.26</c:v>
                </c:pt>
                <c:pt idx="890">
                  <c:v>35.19</c:v>
                </c:pt>
                <c:pt idx="891">
                  <c:v>35.119999999999997</c:v>
                </c:pt>
                <c:pt idx="892">
                  <c:v>35.049999999999997</c:v>
                </c:pt>
                <c:pt idx="893">
                  <c:v>34.979999999999997</c:v>
                </c:pt>
                <c:pt idx="894">
                  <c:v>34.909999999999997</c:v>
                </c:pt>
                <c:pt idx="895">
                  <c:v>34.840000000000003</c:v>
                </c:pt>
                <c:pt idx="896">
                  <c:v>34.770000000000003</c:v>
                </c:pt>
                <c:pt idx="897">
                  <c:v>34.71</c:v>
                </c:pt>
                <c:pt idx="898">
                  <c:v>34.64</c:v>
                </c:pt>
                <c:pt idx="899">
                  <c:v>34.58</c:v>
                </c:pt>
                <c:pt idx="900">
                  <c:v>34.520000000000003</c:v>
                </c:pt>
                <c:pt idx="901">
                  <c:v>34.46</c:v>
                </c:pt>
                <c:pt idx="902">
                  <c:v>34.4</c:v>
                </c:pt>
                <c:pt idx="903">
                  <c:v>34.340000000000003</c:v>
                </c:pt>
                <c:pt idx="904">
                  <c:v>34.28</c:v>
                </c:pt>
                <c:pt idx="905">
                  <c:v>34.229999999999997</c:v>
                </c:pt>
                <c:pt idx="906">
                  <c:v>34.17</c:v>
                </c:pt>
                <c:pt idx="907">
                  <c:v>34.119999999999997</c:v>
                </c:pt>
                <c:pt idx="908">
                  <c:v>34.07</c:v>
                </c:pt>
                <c:pt idx="909">
                  <c:v>34.020000000000003</c:v>
                </c:pt>
                <c:pt idx="910">
                  <c:v>33.97</c:v>
                </c:pt>
                <c:pt idx="911">
                  <c:v>33.92</c:v>
                </c:pt>
                <c:pt idx="912">
                  <c:v>33.869999999999997</c:v>
                </c:pt>
                <c:pt idx="913">
                  <c:v>33.82</c:v>
                </c:pt>
                <c:pt idx="914">
                  <c:v>33.78</c:v>
                </c:pt>
                <c:pt idx="915">
                  <c:v>33.729999999999997</c:v>
                </c:pt>
                <c:pt idx="916">
                  <c:v>33.69</c:v>
                </c:pt>
                <c:pt idx="917">
                  <c:v>33.65</c:v>
                </c:pt>
                <c:pt idx="918">
                  <c:v>33.61</c:v>
                </c:pt>
                <c:pt idx="919">
                  <c:v>33.57</c:v>
                </c:pt>
                <c:pt idx="920">
                  <c:v>33.53</c:v>
                </c:pt>
                <c:pt idx="921">
                  <c:v>33.49</c:v>
                </c:pt>
                <c:pt idx="922">
                  <c:v>33.46</c:v>
                </c:pt>
                <c:pt idx="923">
                  <c:v>33.42</c:v>
                </c:pt>
                <c:pt idx="924">
                  <c:v>33.39</c:v>
                </c:pt>
                <c:pt idx="925">
                  <c:v>33.35</c:v>
                </c:pt>
                <c:pt idx="926">
                  <c:v>33.32</c:v>
                </c:pt>
                <c:pt idx="927">
                  <c:v>33.29</c:v>
                </c:pt>
                <c:pt idx="928">
                  <c:v>33.26</c:v>
                </c:pt>
                <c:pt idx="929">
                  <c:v>33.229999999999997</c:v>
                </c:pt>
                <c:pt idx="930">
                  <c:v>33.21</c:v>
                </c:pt>
                <c:pt idx="931">
                  <c:v>33.18</c:v>
                </c:pt>
                <c:pt idx="932">
                  <c:v>33.15</c:v>
                </c:pt>
                <c:pt idx="933">
                  <c:v>33.130000000000003</c:v>
                </c:pt>
                <c:pt idx="934">
                  <c:v>33.11</c:v>
                </c:pt>
                <c:pt idx="935">
                  <c:v>33.08</c:v>
                </c:pt>
                <c:pt idx="936">
                  <c:v>33.06</c:v>
                </c:pt>
                <c:pt idx="937">
                  <c:v>33.04</c:v>
                </c:pt>
                <c:pt idx="938">
                  <c:v>33.03</c:v>
                </c:pt>
                <c:pt idx="939">
                  <c:v>33.01</c:v>
                </c:pt>
                <c:pt idx="940">
                  <c:v>32.99</c:v>
                </c:pt>
                <c:pt idx="941">
                  <c:v>32.979999999999997</c:v>
                </c:pt>
                <c:pt idx="942">
                  <c:v>32.96</c:v>
                </c:pt>
                <c:pt idx="943">
                  <c:v>32.950000000000003</c:v>
                </c:pt>
                <c:pt idx="944">
                  <c:v>32.94</c:v>
                </c:pt>
                <c:pt idx="945">
                  <c:v>32.93</c:v>
                </c:pt>
                <c:pt idx="946">
                  <c:v>32.92</c:v>
                </c:pt>
                <c:pt idx="947">
                  <c:v>32.909999999999997</c:v>
                </c:pt>
                <c:pt idx="948">
                  <c:v>32.9</c:v>
                </c:pt>
                <c:pt idx="949">
                  <c:v>32.89</c:v>
                </c:pt>
                <c:pt idx="950">
                  <c:v>32.89</c:v>
                </c:pt>
                <c:pt idx="951">
                  <c:v>32.880000000000003</c:v>
                </c:pt>
                <c:pt idx="952">
                  <c:v>32.880000000000003</c:v>
                </c:pt>
                <c:pt idx="953">
                  <c:v>32.880000000000003</c:v>
                </c:pt>
                <c:pt idx="954">
                  <c:v>32.880000000000003</c:v>
                </c:pt>
                <c:pt idx="955">
                  <c:v>32.880000000000003</c:v>
                </c:pt>
                <c:pt idx="956">
                  <c:v>32.880000000000003</c:v>
                </c:pt>
                <c:pt idx="957">
                  <c:v>32.880000000000003</c:v>
                </c:pt>
                <c:pt idx="958">
                  <c:v>32.89</c:v>
                </c:pt>
                <c:pt idx="959">
                  <c:v>32.89</c:v>
                </c:pt>
                <c:pt idx="960">
                  <c:v>32.9</c:v>
                </c:pt>
                <c:pt idx="961">
                  <c:v>32.9</c:v>
                </c:pt>
                <c:pt idx="962">
                  <c:v>32.909999999999997</c:v>
                </c:pt>
                <c:pt idx="963">
                  <c:v>32.92</c:v>
                </c:pt>
                <c:pt idx="964">
                  <c:v>32.93</c:v>
                </c:pt>
                <c:pt idx="965">
                  <c:v>32.950000000000003</c:v>
                </c:pt>
                <c:pt idx="966">
                  <c:v>32.96</c:v>
                </c:pt>
                <c:pt idx="967">
                  <c:v>32.97</c:v>
                </c:pt>
                <c:pt idx="968">
                  <c:v>32.99</c:v>
                </c:pt>
                <c:pt idx="969">
                  <c:v>33.01</c:v>
                </c:pt>
                <c:pt idx="970">
                  <c:v>33.03</c:v>
                </c:pt>
                <c:pt idx="971">
                  <c:v>33.049999999999997</c:v>
                </c:pt>
                <c:pt idx="972">
                  <c:v>33.07</c:v>
                </c:pt>
                <c:pt idx="973">
                  <c:v>33.090000000000003</c:v>
                </c:pt>
                <c:pt idx="974">
                  <c:v>33.11</c:v>
                </c:pt>
                <c:pt idx="975">
                  <c:v>33.14</c:v>
                </c:pt>
                <c:pt idx="976">
                  <c:v>33.159999999999997</c:v>
                </c:pt>
                <c:pt idx="977">
                  <c:v>33.19</c:v>
                </c:pt>
                <c:pt idx="978">
                  <c:v>33.22</c:v>
                </c:pt>
                <c:pt idx="979">
                  <c:v>33.25</c:v>
                </c:pt>
                <c:pt idx="980">
                  <c:v>33.28</c:v>
                </c:pt>
                <c:pt idx="981">
                  <c:v>33.32</c:v>
                </c:pt>
                <c:pt idx="982">
                  <c:v>33.35</c:v>
                </c:pt>
                <c:pt idx="983">
                  <c:v>33.39</c:v>
                </c:pt>
                <c:pt idx="984">
                  <c:v>33.43</c:v>
                </c:pt>
                <c:pt idx="985">
                  <c:v>33.47</c:v>
                </c:pt>
                <c:pt idx="986">
                  <c:v>33.51</c:v>
                </c:pt>
                <c:pt idx="987">
                  <c:v>33.549999999999997</c:v>
                </c:pt>
                <c:pt idx="988">
                  <c:v>33.590000000000003</c:v>
                </c:pt>
                <c:pt idx="989">
                  <c:v>33.64</c:v>
                </c:pt>
                <c:pt idx="990">
                  <c:v>33.69</c:v>
                </c:pt>
                <c:pt idx="991">
                  <c:v>33.729999999999997</c:v>
                </c:pt>
                <c:pt idx="992">
                  <c:v>33.78</c:v>
                </c:pt>
                <c:pt idx="993">
                  <c:v>33.840000000000003</c:v>
                </c:pt>
                <c:pt idx="994">
                  <c:v>33.89</c:v>
                </c:pt>
                <c:pt idx="995">
                  <c:v>33.950000000000003</c:v>
                </c:pt>
                <c:pt idx="996">
                  <c:v>34</c:v>
                </c:pt>
                <c:pt idx="997">
                  <c:v>34.06</c:v>
                </c:pt>
                <c:pt idx="998">
                  <c:v>34.119999999999997</c:v>
                </c:pt>
                <c:pt idx="999">
                  <c:v>34.18</c:v>
                </c:pt>
                <c:pt idx="1000">
                  <c:v>34.25</c:v>
                </c:pt>
                <c:pt idx="1001">
                  <c:v>34.31</c:v>
                </c:pt>
                <c:pt idx="1002">
                  <c:v>34.380000000000003</c:v>
                </c:pt>
                <c:pt idx="1003">
                  <c:v>34.450000000000003</c:v>
                </c:pt>
                <c:pt idx="1004">
                  <c:v>34.53</c:v>
                </c:pt>
                <c:pt idx="1005">
                  <c:v>34.6</c:v>
                </c:pt>
                <c:pt idx="1006">
                  <c:v>34.68</c:v>
                </c:pt>
                <c:pt idx="1007">
                  <c:v>34.75</c:v>
                </c:pt>
                <c:pt idx="1008">
                  <c:v>34.83</c:v>
                </c:pt>
                <c:pt idx="1009">
                  <c:v>34.92</c:v>
                </c:pt>
                <c:pt idx="1010">
                  <c:v>35</c:v>
                </c:pt>
                <c:pt idx="1011">
                  <c:v>35.090000000000003</c:v>
                </c:pt>
                <c:pt idx="1012">
                  <c:v>35.18</c:v>
                </c:pt>
                <c:pt idx="1013">
                  <c:v>35.270000000000003</c:v>
                </c:pt>
                <c:pt idx="1014">
                  <c:v>35.36</c:v>
                </c:pt>
                <c:pt idx="1015">
                  <c:v>35.46</c:v>
                </c:pt>
                <c:pt idx="1016">
                  <c:v>35.56</c:v>
                </c:pt>
                <c:pt idx="1017">
                  <c:v>35.659999999999997</c:v>
                </c:pt>
                <c:pt idx="1018">
                  <c:v>35.76</c:v>
                </c:pt>
                <c:pt idx="1019">
                  <c:v>35.869999999999997</c:v>
                </c:pt>
                <c:pt idx="1020">
                  <c:v>35.979999999999997</c:v>
                </c:pt>
                <c:pt idx="1021">
                  <c:v>36.090000000000003</c:v>
                </c:pt>
                <c:pt idx="1022">
                  <c:v>36.200000000000003</c:v>
                </c:pt>
                <c:pt idx="1023">
                  <c:v>36.32</c:v>
                </c:pt>
                <c:pt idx="1024">
                  <c:v>36.44</c:v>
                </c:pt>
                <c:pt idx="1025">
                  <c:v>36.56</c:v>
                </c:pt>
                <c:pt idx="1026">
                  <c:v>36.69</c:v>
                </c:pt>
                <c:pt idx="1027">
                  <c:v>36.82</c:v>
                </c:pt>
                <c:pt idx="1028">
                  <c:v>36.950000000000003</c:v>
                </c:pt>
                <c:pt idx="1029">
                  <c:v>37.090000000000003</c:v>
                </c:pt>
                <c:pt idx="1030">
                  <c:v>37.229999999999997</c:v>
                </c:pt>
                <c:pt idx="1031">
                  <c:v>37.369999999999997</c:v>
                </c:pt>
                <c:pt idx="1032">
                  <c:v>37.51</c:v>
                </c:pt>
                <c:pt idx="1033">
                  <c:v>37.659999999999997</c:v>
                </c:pt>
                <c:pt idx="1034">
                  <c:v>37.82</c:v>
                </c:pt>
                <c:pt idx="1035">
                  <c:v>37.97</c:v>
                </c:pt>
                <c:pt idx="1036">
                  <c:v>38.130000000000003</c:v>
                </c:pt>
                <c:pt idx="1037">
                  <c:v>38.299999999999997</c:v>
                </c:pt>
                <c:pt idx="1038">
                  <c:v>38.47</c:v>
                </c:pt>
                <c:pt idx="1039">
                  <c:v>38.64</c:v>
                </c:pt>
                <c:pt idx="1040">
                  <c:v>38.82</c:v>
                </c:pt>
                <c:pt idx="1041">
                  <c:v>39</c:v>
                </c:pt>
                <c:pt idx="1042">
                  <c:v>39.18</c:v>
                </c:pt>
                <c:pt idx="1043">
                  <c:v>39.369999999999997</c:v>
                </c:pt>
                <c:pt idx="1044">
                  <c:v>39.57</c:v>
                </c:pt>
                <c:pt idx="1045">
                  <c:v>39.770000000000003</c:v>
                </c:pt>
                <c:pt idx="1046">
                  <c:v>39.97</c:v>
                </c:pt>
                <c:pt idx="1047">
                  <c:v>40.18</c:v>
                </c:pt>
                <c:pt idx="1048">
                  <c:v>40.39</c:v>
                </c:pt>
                <c:pt idx="1049">
                  <c:v>40.61</c:v>
                </c:pt>
                <c:pt idx="1050">
                  <c:v>40.840000000000003</c:v>
                </c:pt>
                <c:pt idx="1051">
                  <c:v>41.07</c:v>
                </c:pt>
                <c:pt idx="1052">
                  <c:v>41.31</c:v>
                </c:pt>
                <c:pt idx="1053">
                  <c:v>41.55</c:v>
                </c:pt>
                <c:pt idx="1054">
                  <c:v>41.8</c:v>
                </c:pt>
                <c:pt idx="1055">
                  <c:v>42.05</c:v>
                </c:pt>
                <c:pt idx="1056">
                  <c:v>42.31</c:v>
                </c:pt>
                <c:pt idx="1057">
                  <c:v>42.58</c:v>
                </c:pt>
                <c:pt idx="1058">
                  <c:v>42.86</c:v>
                </c:pt>
                <c:pt idx="1059">
                  <c:v>43.14</c:v>
                </c:pt>
                <c:pt idx="1060">
                  <c:v>43.43</c:v>
                </c:pt>
                <c:pt idx="1061">
                  <c:v>43.72</c:v>
                </c:pt>
                <c:pt idx="1062">
                  <c:v>44.03</c:v>
                </c:pt>
                <c:pt idx="1063">
                  <c:v>44.34</c:v>
                </c:pt>
                <c:pt idx="1064">
                  <c:v>44.66</c:v>
                </c:pt>
                <c:pt idx="1065">
                  <c:v>44.99</c:v>
                </c:pt>
                <c:pt idx="1066">
                  <c:v>45.33</c:v>
                </c:pt>
                <c:pt idx="1067">
                  <c:v>45.67</c:v>
                </c:pt>
                <c:pt idx="1068">
                  <c:v>46.03</c:v>
                </c:pt>
                <c:pt idx="1069">
                  <c:v>46.39</c:v>
                </c:pt>
                <c:pt idx="1070">
                  <c:v>46.77</c:v>
                </c:pt>
                <c:pt idx="1071">
                  <c:v>47.15</c:v>
                </c:pt>
                <c:pt idx="1072">
                  <c:v>47.55</c:v>
                </c:pt>
                <c:pt idx="1073">
                  <c:v>47.96</c:v>
                </c:pt>
                <c:pt idx="1074">
                  <c:v>48.38</c:v>
                </c:pt>
                <c:pt idx="1075">
                  <c:v>48.81</c:v>
                </c:pt>
                <c:pt idx="1076">
                  <c:v>49.25</c:v>
                </c:pt>
                <c:pt idx="1077">
                  <c:v>49.7</c:v>
                </c:pt>
                <c:pt idx="1078">
                  <c:v>50.17</c:v>
                </c:pt>
                <c:pt idx="1079">
                  <c:v>50.65</c:v>
                </c:pt>
                <c:pt idx="1080">
                  <c:v>51.15</c:v>
                </c:pt>
                <c:pt idx="1081">
                  <c:v>51.66</c:v>
                </c:pt>
                <c:pt idx="1082">
                  <c:v>52.18</c:v>
                </c:pt>
                <c:pt idx="1083">
                  <c:v>52.72</c:v>
                </c:pt>
                <c:pt idx="1084">
                  <c:v>53.27</c:v>
                </c:pt>
                <c:pt idx="1085">
                  <c:v>53.85</c:v>
                </c:pt>
                <c:pt idx="1086">
                  <c:v>54.44</c:v>
                </c:pt>
                <c:pt idx="1087">
                  <c:v>55.04</c:v>
                </c:pt>
                <c:pt idx="1088">
                  <c:v>55.67</c:v>
                </c:pt>
                <c:pt idx="1089">
                  <c:v>56.31</c:v>
                </c:pt>
                <c:pt idx="1090">
                  <c:v>56.98</c:v>
                </c:pt>
                <c:pt idx="1091">
                  <c:v>57.67</c:v>
                </c:pt>
                <c:pt idx="1092">
                  <c:v>58.37</c:v>
                </c:pt>
                <c:pt idx="1093">
                  <c:v>59.1</c:v>
                </c:pt>
                <c:pt idx="1094">
                  <c:v>59.86</c:v>
                </c:pt>
                <c:pt idx="1095">
                  <c:v>60.63</c:v>
                </c:pt>
                <c:pt idx="1096">
                  <c:v>61.44</c:v>
                </c:pt>
                <c:pt idx="1097">
                  <c:v>62.26</c:v>
                </c:pt>
                <c:pt idx="1098">
                  <c:v>63.12</c:v>
                </c:pt>
                <c:pt idx="1099">
                  <c:v>64.010000000000005</c:v>
                </c:pt>
                <c:pt idx="1100">
                  <c:v>64.92</c:v>
                </c:pt>
                <c:pt idx="1101">
                  <c:v>65.87</c:v>
                </c:pt>
                <c:pt idx="1102">
                  <c:v>66.84</c:v>
                </c:pt>
                <c:pt idx="1103">
                  <c:v>67.849999999999994</c:v>
                </c:pt>
                <c:pt idx="1104">
                  <c:v>68.900000000000006</c:v>
                </c:pt>
                <c:pt idx="1105">
                  <c:v>69.98</c:v>
                </c:pt>
                <c:pt idx="1106">
                  <c:v>71.099999999999994</c:v>
                </c:pt>
                <c:pt idx="1107">
                  <c:v>72.260000000000005</c:v>
                </c:pt>
                <c:pt idx="1108">
                  <c:v>73.47</c:v>
                </c:pt>
                <c:pt idx="1109">
                  <c:v>74.709999999999994</c:v>
                </c:pt>
                <c:pt idx="1110">
                  <c:v>76</c:v>
                </c:pt>
                <c:pt idx="1111">
                  <c:v>77.34</c:v>
                </c:pt>
                <c:pt idx="1112">
                  <c:v>78.73</c:v>
                </c:pt>
                <c:pt idx="1113">
                  <c:v>80.16</c:v>
                </c:pt>
                <c:pt idx="1114">
                  <c:v>81.66</c:v>
                </c:pt>
                <c:pt idx="1115">
                  <c:v>83.2</c:v>
                </c:pt>
                <c:pt idx="1116">
                  <c:v>84.81</c:v>
                </c:pt>
                <c:pt idx="1117">
                  <c:v>86.48</c:v>
                </c:pt>
                <c:pt idx="1118">
                  <c:v>88.21</c:v>
                </c:pt>
                <c:pt idx="1119">
                  <c:v>90.01</c:v>
                </c:pt>
                <c:pt idx="1120">
                  <c:v>91.88</c:v>
                </c:pt>
                <c:pt idx="1121">
                  <c:v>93.82</c:v>
                </c:pt>
                <c:pt idx="1122">
                  <c:v>95.84</c:v>
                </c:pt>
                <c:pt idx="1123">
                  <c:v>97.94</c:v>
                </c:pt>
                <c:pt idx="1124">
                  <c:v>100.12</c:v>
                </c:pt>
                <c:pt idx="1125">
                  <c:v>102.39</c:v>
                </c:pt>
                <c:pt idx="1126">
                  <c:v>104.75</c:v>
                </c:pt>
                <c:pt idx="1127">
                  <c:v>107.2</c:v>
                </c:pt>
                <c:pt idx="1128">
                  <c:v>109.76</c:v>
                </c:pt>
                <c:pt idx="1129">
                  <c:v>112.41</c:v>
                </c:pt>
                <c:pt idx="1130">
                  <c:v>115.17</c:v>
                </c:pt>
                <c:pt idx="1131">
                  <c:v>118.04</c:v>
                </c:pt>
                <c:pt idx="1132">
                  <c:v>121.02</c:v>
                </c:pt>
                <c:pt idx="1133">
                  <c:v>124.13</c:v>
                </c:pt>
                <c:pt idx="1134">
                  <c:v>127.35</c:v>
                </c:pt>
                <c:pt idx="1135">
                  <c:v>130.69999999999999</c:v>
                </c:pt>
                <c:pt idx="1136">
                  <c:v>134.16999999999999</c:v>
                </c:pt>
                <c:pt idx="1137">
                  <c:v>137.78</c:v>
                </c:pt>
                <c:pt idx="1138">
                  <c:v>141.52000000000001</c:v>
                </c:pt>
                <c:pt idx="1139">
                  <c:v>145.4</c:v>
                </c:pt>
                <c:pt idx="1140">
                  <c:v>149.41</c:v>
                </c:pt>
                <c:pt idx="1141">
                  <c:v>153.56</c:v>
                </c:pt>
                <c:pt idx="1142">
                  <c:v>157.84</c:v>
                </c:pt>
                <c:pt idx="1143">
                  <c:v>162.26</c:v>
                </c:pt>
                <c:pt idx="1144">
                  <c:v>166.8</c:v>
                </c:pt>
                <c:pt idx="1145">
                  <c:v>171.46</c:v>
                </c:pt>
                <c:pt idx="1146">
                  <c:v>176.23</c:v>
                </c:pt>
                <c:pt idx="1147">
                  <c:v>181.09</c:v>
                </c:pt>
                <c:pt idx="1148">
                  <c:v>186.04</c:v>
                </c:pt>
                <c:pt idx="1149">
                  <c:v>191.05</c:v>
                </c:pt>
                <c:pt idx="1150">
                  <c:v>196.1</c:v>
                </c:pt>
                <c:pt idx="1151">
                  <c:v>201.17</c:v>
                </c:pt>
                <c:pt idx="1152">
                  <c:v>206.21</c:v>
                </c:pt>
                <c:pt idx="1153">
                  <c:v>211.19</c:v>
                </c:pt>
                <c:pt idx="1154">
                  <c:v>216.08</c:v>
                </c:pt>
                <c:pt idx="1155">
                  <c:v>220.82</c:v>
                </c:pt>
                <c:pt idx="1156">
                  <c:v>225.37</c:v>
                </c:pt>
                <c:pt idx="1157">
                  <c:v>229.67</c:v>
                </c:pt>
                <c:pt idx="1158">
                  <c:v>233.69</c:v>
                </c:pt>
                <c:pt idx="1159">
                  <c:v>237.37</c:v>
                </c:pt>
                <c:pt idx="1160">
                  <c:v>240.68</c:v>
                </c:pt>
                <c:pt idx="1161">
                  <c:v>243.59</c:v>
                </c:pt>
                <c:pt idx="1162">
                  <c:v>246.1</c:v>
                </c:pt>
                <c:pt idx="1163">
                  <c:v>248.2</c:v>
                </c:pt>
                <c:pt idx="1164">
                  <c:v>249.92</c:v>
                </c:pt>
                <c:pt idx="1165">
                  <c:v>251.29</c:v>
                </c:pt>
                <c:pt idx="1166">
                  <c:v>252.38</c:v>
                </c:pt>
                <c:pt idx="1167">
                  <c:v>253.23</c:v>
                </c:pt>
                <c:pt idx="1168">
                  <c:v>253.91</c:v>
                </c:pt>
                <c:pt idx="1169">
                  <c:v>254.45</c:v>
                </c:pt>
                <c:pt idx="1170">
                  <c:v>254.9</c:v>
                </c:pt>
                <c:pt idx="1171">
                  <c:v>255.27</c:v>
                </c:pt>
                <c:pt idx="1172">
                  <c:v>255.58</c:v>
                </c:pt>
                <c:pt idx="1173">
                  <c:v>255.83</c:v>
                </c:pt>
                <c:pt idx="1174">
                  <c:v>256.02999999999997</c:v>
                </c:pt>
                <c:pt idx="1175">
                  <c:v>256.18</c:v>
                </c:pt>
                <c:pt idx="1176">
                  <c:v>256.27</c:v>
                </c:pt>
                <c:pt idx="1177">
                  <c:v>256.32</c:v>
                </c:pt>
                <c:pt idx="1178">
                  <c:v>256.32</c:v>
                </c:pt>
                <c:pt idx="1179">
                  <c:v>256.27999999999997</c:v>
                </c:pt>
                <c:pt idx="1180">
                  <c:v>256.18</c:v>
                </c:pt>
                <c:pt idx="1181">
                  <c:v>256.04000000000002</c:v>
                </c:pt>
                <c:pt idx="1182">
                  <c:v>255.84</c:v>
                </c:pt>
                <c:pt idx="1183">
                  <c:v>255.59</c:v>
                </c:pt>
                <c:pt idx="1184">
                  <c:v>255.29</c:v>
                </c:pt>
                <c:pt idx="1185">
                  <c:v>254.92</c:v>
                </c:pt>
                <c:pt idx="1186">
                  <c:v>254.47</c:v>
                </c:pt>
                <c:pt idx="1187">
                  <c:v>253.94</c:v>
                </c:pt>
                <c:pt idx="1188">
                  <c:v>253.27</c:v>
                </c:pt>
                <c:pt idx="1189">
                  <c:v>252.43</c:v>
                </c:pt>
                <c:pt idx="1190">
                  <c:v>251.36</c:v>
                </c:pt>
              </c:numCache>
            </c:numRef>
          </c:yVal>
          <c:smooth val="1"/>
          <c:extLst>
            <c:ext xmlns:c16="http://schemas.microsoft.com/office/drawing/2014/chart" uri="{C3380CC4-5D6E-409C-BE32-E72D297353CC}">
              <c16:uniqueId val="{00000000-C99E-4E9D-81F8-05E2D6EC0CA5}"/>
            </c:ext>
          </c:extLst>
        </c:ser>
        <c:ser>
          <c:idx val="4"/>
          <c:order val="1"/>
          <c:tx>
            <c:strRef>
              <c:f>Tsky!$O$5</c:f>
              <c:strCache>
                <c:ptCount val="1"/>
                <c:pt idx="0">
                  <c:v>6</c:v>
                </c:pt>
              </c:strCache>
            </c:strRef>
          </c:tx>
          <c:marker>
            <c:symbol val="none"/>
          </c:marker>
          <c:xVal>
            <c:numRef>
              <c:f>Tsky!$A$6:$A$1196</c:f>
              <c:numCache>
                <c:formatCode>0.0</c:formatCode>
                <c:ptCount val="1191"/>
                <c:pt idx="0">
                  <c:v>1</c:v>
                </c:pt>
                <c:pt idx="1">
                  <c:v>1.1000000000000001</c:v>
                </c:pt>
                <c:pt idx="2">
                  <c:v>1.2</c:v>
                </c:pt>
                <c:pt idx="3">
                  <c:v>1.3</c:v>
                </c:pt>
                <c:pt idx="4">
                  <c:v>1.4</c:v>
                </c:pt>
                <c:pt idx="5">
                  <c:v>1.5</c:v>
                </c:pt>
                <c:pt idx="6">
                  <c:v>1.6</c:v>
                </c:pt>
                <c:pt idx="7">
                  <c:v>1.7</c:v>
                </c:pt>
                <c:pt idx="8">
                  <c:v>1.8</c:v>
                </c:pt>
                <c:pt idx="9">
                  <c:v>1.9</c:v>
                </c:pt>
                <c:pt idx="10">
                  <c:v>2</c:v>
                </c:pt>
                <c:pt idx="11">
                  <c:v>2.1</c:v>
                </c:pt>
                <c:pt idx="12">
                  <c:v>2.2000000000000002</c:v>
                </c:pt>
                <c:pt idx="13">
                  <c:v>2.2999999999999998</c:v>
                </c:pt>
                <c:pt idx="14">
                  <c:v>2.4</c:v>
                </c:pt>
                <c:pt idx="15">
                  <c:v>2.5</c:v>
                </c:pt>
                <c:pt idx="16">
                  <c:v>2.6</c:v>
                </c:pt>
                <c:pt idx="17">
                  <c:v>2.7</c:v>
                </c:pt>
                <c:pt idx="18">
                  <c:v>2.8</c:v>
                </c:pt>
                <c:pt idx="19">
                  <c:v>2.9</c:v>
                </c:pt>
                <c:pt idx="20">
                  <c:v>3</c:v>
                </c:pt>
                <c:pt idx="21">
                  <c:v>3.1</c:v>
                </c:pt>
                <c:pt idx="22">
                  <c:v>3.2</c:v>
                </c:pt>
                <c:pt idx="23">
                  <c:v>3.3</c:v>
                </c:pt>
                <c:pt idx="24">
                  <c:v>3.4</c:v>
                </c:pt>
                <c:pt idx="25">
                  <c:v>3.5</c:v>
                </c:pt>
                <c:pt idx="26">
                  <c:v>3.6</c:v>
                </c:pt>
                <c:pt idx="27">
                  <c:v>3.7</c:v>
                </c:pt>
                <c:pt idx="28">
                  <c:v>3.8</c:v>
                </c:pt>
                <c:pt idx="29">
                  <c:v>3.9</c:v>
                </c:pt>
                <c:pt idx="30">
                  <c:v>4</c:v>
                </c:pt>
                <c:pt idx="31">
                  <c:v>4.0999999999999996</c:v>
                </c:pt>
                <c:pt idx="32">
                  <c:v>4.2</c:v>
                </c:pt>
                <c:pt idx="33">
                  <c:v>4.3</c:v>
                </c:pt>
                <c:pt idx="34">
                  <c:v>4.4000000000000004</c:v>
                </c:pt>
                <c:pt idx="35">
                  <c:v>4.5</c:v>
                </c:pt>
                <c:pt idx="36">
                  <c:v>4.5999999999999996</c:v>
                </c:pt>
                <c:pt idx="37">
                  <c:v>4.7</c:v>
                </c:pt>
                <c:pt idx="38">
                  <c:v>4.8</c:v>
                </c:pt>
                <c:pt idx="39">
                  <c:v>4.9000000000000004</c:v>
                </c:pt>
                <c:pt idx="40">
                  <c:v>5</c:v>
                </c:pt>
                <c:pt idx="41">
                  <c:v>5.0999999999999996</c:v>
                </c:pt>
                <c:pt idx="42">
                  <c:v>5.2</c:v>
                </c:pt>
                <c:pt idx="43">
                  <c:v>5.3</c:v>
                </c:pt>
                <c:pt idx="44">
                  <c:v>5.4</c:v>
                </c:pt>
                <c:pt idx="45">
                  <c:v>5.5</c:v>
                </c:pt>
                <c:pt idx="46">
                  <c:v>5.6</c:v>
                </c:pt>
                <c:pt idx="47">
                  <c:v>5.7</c:v>
                </c:pt>
                <c:pt idx="48">
                  <c:v>5.8</c:v>
                </c:pt>
                <c:pt idx="49">
                  <c:v>5.9</c:v>
                </c:pt>
                <c:pt idx="50">
                  <c:v>6</c:v>
                </c:pt>
                <c:pt idx="51">
                  <c:v>6.1</c:v>
                </c:pt>
                <c:pt idx="52">
                  <c:v>6.2</c:v>
                </c:pt>
                <c:pt idx="53">
                  <c:v>6.3</c:v>
                </c:pt>
                <c:pt idx="54">
                  <c:v>6.4</c:v>
                </c:pt>
                <c:pt idx="55">
                  <c:v>6.5</c:v>
                </c:pt>
                <c:pt idx="56">
                  <c:v>6.6</c:v>
                </c:pt>
                <c:pt idx="57">
                  <c:v>6.7</c:v>
                </c:pt>
                <c:pt idx="58">
                  <c:v>6.8</c:v>
                </c:pt>
                <c:pt idx="59">
                  <c:v>6.9</c:v>
                </c:pt>
                <c:pt idx="60">
                  <c:v>7</c:v>
                </c:pt>
                <c:pt idx="61">
                  <c:v>7.1</c:v>
                </c:pt>
                <c:pt idx="62">
                  <c:v>7.2</c:v>
                </c:pt>
                <c:pt idx="63">
                  <c:v>7.3</c:v>
                </c:pt>
                <c:pt idx="64">
                  <c:v>7.4</c:v>
                </c:pt>
                <c:pt idx="65">
                  <c:v>7.5</c:v>
                </c:pt>
                <c:pt idx="66">
                  <c:v>7.6</c:v>
                </c:pt>
                <c:pt idx="67">
                  <c:v>7.7</c:v>
                </c:pt>
                <c:pt idx="68">
                  <c:v>7.8</c:v>
                </c:pt>
                <c:pt idx="69">
                  <c:v>7.9</c:v>
                </c:pt>
                <c:pt idx="70">
                  <c:v>8</c:v>
                </c:pt>
                <c:pt idx="71">
                  <c:v>8.1</c:v>
                </c:pt>
                <c:pt idx="72">
                  <c:v>8.1999999999999993</c:v>
                </c:pt>
                <c:pt idx="73">
                  <c:v>8.3000000000000007</c:v>
                </c:pt>
                <c:pt idx="74">
                  <c:v>8.4</c:v>
                </c:pt>
                <c:pt idx="75">
                  <c:v>8.5</c:v>
                </c:pt>
                <c:pt idx="76">
                  <c:v>8.6</c:v>
                </c:pt>
                <c:pt idx="77">
                  <c:v>8.6999999999999993</c:v>
                </c:pt>
                <c:pt idx="78">
                  <c:v>8.8000000000000007</c:v>
                </c:pt>
                <c:pt idx="79">
                  <c:v>8.9</c:v>
                </c:pt>
                <c:pt idx="80">
                  <c:v>9</c:v>
                </c:pt>
                <c:pt idx="81">
                  <c:v>9.1</c:v>
                </c:pt>
                <c:pt idx="82">
                  <c:v>9.1999999999999993</c:v>
                </c:pt>
                <c:pt idx="83">
                  <c:v>9.3000000000000007</c:v>
                </c:pt>
                <c:pt idx="84">
                  <c:v>9.4</c:v>
                </c:pt>
                <c:pt idx="85">
                  <c:v>9.5</c:v>
                </c:pt>
                <c:pt idx="86">
                  <c:v>9.6</c:v>
                </c:pt>
                <c:pt idx="87">
                  <c:v>9.6999999999999993</c:v>
                </c:pt>
                <c:pt idx="88">
                  <c:v>9.8000000000000007</c:v>
                </c:pt>
                <c:pt idx="89">
                  <c:v>9.9</c:v>
                </c:pt>
                <c:pt idx="90">
                  <c:v>10</c:v>
                </c:pt>
                <c:pt idx="91">
                  <c:v>10.1</c:v>
                </c:pt>
                <c:pt idx="92">
                  <c:v>10.199999999999999</c:v>
                </c:pt>
                <c:pt idx="93">
                  <c:v>10.3</c:v>
                </c:pt>
                <c:pt idx="94">
                  <c:v>10.4</c:v>
                </c:pt>
                <c:pt idx="95">
                  <c:v>10.5</c:v>
                </c:pt>
                <c:pt idx="96">
                  <c:v>10.6</c:v>
                </c:pt>
                <c:pt idx="97">
                  <c:v>10.7</c:v>
                </c:pt>
                <c:pt idx="98">
                  <c:v>10.8</c:v>
                </c:pt>
                <c:pt idx="99">
                  <c:v>10.9</c:v>
                </c:pt>
                <c:pt idx="100">
                  <c:v>11</c:v>
                </c:pt>
                <c:pt idx="101">
                  <c:v>11.1</c:v>
                </c:pt>
                <c:pt idx="102">
                  <c:v>11.2</c:v>
                </c:pt>
                <c:pt idx="103">
                  <c:v>11.3</c:v>
                </c:pt>
                <c:pt idx="104">
                  <c:v>11.4</c:v>
                </c:pt>
                <c:pt idx="105">
                  <c:v>11.5</c:v>
                </c:pt>
                <c:pt idx="106">
                  <c:v>11.6</c:v>
                </c:pt>
                <c:pt idx="107">
                  <c:v>11.7</c:v>
                </c:pt>
                <c:pt idx="108">
                  <c:v>11.8</c:v>
                </c:pt>
                <c:pt idx="109">
                  <c:v>11.9</c:v>
                </c:pt>
                <c:pt idx="110">
                  <c:v>12</c:v>
                </c:pt>
                <c:pt idx="111">
                  <c:v>12.1</c:v>
                </c:pt>
                <c:pt idx="112">
                  <c:v>12.2</c:v>
                </c:pt>
                <c:pt idx="113">
                  <c:v>12.3</c:v>
                </c:pt>
                <c:pt idx="114">
                  <c:v>12.4</c:v>
                </c:pt>
                <c:pt idx="115">
                  <c:v>12.5</c:v>
                </c:pt>
                <c:pt idx="116">
                  <c:v>12.6</c:v>
                </c:pt>
                <c:pt idx="117">
                  <c:v>12.7</c:v>
                </c:pt>
                <c:pt idx="118">
                  <c:v>12.8</c:v>
                </c:pt>
                <c:pt idx="119">
                  <c:v>12.9</c:v>
                </c:pt>
                <c:pt idx="120">
                  <c:v>13</c:v>
                </c:pt>
                <c:pt idx="121">
                  <c:v>13.1</c:v>
                </c:pt>
                <c:pt idx="122">
                  <c:v>13.2</c:v>
                </c:pt>
                <c:pt idx="123">
                  <c:v>13.3</c:v>
                </c:pt>
                <c:pt idx="124">
                  <c:v>13.4</c:v>
                </c:pt>
                <c:pt idx="125">
                  <c:v>13.5</c:v>
                </c:pt>
                <c:pt idx="126">
                  <c:v>13.6</c:v>
                </c:pt>
                <c:pt idx="127">
                  <c:v>13.7</c:v>
                </c:pt>
                <c:pt idx="128">
                  <c:v>13.8</c:v>
                </c:pt>
                <c:pt idx="129">
                  <c:v>13.9</c:v>
                </c:pt>
                <c:pt idx="130">
                  <c:v>14</c:v>
                </c:pt>
                <c:pt idx="131">
                  <c:v>14.1</c:v>
                </c:pt>
                <c:pt idx="132">
                  <c:v>14.2</c:v>
                </c:pt>
                <c:pt idx="133">
                  <c:v>14.3</c:v>
                </c:pt>
                <c:pt idx="134">
                  <c:v>14.4</c:v>
                </c:pt>
                <c:pt idx="135">
                  <c:v>14.5</c:v>
                </c:pt>
                <c:pt idx="136">
                  <c:v>14.6</c:v>
                </c:pt>
                <c:pt idx="137">
                  <c:v>14.7</c:v>
                </c:pt>
                <c:pt idx="138">
                  <c:v>14.8</c:v>
                </c:pt>
                <c:pt idx="139">
                  <c:v>14.9</c:v>
                </c:pt>
                <c:pt idx="140">
                  <c:v>15</c:v>
                </c:pt>
                <c:pt idx="141">
                  <c:v>15.1</c:v>
                </c:pt>
                <c:pt idx="142">
                  <c:v>15.2</c:v>
                </c:pt>
                <c:pt idx="143">
                  <c:v>15.3</c:v>
                </c:pt>
                <c:pt idx="144">
                  <c:v>15.4</c:v>
                </c:pt>
                <c:pt idx="145">
                  <c:v>15.5</c:v>
                </c:pt>
                <c:pt idx="146">
                  <c:v>15.6</c:v>
                </c:pt>
                <c:pt idx="147">
                  <c:v>15.7</c:v>
                </c:pt>
                <c:pt idx="148">
                  <c:v>15.8</c:v>
                </c:pt>
                <c:pt idx="149">
                  <c:v>15.9</c:v>
                </c:pt>
                <c:pt idx="150">
                  <c:v>16</c:v>
                </c:pt>
                <c:pt idx="151">
                  <c:v>16.100000000000001</c:v>
                </c:pt>
                <c:pt idx="152">
                  <c:v>16.2</c:v>
                </c:pt>
                <c:pt idx="153">
                  <c:v>16.3</c:v>
                </c:pt>
                <c:pt idx="154">
                  <c:v>16.399999999999999</c:v>
                </c:pt>
                <c:pt idx="155">
                  <c:v>16.5</c:v>
                </c:pt>
                <c:pt idx="156">
                  <c:v>16.600000000000001</c:v>
                </c:pt>
                <c:pt idx="157">
                  <c:v>16.7</c:v>
                </c:pt>
                <c:pt idx="158">
                  <c:v>16.8</c:v>
                </c:pt>
                <c:pt idx="159">
                  <c:v>16.899999999999999</c:v>
                </c:pt>
                <c:pt idx="160">
                  <c:v>17</c:v>
                </c:pt>
                <c:pt idx="161">
                  <c:v>17.100000000000001</c:v>
                </c:pt>
                <c:pt idx="162">
                  <c:v>17.2</c:v>
                </c:pt>
                <c:pt idx="163">
                  <c:v>17.3</c:v>
                </c:pt>
                <c:pt idx="164">
                  <c:v>17.399999999999999</c:v>
                </c:pt>
                <c:pt idx="165">
                  <c:v>17.5</c:v>
                </c:pt>
                <c:pt idx="166">
                  <c:v>17.600000000000001</c:v>
                </c:pt>
                <c:pt idx="167">
                  <c:v>17.7</c:v>
                </c:pt>
                <c:pt idx="168">
                  <c:v>17.8</c:v>
                </c:pt>
                <c:pt idx="169">
                  <c:v>17.899999999999999</c:v>
                </c:pt>
                <c:pt idx="170">
                  <c:v>18</c:v>
                </c:pt>
                <c:pt idx="171">
                  <c:v>18.100000000000001</c:v>
                </c:pt>
                <c:pt idx="172">
                  <c:v>18.2</c:v>
                </c:pt>
                <c:pt idx="173">
                  <c:v>18.3</c:v>
                </c:pt>
                <c:pt idx="174">
                  <c:v>18.399999999999999</c:v>
                </c:pt>
                <c:pt idx="175">
                  <c:v>18.5</c:v>
                </c:pt>
                <c:pt idx="176">
                  <c:v>18.600000000000001</c:v>
                </c:pt>
                <c:pt idx="177">
                  <c:v>18.7</c:v>
                </c:pt>
                <c:pt idx="178">
                  <c:v>18.8</c:v>
                </c:pt>
                <c:pt idx="179">
                  <c:v>18.899999999999999</c:v>
                </c:pt>
                <c:pt idx="180">
                  <c:v>19</c:v>
                </c:pt>
                <c:pt idx="181">
                  <c:v>19.100000000000001</c:v>
                </c:pt>
                <c:pt idx="182">
                  <c:v>19.2</c:v>
                </c:pt>
                <c:pt idx="183">
                  <c:v>19.3</c:v>
                </c:pt>
                <c:pt idx="184">
                  <c:v>19.399999999999999</c:v>
                </c:pt>
                <c:pt idx="185">
                  <c:v>19.5</c:v>
                </c:pt>
                <c:pt idx="186">
                  <c:v>19.600000000000001</c:v>
                </c:pt>
                <c:pt idx="187">
                  <c:v>19.7</c:v>
                </c:pt>
                <c:pt idx="188">
                  <c:v>19.8</c:v>
                </c:pt>
                <c:pt idx="189">
                  <c:v>19.899999999999999</c:v>
                </c:pt>
                <c:pt idx="190">
                  <c:v>20</c:v>
                </c:pt>
                <c:pt idx="191">
                  <c:v>20.100000000000001</c:v>
                </c:pt>
                <c:pt idx="192">
                  <c:v>20.2</c:v>
                </c:pt>
                <c:pt idx="193">
                  <c:v>20.3</c:v>
                </c:pt>
                <c:pt idx="194">
                  <c:v>20.399999999999999</c:v>
                </c:pt>
                <c:pt idx="195">
                  <c:v>20.5</c:v>
                </c:pt>
                <c:pt idx="196">
                  <c:v>20.6</c:v>
                </c:pt>
                <c:pt idx="197">
                  <c:v>20.7</c:v>
                </c:pt>
                <c:pt idx="198">
                  <c:v>20.8</c:v>
                </c:pt>
                <c:pt idx="199">
                  <c:v>20.9</c:v>
                </c:pt>
                <c:pt idx="200">
                  <c:v>21</c:v>
                </c:pt>
                <c:pt idx="201">
                  <c:v>21.1</c:v>
                </c:pt>
                <c:pt idx="202">
                  <c:v>21.2</c:v>
                </c:pt>
                <c:pt idx="203">
                  <c:v>21.3</c:v>
                </c:pt>
                <c:pt idx="204">
                  <c:v>21.4</c:v>
                </c:pt>
                <c:pt idx="205">
                  <c:v>21.5</c:v>
                </c:pt>
                <c:pt idx="206">
                  <c:v>21.6</c:v>
                </c:pt>
                <c:pt idx="207">
                  <c:v>21.7</c:v>
                </c:pt>
                <c:pt idx="208">
                  <c:v>21.8</c:v>
                </c:pt>
                <c:pt idx="209">
                  <c:v>21.9</c:v>
                </c:pt>
                <c:pt idx="210">
                  <c:v>22</c:v>
                </c:pt>
                <c:pt idx="211">
                  <c:v>22.1</c:v>
                </c:pt>
                <c:pt idx="212">
                  <c:v>22.2</c:v>
                </c:pt>
                <c:pt idx="213">
                  <c:v>22.3</c:v>
                </c:pt>
                <c:pt idx="214">
                  <c:v>22.4</c:v>
                </c:pt>
                <c:pt idx="215">
                  <c:v>22.5</c:v>
                </c:pt>
                <c:pt idx="216">
                  <c:v>22.6</c:v>
                </c:pt>
                <c:pt idx="217">
                  <c:v>22.7</c:v>
                </c:pt>
                <c:pt idx="218">
                  <c:v>22.8</c:v>
                </c:pt>
                <c:pt idx="219">
                  <c:v>22.9</c:v>
                </c:pt>
                <c:pt idx="220">
                  <c:v>23</c:v>
                </c:pt>
                <c:pt idx="221">
                  <c:v>23.1</c:v>
                </c:pt>
                <c:pt idx="222">
                  <c:v>23.2</c:v>
                </c:pt>
                <c:pt idx="223">
                  <c:v>23.3</c:v>
                </c:pt>
                <c:pt idx="224">
                  <c:v>23.4</c:v>
                </c:pt>
                <c:pt idx="225">
                  <c:v>23.5</c:v>
                </c:pt>
                <c:pt idx="226">
                  <c:v>23.6</c:v>
                </c:pt>
                <c:pt idx="227">
                  <c:v>23.7</c:v>
                </c:pt>
                <c:pt idx="228">
                  <c:v>23.8</c:v>
                </c:pt>
                <c:pt idx="229">
                  <c:v>23.9</c:v>
                </c:pt>
                <c:pt idx="230">
                  <c:v>24</c:v>
                </c:pt>
                <c:pt idx="231">
                  <c:v>24.1</c:v>
                </c:pt>
                <c:pt idx="232">
                  <c:v>24.2</c:v>
                </c:pt>
                <c:pt idx="233">
                  <c:v>24.3</c:v>
                </c:pt>
                <c:pt idx="234">
                  <c:v>24.4</c:v>
                </c:pt>
                <c:pt idx="235">
                  <c:v>24.5</c:v>
                </c:pt>
                <c:pt idx="236">
                  <c:v>24.6</c:v>
                </c:pt>
                <c:pt idx="237">
                  <c:v>24.7</c:v>
                </c:pt>
                <c:pt idx="238">
                  <c:v>24.8</c:v>
                </c:pt>
                <c:pt idx="239">
                  <c:v>24.9</c:v>
                </c:pt>
                <c:pt idx="240">
                  <c:v>25</c:v>
                </c:pt>
                <c:pt idx="241">
                  <c:v>25.1</c:v>
                </c:pt>
                <c:pt idx="242">
                  <c:v>25.2</c:v>
                </c:pt>
                <c:pt idx="243">
                  <c:v>25.3</c:v>
                </c:pt>
                <c:pt idx="244">
                  <c:v>25.4</c:v>
                </c:pt>
                <c:pt idx="245">
                  <c:v>25.5</c:v>
                </c:pt>
                <c:pt idx="246">
                  <c:v>25.6</c:v>
                </c:pt>
                <c:pt idx="247">
                  <c:v>25.7</c:v>
                </c:pt>
                <c:pt idx="248">
                  <c:v>25.8</c:v>
                </c:pt>
                <c:pt idx="249">
                  <c:v>25.9</c:v>
                </c:pt>
                <c:pt idx="250">
                  <c:v>26</c:v>
                </c:pt>
                <c:pt idx="251">
                  <c:v>26.1</c:v>
                </c:pt>
                <c:pt idx="252">
                  <c:v>26.2</c:v>
                </c:pt>
                <c:pt idx="253">
                  <c:v>26.3</c:v>
                </c:pt>
                <c:pt idx="254">
                  <c:v>26.4</c:v>
                </c:pt>
                <c:pt idx="255">
                  <c:v>26.5</c:v>
                </c:pt>
                <c:pt idx="256">
                  <c:v>26.6</c:v>
                </c:pt>
                <c:pt idx="257">
                  <c:v>26.7</c:v>
                </c:pt>
                <c:pt idx="258">
                  <c:v>26.8</c:v>
                </c:pt>
                <c:pt idx="259">
                  <c:v>26.9</c:v>
                </c:pt>
                <c:pt idx="260">
                  <c:v>27</c:v>
                </c:pt>
                <c:pt idx="261">
                  <c:v>27.1</c:v>
                </c:pt>
                <c:pt idx="262">
                  <c:v>27.2</c:v>
                </c:pt>
                <c:pt idx="263">
                  <c:v>27.3</c:v>
                </c:pt>
                <c:pt idx="264">
                  <c:v>27.4</c:v>
                </c:pt>
                <c:pt idx="265">
                  <c:v>27.5</c:v>
                </c:pt>
                <c:pt idx="266">
                  <c:v>27.6</c:v>
                </c:pt>
                <c:pt idx="267">
                  <c:v>27.7</c:v>
                </c:pt>
                <c:pt idx="268">
                  <c:v>27.8</c:v>
                </c:pt>
                <c:pt idx="269">
                  <c:v>27.9</c:v>
                </c:pt>
                <c:pt idx="270">
                  <c:v>28</c:v>
                </c:pt>
                <c:pt idx="271">
                  <c:v>28.1</c:v>
                </c:pt>
                <c:pt idx="272">
                  <c:v>28.2</c:v>
                </c:pt>
                <c:pt idx="273">
                  <c:v>28.3</c:v>
                </c:pt>
                <c:pt idx="274">
                  <c:v>28.4</c:v>
                </c:pt>
                <c:pt idx="275">
                  <c:v>28.5</c:v>
                </c:pt>
                <c:pt idx="276">
                  <c:v>28.6</c:v>
                </c:pt>
                <c:pt idx="277">
                  <c:v>28.7</c:v>
                </c:pt>
                <c:pt idx="278">
                  <c:v>28.8</c:v>
                </c:pt>
                <c:pt idx="279">
                  <c:v>28.9</c:v>
                </c:pt>
                <c:pt idx="280">
                  <c:v>29</c:v>
                </c:pt>
                <c:pt idx="281">
                  <c:v>29.1</c:v>
                </c:pt>
                <c:pt idx="282">
                  <c:v>29.2</c:v>
                </c:pt>
                <c:pt idx="283">
                  <c:v>29.3</c:v>
                </c:pt>
                <c:pt idx="284">
                  <c:v>29.4</c:v>
                </c:pt>
                <c:pt idx="285">
                  <c:v>29.5</c:v>
                </c:pt>
                <c:pt idx="286">
                  <c:v>29.6</c:v>
                </c:pt>
                <c:pt idx="287">
                  <c:v>29.7</c:v>
                </c:pt>
                <c:pt idx="288">
                  <c:v>29.8</c:v>
                </c:pt>
                <c:pt idx="289">
                  <c:v>29.9</c:v>
                </c:pt>
                <c:pt idx="290">
                  <c:v>30</c:v>
                </c:pt>
                <c:pt idx="291">
                  <c:v>30.1</c:v>
                </c:pt>
                <c:pt idx="292">
                  <c:v>30.2</c:v>
                </c:pt>
                <c:pt idx="293">
                  <c:v>30.3</c:v>
                </c:pt>
                <c:pt idx="294">
                  <c:v>30.4</c:v>
                </c:pt>
                <c:pt idx="295">
                  <c:v>30.5</c:v>
                </c:pt>
                <c:pt idx="296">
                  <c:v>30.6</c:v>
                </c:pt>
                <c:pt idx="297">
                  <c:v>30.7</c:v>
                </c:pt>
                <c:pt idx="298">
                  <c:v>30.8</c:v>
                </c:pt>
                <c:pt idx="299">
                  <c:v>30.9</c:v>
                </c:pt>
                <c:pt idx="300">
                  <c:v>31</c:v>
                </c:pt>
                <c:pt idx="301">
                  <c:v>31.1</c:v>
                </c:pt>
                <c:pt idx="302">
                  <c:v>31.2</c:v>
                </c:pt>
                <c:pt idx="303">
                  <c:v>31.3</c:v>
                </c:pt>
                <c:pt idx="304">
                  <c:v>31.4</c:v>
                </c:pt>
                <c:pt idx="305">
                  <c:v>31.5</c:v>
                </c:pt>
                <c:pt idx="306">
                  <c:v>31.6</c:v>
                </c:pt>
                <c:pt idx="307">
                  <c:v>31.7</c:v>
                </c:pt>
                <c:pt idx="308">
                  <c:v>31.8</c:v>
                </c:pt>
                <c:pt idx="309">
                  <c:v>31.9</c:v>
                </c:pt>
                <c:pt idx="310">
                  <c:v>32</c:v>
                </c:pt>
                <c:pt idx="311">
                  <c:v>32.1</c:v>
                </c:pt>
                <c:pt idx="312">
                  <c:v>32.200000000000003</c:v>
                </c:pt>
                <c:pt idx="313">
                  <c:v>32.299999999999997</c:v>
                </c:pt>
                <c:pt idx="314">
                  <c:v>32.4</c:v>
                </c:pt>
                <c:pt idx="315">
                  <c:v>32.5</c:v>
                </c:pt>
                <c:pt idx="316">
                  <c:v>32.6</c:v>
                </c:pt>
                <c:pt idx="317">
                  <c:v>32.700000000000003</c:v>
                </c:pt>
                <c:pt idx="318">
                  <c:v>32.799999999999997</c:v>
                </c:pt>
                <c:pt idx="319">
                  <c:v>32.9</c:v>
                </c:pt>
                <c:pt idx="320">
                  <c:v>33</c:v>
                </c:pt>
                <c:pt idx="321">
                  <c:v>33.1</c:v>
                </c:pt>
                <c:pt idx="322">
                  <c:v>33.200000000000003</c:v>
                </c:pt>
                <c:pt idx="323">
                  <c:v>33.299999999999997</c:v>
                </c:pt>
                <c:pt idx="324">
                  <c:v>33.4</c:v>
                </c:pt>
                <c:pt idx="325">
                  <c:v>33.5</c:v>
                </c:pt>
                <c:pt idx="326">
                  <c:v>33.6</c:v>
                </c:pt>
                <c:pt idx="327">
                  <c:v>33.700000000000003</c:v>
                </c:pt>
                <c:pt idx="328">
                  <c:v>33.799999999999997</c:v>
                </c:pt>
                <c:pt idx="329">
                  <c:v>33.9</c:v>
                </c:pt>
                <c:pt idx="330">
                  <c:v>34</c:v>
                </c:pt>
                <c:pt idx="331">
                  <c:v>34.1</c:v>
                </c:pt>
                <c:pt idx="332">
                  <c:v>34.200000000000003</c:v>
                </c:pt>
                <c:pt idx="333">
                  <c:v>34.299999999999997</c:v>
                </c:pt>
                <c:pt idx="334">
                  <c:v>34.4</c:v>
                </c:pt>
                <c:pt idx="335">
                  <c:v>34.5</c:v>
                </c:pt>
                <c:pt idx="336">
                  <c:v>34.6</c:v>
                </c:pt>
                <c:pt idx="337">
                  <c:v>34.700000000000003</c:v>
                </c:pt>
                <c:pt idx="338">
                  <c:v>34.799999999999997</c:v>
                </c:pt>
                <c:pt idx="339">
                  <c:v>34.9</c:v>
                </c:pt>
                <c:pt idx="340">
                  <c:v>35</c:v>
                </c:pt>
                <c:pt idx="341">
                  <c:v>35.1</c:v>
                </c:pt>
                <c:pt idx="342">
                  <c:v>35.200000000000003</c:v>
                </c:pt>
                <c:pt idx="343">
                  <c:v>35.299999999999997</c:v>
                </c:pt>
                <c:pt idx="344">
                  <c:v>35.4</c:v>
                </c:pt>
                <c:pt idx="345">
                  <c:v>35.5</c:v>
                </c:pt>
                <c:pt idx="346">
                  <c:v>35.6</c:v>
                </c:pt>
                <c:pt idx="347">
                  <c:v>35.700000000000003</c:v>
                </c:pt>
                <c:pt idx="348">
                  <c:v>35.799999999999997</c:v>
                </c:pt>
                <c:pt idx="349">
                  <c:v>35.9</c:v>
                </c:pt>
                <c:pt idx="350">
                  <c:v>36</c:v>
                </c:pt>
                <c:pt idx="351">
                  <c:v>36.1</c:v>
                </c:pt>
                <c:pt idx="352">
                  <c:v>36.200000000000003</c:v>
                </c:pt>
                <c:pt idx="353">
                  <c:v>36.299999999999997</c:v>
                </c:pt>
                <c:pt idx="354">
                  <c:v>36.4</c:v>
                </c:pt>
                <c:pt idx="355">
                  <c:v>36.5</c:v>
                </c:pt>
                <c:pt idx="356">
                  <c:v>36.6</c:v>
                </c:pt>
                <c:pt idx="357">
                  <c:v>36.700000000000003</c:v>
                </c:pt>
                <c:pt idx="358">
                  <c:v>36.799999999999997</c:v>
                </c:pt>
                <c:pt idx="359">
                  <c:v>36.9</c:v>
                </c:pt>
                <c:pt idx="360">
                  <c:v>37</c:v>
                </c:pt>
                <c:pt idx="361">
                  <c:v>37.1</c:v>
                </c:pt>
                <c:pt idx="362">
                  <c:v>37.200000000000003</c:v>
                </c:pt>
                <c:pt idx="363">
                  <c:v>37.299999999999997</c:v>
                </c:pt>
                <c:pt idx="364">
                  <c:v>37.4</c:v>
                </c:pt>
                <c:pt idx="365">
                  <c:v>37.5</c:v>
                </c:pt>
                <c:pt idx="366">
                  <c:v>37.6</c:v>
                </c:pt>
                <c:pt idx="367">
                  <c:v>37.700000000000003</c:v>
                </c:pt>
                <c:pt idx="368">
                  <c:v>37.799999999999997</c:v>
                </c:pt>
                <c:pt idx="369">
                  <c:v>37.9</c:v>
                </c:pt>
                <c:pt idx="370">
                  <c:v>38</c:v>
                </c:pt>
                <c:pt idx="371">
                  <c:v>38.1</c:v>
                </c:pt>
                <c:pt idx="372">
                  <c:v>38.200000000000003</c:v>
                </c:pt>
                <c:pt idx="373">
                  <c:v>38.299999999999997</c:v>
                </c:pt>
                <c:pt idx="374">
                  <c:v>38.4</c:v>
                </c:pt>
                <c:pt idx="375">
                  <c:v>38.5</c:v>
                </c:pt>
                <c:pt idx="376">
                  <c:v>38.6</c:v>
                </c:pt>
                <c:pt idx="377">
                  <c:v>38.700000000000003</c:v>
                </c:pt>
                <c:pt idx="378">
                  <c:v>38.799999999999997</c:v>
                </c:pt>
                <c:pt idx="379">
                  <c:v>38.9</c:v>
                </c:pt>
                <c:pt idx="380">
                  <c:v>39</c:v>
                </c:pt>
                <c:pt idx="381">
                  <c:v>39.1</c:v>
                </c:pt>
                <c:pt idx="382">
                  <c:v>39.200000000000003</c:v>
                </c:pt>
                <c:pt idx="383">
                  <c:v>39.299999999999997</c:v>
                </c:pt>
                <c:pt idx="384">
                  <c:v>39.4</c:v>
                </c:pt>
                <c:pt idx="385">
                  <c:v>39.5</c:v>
                </c:pt>
                <c:pt idx="386">
                  <c:v>39.6</c:v>
                </c:pt>
                <c:pt idx="387">
                  <c:v>39.700000000000003</c:v>
                </c:pt>
                <c:pt idx="388">
                  <c:v>39.799999999999997</c:v>
                </c:pt>
                <c:pt idx="389">
                  <c:v>39.9</c:v>
                </c:pt>
                <c:pt idx="390">
                  <c:v>40</c:v>
                </c:pt>
                <c:pt idx="391">
                  <c:v>40.1</c:v>
                </c:pt>
                <c:pt idx="392">
                  <c:v>40.200000000000003</c:v>
                </c:pt>
                <c:pt idx="393">
                  <c:v>40.299999999999997</c:v>
                </c:pt>
                <c:pt idx="394">
                  <c:v>40.4</c:v>
                </c:pt>
                <c:pt idx="395">
                  <c:v>40.5</c:v>
                </c:pt>
                <c:pt idx="396">
                  <c:v>40.6</c:v>
                </c:pt>
                <c:pt idx="397">
                  <c:v>40.700000000000003</c:v>
                </c:pt>
                <c:pt idx="398">
                  <c:v>40.799999999999997</c:v>
                </c:pt>
                <c:pt idx="399">
                  <c:v>40.9</c:v>
                </c:pt>
                <c:pt idx="400">
                  <c:v>41</c:v>
                </c:pt>
                <c:pt idx="401">
                  <c:v>41.1</c:v>
                </c:pt>
                <c:pt idx="402">
                  <c:v>41.2</c:v>
                </c:pt>
                <c:pt idx="403">
                  <c:v>41.3</c:v>
                </c:pt>
                <c:pt idx="404">
                  <c:v>41.4</c:v>
                </c:pt>
                <c:pt idx="405">
                  <c:v>41.5</c:v>
                </c:pt>
                <c:pt idx="406">
                  <c:v>41.6</c:v>
                </c:pt>
                <c:pt idx="407">
                  <c:v>41.7</c:v>
                </c:pt>
                <c:pt idx="408">
                  <c:v>41.8</c:v>
                </c:pt>
                <c:pt idx="409">
                  <c:v>41.9</c:v>
                </c:pt>
                <c:pt idx="410">
                  <c:v>42</c:v>
                </c:pt>
                <c:pt idx="411">
                  <c:v>42.1</c:v>
                </c:pt>
                <c:pt idx="412">
                  <c:v>42.2</c:v>
                </c:pt>
                <c:pt idx="413">
                  <c:v>42.3</c:v>
                </c:pt>
                <c:pt idx="414">
                  <c:v>42.4</c:v>
                </c:pt>
                <c:pt idx="415">
                  <c:v>42.5</c:v>
                </c:pt>
                <c:pt idx="416">
                  <c:v>42.6</c:v>
                </c:pt>
                <c:pt idx="417">
                  <c:v>42.7</c:v>
                </c:pt>
                <c:pt idx="418">
                  <c:v>42.8</c:v>
                </c:pt>
                <c:pt idx="419">
                  <c:v>42.9</c:v>
                </c:pt>
                <c:pt idx="420">
                  <c:v>43</c:v>
                </c:pt>
                <c:pt idx="421">
                  <c:v>43.1</c:v>
                </c:pt>
                <c:pt idx="422">
                  <c:v>43.2</c:v>
                </c:pt>
                <c:pt idx="423">
                  <c:v>43.3</c:v>
                </c:pt>
                <c:pt idx="424">
                  <c:v>43.4</c:v>
                </c:pt>
                <c:pt idx="425">
                  <c:v>43.5</c:v>
                </c:pt>
                <c:pt idx="426">
                  <c:v>43.6</c:v>
                </c:pt>
                <c:pt idx="427">
                  <c:v>43.7</c:v>
                </c:pt>
                <c:pt idx="428">
                  <c:v>43.8</c:v>
                </c:pt>
                <c:pt idx="429">
                  <c:v>43.9</c:v>
                </c:pt>
                <c:pt idx="430">
                  <c:v>44</c:v>
                </c:pt>
                <c:pt idx="431">
                  <c:v>44.1</c:v>
                </c:pt>
                <c:pt idx="432">
                  <c:v>44.2</c:v>
                </c:pt>
                <c:pt idx="433">
                  <c:v>44.3</c:v>
                </c:pt>
                <c:pt idx="434">
                  <c:v>44.4</c:v>
                </c:pt>
                <c:pt idx="435">
                  <c:v>44.5</c:v>
                </c:pt>
                <c:pt idx="436">
                  <c:v>44.6</c:v>
                </c:pt>
                <c:pt idx="437">
                  <c:v>44.7</c:v>
                </c:pt>
                <c:pt idx="438">
                  <c:v>44.8</c:v>
                </c:pt>
                <c:pt idx="439">
                  <c:v>44.9</c:v>
                </c:pt>
                <c:pt idx="440">
                  <c:v>45</c:v>
                </c:pt>
                <c:pt idx="441">
                  <c:v>45.1</c:v>
                </c:pt>
                <c:pt idx="442">
                  <c:v>45.2</c:v>
                </c:pt>
                <c:pt idx="443">
                  <c:v>45.3</c:v>
                </c:pt>
                <c:pt idx="444">
                  <c:v>45.4</c:v>
                </c:pt>
                <c:pt idx="445">
                  <c:v>45.5</c:v>
                </c:pt>
                <c:pt idx="446">
                  <c:v>45.6</c:v>
                </c:pt>
                <c:pt idx="447">
                  <c:v>45.7</c:v>
                </c:pt>
                <c:pt idx="448">
                  <c:v>45.8</c:v>
                </c:pt>
                <c:pt idx="449">
                  <c:v>45.9</c:v>
                </c:pt>
                <c:pt idx="450">
                  <c:v>46</c:v>
                </c:pt>
                <c:pt idx="451">
                  <c:v>46.1</c:v>
                </c:pt>
                <c:pt idx="452">
                  <c:v>46.2</c:v>
                </c:pt>
                <c:pt idx="453">
                  <c:v>46.3</c:v>
                </c:pt>
                <c:pt idx="454">
                  <c:v>46.4</c:v>
                </c:pt>
                <c:pt idx="455">
                  <c:v>46.5</c:v>
                </c:pt>
                <c:pt idx="456">
                  <c:v>46.6</c:v>
                </c:pt>
                <c:pt idx="457">
                  <c:v>46.7</c:v>
                </c:pt>
                <c:pt idx="458">
                  <c:v>46.8</c:v>
                </c:pt>
                <c:pt idx="459">
                  <c:v>46.9</c:v>
                </c:pt>
                <c:pt idx="460">
                  <c:v>47</c:v>
                </c:pt>
                <c:pt idx="461">
                  <c:v>47.1</c:v>
                </c:pt>
                <c:pt idx="462">
                  <c:v>47.2</c:v>
                </c:pt>
                <c:pt idx="463">
                  <c:v>47.3</c:v>
                </c:pt>
                <c:pt idx="464">
                  <c:v>47.4</c:v>
                </c:pt>
                <c:pt idx="465">
                  <c:v>47.5</c:v>
                </c:pt>
                <c:pt idx="466">
                  <c:v>47.6</c:v>
                </c:pt>
                <c:pt idx="467">
                  <c:v>47.7</c:v>
                </c:pt>
                <c:pt idx="468">
                  <c:v>47.8</c:v>
                </c:pt>
                <c:pt idx="469">
                  <c:v>47.9</c:v>
                </c:pt>
                <c:pt idx="470">
                  <c:v>48</c:v>
                </c:pt>
                <c:pt idx="471">
                  <c:v>48.1</c:v>
                </c:pt>
                <c:pt idx="472">
                  <c:v>48.2</c:v>
                </c:pt>
                <c:pt idx="473">
                  <c:v>48.3</c:v>
                </c:pt>
                <c:pt idx="474">
                  <c:v>48.4</c:v>
                </c:pt>
                <c:pt idx="475">
                  <c:v>48.5</c:v>
                </c:pt>
                <c:pt idx="476">
                  <c:v>48.6</c:v>
                </c:pt>
                <c:pt idx="477">
                  <c:v>48.7</c:v>
                </c:pt>
                <c:pt idx="478">
                  <c:v>48.8</c:v>
                </c:pt>
                <c:pt idx="479">
                  <c:v>48.9</c:v>
                </c:pt>
                <c:pt idx="480">
                  <c:v>49</c:v>
                </c:pt>
                <c:pt idx="481">
                  <c:v>49.1</c:v>
                </c:pt>
                <c:pt idx="482">
                  <c:v>49.2</c:v>
                </c:pt>
                <c:pt idx="483">
                  <c:v>49.3</c:v>
                </c:pt>
                <c:pt idx="484">
                  <c:v>49.4</c:v>
                </c:pt>
                <c:pt idx="485">
                  <c:v>49.5</c:v>
                </c:pt>
                <c:pt idx="486">
                  <c:v>49.6</c:v>
                </c:pt>
                <c:pt idx="487">
                  <c:v>49.7</c:v>
                </c:pt>
                <c:pt idx="488">
                  <c:v>49.8</c:v>
                </c:pt>
                <c:pt idx="489">
                  <c:v>49.9</c:v>
                </c:pt>
                <c:pt idx="490">
                  <c:v>50</c:v>
                </c:pt>
                <c:pt idx="491">
                  <c:v>50.1</c:v>
                </c:pt>
                <c:pt idx="492">
                  <c:v>50.2</c:v>
                </c:pt>
                <c:pt idx="493">
                  <c:v>50.3</c:v>
                </c:pt>
                <c:pt idx="494">
                  <c:v>50.4</c:v>
                </c:pt>
                <c:pt idx="495">
                  <c:v>50.5</c:v>
                </c:pt>
                <c:pt idx="496">
                  <c:v>50.6</c:v>
                </c:pt>
                <c:pt idx="497">
                  <c:v>50.7</c:v>
                </c:pt>
                <c:pt idx="498">
                  <c:v>50.8</c:v>
                </c:pt>
                <c:pt idx="499">
                  <c:v>50.9</c:v>
                </c:pt>
                <c:pt idx="500">
                  <c:v>51</c:v>
                </c:pt>
                <c:pt idx="501">
                  <c:v>51.1</c:v>
                </c:pt>
                <c:pt idx="502">
                  <c:v>51.2</c:v>
                </c:pt>
                <c:pt idx="503">
                  <c:v>51.3</c:v>
                </c:pt>
                <c:pt idx="504">
                  <c:v>51.4</c:v>
                </c:pt>
                <c:pt idx="505">
                  <c:v>51.5</c:v>
                </c:pt>
                <c:pt idx="506">
                  <c:v>51.6</c:v>
                </c:pt>
                <c:pt idx="507">
                  <c:v>51.7</c:v>
                </c:pt>
                <c:pt idx="508">
                  <c:v>51.8</c:v>
                </c:pt>
                <c:pt idx="509">
                  <c:v>51.9</c:v>
                </c:pt>
                <c:pt idx="510">
                  <c:v>52</c:v>
                </c:pt>
                <c:pt idx="511">
                  <c:v>52.1</c:v>
                </c:pt>
                <c:pt idx="512">
                  <c:v>52.2</c:v>
                </c:pt>
                <c:pt idx="513">
                  <c:v>52.3</c:v>
                </c:pt>
                <c:pt idx="514">
                  <c:v>52.4</c:v>
                </c:pt>
                <c:pt idx="515">
                  <c:v>52.5</c:v>
                </c:pt>
                <c:pt idx="516">
                  <c:v>52.6</c:v>
                </c:pt>
                <c:pt idx="517">
                  <c:v>52.7</c:v>
                </c:pt>
                <c:pt idx="518">
                  <c:v>52.8</c:v>
                </c:pt>
                <c:pt idx="519">
                  <c:v>52.9</c:v>
                </c:pt>
                <c:pt idx="520">
                  <c:v>53</c:v>
                </c:pt>
                <c:pt idx="521">
                  <c:v>53.1</c:v>
                </c:pt>
                <c:pt idx="522">
                  <c:v>53.2</c:v>
                </c:pt>
                <c:pt idx="523">
                  <c:v>53.3</c:v>
                </c:pt>
                <c:pt idx="524">
                  <c:v>53.4</c:v>
                </c:pt>
                <c:pt idx="525">
                  <c:v>53.5</c:v>
                </c:pt>
                <c:pt idx="526">
                  <c:v>53.6</c:v>
                </c:pt>
                <c:pt idx="527">
                  <c:v>53.7</c:v>
                </c:pt>
                <c:pt idx="528">
                  <c:v>53.8</c:v>
                </c:pt>
                <c:pt idx="529">
                  <c:v>53.9</c:v>
                </c:pt>
                <c:pt idx="530">
                  <c:v>54</c:v>
                </c:pt>
                <c:pt idx="531">
                  <c:v>54.1</c:v>
                </c:pt>
                <c:pt idx="532">
                  <c:v>54.2</c:v>
                </c:pt>
                <c:pt idx="533">
                  <c:v>54.3</c:v>
                </c:pt>
                <c:pt idx="534">
                  <c:v>54.4</c:v>
                </c:pt>
                <c:pt idx="535">
                  <c:v>54.5</c:v>
                </c:pt>
                <c:pt idx="536">
                  <c:v>54.6</c:v>
                </c:pt>
                <c:pt idx="537">
                  <c:v>54.7</c:v>
                </c:pt>
                <c:pt idx="538">
                  <c:v>54.8</c:v>
                </c:pt>
                <c:pt idx="539">
                  <c:v>54.9</c:v>
                </c:pt>
                <c:pt idx="540">
                  <c:v>55</c:v>
                </c:pt>
                <c:pt idx="541">
                  <c:v>55.1</c:v>
                </c:pt>
                <c:pt idx="542">
                  <c:v>55.2</c:v>
                </c:pt>
                <c:pt idx="543">
                  <c:v>55.3</c:v>
                </c:pt>
                <c:pt idx="544">
                  <c:v>55.4</c:v>
                </c:pt>
                <c:pt idx="545">
                  <c:v>55.5</c:v>
                </c:pt>
                <c:pt idx="546">
                  <c:v>55.6</c:v>
                </c:pt>
                <c:pt idx="547">
                  <c:v>55.7</c:v>
                </c:pt>
                <c:pt idx="548">
                  <c:v>55.8</c:v>
                </c:pt>
                <c:pt idx="549">
                  <c:v>55.9</c:v>
                </c:pt>
                <c:pt idx="550">
                  <c:v>56</c:v>
                </c:pt>
                <c:pt idx="551">
                  <c:v>56.1</c:v>
                </c:pt>
                <c:pt idx="552">
                  <c:v>56.2</c:v>
                </c:pt>
                <c:pt idx="553">
                  <c:v>56.3</c:v>
                </c:pt>
                <c:pt idx="554">
                  <c:v>56.4</c:v>
                </c:pt>
                <c:pt idx="555">
                  <c:v>56.5</c:v>
                </c:pt>
                <c:pt idx="556">
                  <c:v>56.6</c:v>
                </c:pt>
                <c:pt idx="557">
                  <c:v>56.7</c:v>
                </c:pt>
                <c:pt idx="558">
                  <c:v>56.8</c:v>
                </c:pt>
                <c:pt idx="559">
                  <c:v>56.9</c:v>
                </c:pt>
                <c:pt idx="560">
                  <c:v>57</c:v>
                </c:pt>
                <c:pt idx="561">
                  <c:v>57.1</c:v>
                </c:pt>
                <c:pt idx="562">
                  <c:v>57.2</c:v>
                </c:pt>
                <c:pt idx="563">
                  <c:v>57.3</c:v>
                </c:pt>
                <c:pt idx="564">
                  <c:v>57.4</c:v>
                </c:pt>
                <c:pt idx="565">
                  <c:v>57.5</c:v>
                </c:pt>
                <c:pt idx="566">
                  <c:v>57.6</c:v>
                </c:pt>
                <c:pt idx="567">
                  <c:v>57.7</c:v>
                </c:pt>
                <c:pt idx="568">
                  <c:v>57.8</c:v>
                </c:pt>
                <c:pt idx="569">
                  <c:v>57.9</c:v>
                </c:pt>
                <c:pt idx="570">
                  <c:v>58</c:v>
                </c:pt>
                <c:pt idx="571">
                  <c:v>58.1</c:v>
                </c:pt>
                <c:pt idx="572">
                  <c:v>58.2</c:v>
                </c:pt>
                <c:pt idx="573">
                  <c:v>58.3</c:v>
                </c:pt>
                <c:pt idx="574">
                  <c:v>58.4</c:v>
                </c:pt>
                <c:pt idx="575">
                  <c:v>58.5</c:v>
                </c:pt>
                <c:pt idx="576">
                  <c:v>58.6</c:v>
                </c:pt>
                <c:pt idx="577">
                  <c:v>58.7</c:v>
                </c:pt>
                <c:pt idx="578">
                  <c:v>58.8</c:v>
                </c:pt>
                <c:pt idx="579">
                  <c:v>58.9</c:v>
                </c:pt>
                <c:pt idx="580">
                  <c:v>59</c:v>
                </c:pt>
                <c:pt idx="581">
                  <c:v>59.1</c:v>
                </c:pt>
                <c:pt idx="582">
                  <c:v>59.2</c:v>
                </c:pt>
                <c:pt idx="583">
                  <c:v>59.3</c:v>
                </c:pt>
                <c:pt idx="584">
                  <c:v>59.4</c:v>
                </c:pt>
                <c:pt idx="585">
                  <c:v>59.5</c:v>
                </c:pt>
                <c:pt idx="586">
                  <c:v>59.6</c:v>
                </c:pt>
                <c:pt idx="587">
                  <c:v>59.7</c:v>
                </c:pt>
                <c:pt idx="588">
                  <c:v>59.8</c:v>
                </c:pt>
                <c:pt idx="589">
                  <c:v>59.9</c:v>
                </c:pt>
                <c:pt idx="590">
                  <c:v>60</c:v>
                </c:pt>
                <c:pt idx="591">
                  <c:v>60.1</c:v>
                </c:pt>
                <c:pt idx="592">
                  <c:v>60.2</c:v>
                </c:pt>
                <c:pt idx="593">
                  <c:v>60.3</c:v>
                </c:pt>
                <c:pt idx="594">
                  <c:v>60.4</c:v>
                </c:pt>
                <c:pt idx="595">
                  <c:v>60.5</c:v>
                </c:pt>
                <c:pt idx="596">
                  <c:v>60.6</c:v>
                </c:pt>
                <c:pt idx="597">
                  <c:v>60.7</c:v>
                </c:pt>
                <c:pt idx="598">
                  <c:v>60.8</c:v>
                </c:pt>
                <c:pt idx="599">
                  <c:v>60.9</c:v>
                </c:pt>
                <c:pt idx="600">
                  <c:v>61</c:v>
                </c:pt>
                <c:pt idx="601">
                  <c:v>61.1</c:v>
                </c:pt>
                <c:pt idx="602">
                  <c:v>61.2</c:v>
                </c:pt>
                <c:pt idx="603">
                  <c:v>61.3</c:v>
                </c:pt>
                <c:pt idx="604">
                  <c:v>61.4</c:v>
                </c:pt>
                <c:pt idx="605">
                  <c:v>61.5</c:v>
                </c:pt>
                <c:pt idx="606">
                  <c:v>61.6</c:v>
                </c:pt>
                <c:pt idx="607">
                  <c:v>61.7</c:v>
                </c:pt>
                <c:pt idx="608">
                  <c:v>61.8</c:v>
                </c:pt>
                <c:pt idx="609">
                  <c:v>61.9</c:v>
                </c:pt>
                <c:pt idx="610">
                  <c:v>62</c:v>
                </c:pt>
                <c:pt idx="611">
                  <c:v>62.1</c:v>
                </c:pt>
                <c:pt idx="612">
                  <c:v>62.2</c:v>
                </c:pt>
                <c:pt idx="613">
                  <c:v>62.3</c:v>
                </c:pt>
                <c:pt idx="614">
                  <c:v>62.4</c:v>
                </c:pt>
                <c:pt idx="615">
                  <c:v>62.5</c:v>
                </c:pt>
                <c:pt idx="616">
                  <c:v>62.6</c:v>
                </c:pt>
                <c:pt idx="617">
                  <c:v>62.7</c:v>
                </c:pt>
                <c:pt idx="618">
                  <c:v>62.8</c:v>
                </c:pt>
                <c:pt idx="619">
                  <c:v>62.9</c:v>
                </c:pt>
                <c:pt idx="620">
                  <c:v>63</c:v>
                </c:pt>
                <c:pt idx="621">
                  <c:v>63.1</c:v>
                </c:pt>
                <c:pt idx="622">
                  <c:v>63.2</c:v>
                </c:pt>
                <c:pt idx="623">
                  <c:v>63.3</c:v>
                </c:pt>
                <c:pt idx="624">
                  <c:v>63.4</c:v>
                </c:pt>
                <c:pt idx="625">
                  <c:v>63.5</c:v>
                </c:pt>
                <c:pt idx="626">
                  <c:v>63.6</c:v>
                </c:pt>
                <c:pt idx="627">
                  <c:v>63.7</c:v>
                </c:pt>
                <c:pt idx="628">
                  <c:v>63.8</c:v>
                </c:pt>
                <c:pt idx="629">
                  <c:v>63.9</c:v>
                </c:pt>
                <c:pt idx="630">
                  <c:v>64</c:v>
                </c:pt>
                <c:pt idx="631">
                  <c:v>64.099999999999994</c:v>
                </c:pt>
                <c:pt idx="632">
                  <c:v>64.2</c:v>
                </c:pt>
                <c:pt idx="633">
                  <c:v>64.3</c:v>
                </c:pt>
                <c:pt idx="634">
                  <c:v>64.400000000000006</c:v>
                </c:pt>
                <c:pt idx="635">
                  <c:v>64.5</c:v>
                </c:pt>
                <c:pt idx="636">
                  <c:v>64.599999999999994</c:v>
                </c:pt>
                <c:pt idx="637">
                  <c:v>64.7</c:v>
                </c:pt>
                <c:pt idx="638">
                  <c:v>64.8</c:v>
                </c:pt>
                <c:pt idx="639">
                  <c:v>64.900000000000006</c:v>
                </c:pt>
                <c:pt idx="640">
                  <c:v>65</c:v>
                </c:pt>
                <c:pt idx="641">
                  <c:v>65.099999999999994</c:v>
                </c:pt>
                <c:pt idx="642">
                  <c:v>65.2</c:v>
                </c:pt>
                <c:pt idx="643">
                  <c:v>65.3</c:v>
                </c:pt>
                <c:pt idx="644">
                  <c:v>65.400000000000006</c:v>
                </c:pt>
                <c:pt idx="645">
                  <c:v>65.5</c:v>
                </c:pt>
                <c:pt idx="646">
                  <c:v>65.599999999999994</c:v>
                </c:pt>
                <c:pt idx="647">
                  <c:v>65.7</c:v>
                </c:pt>
                <c:pt idx="648">
                  <c:v>65.8</c:v>
                </c:pt>
                <c:pt idx="649">
                  <c:v>65.900000000000006</c:v>
                </c:pt>
                <c:pt idx="650">
                  <c:v>66</c:v>
                </c:pt>
                <c:pt idx="651">
                  <c:v>66.099999999999994</c:v>
                </c:pt>
                <c:pt idx="652">
                  <c:v>66.2</c:v>
                </c:pt>
                <c:pt idx="653">
                  <c:v>66.3</c:v>
                </c:pt>
                <c:pt idx="654">
                  <c:v>66.400000000000006</c:v>
                </c:pt>
                <c:pt idx="655">
                  <c:v>66.5</c:v>
                </c:pt>
                <c:pt idx="656">
                  <c:v>66.599999999999994</c:v>
                </c:pt>
                <c:pt idx="657">
                  <c:v>66.7</c:v>
                </c:pt>
                <c:pt idx="658">
                  <c:v>66.8</c:v>
                </c:pt>
                <c:pt idx="659">
                  <c:v>66.900000000000006</c:v>
                </c:pt>
                <c:pt idx="660">
                  <c:v>67</c:v>
                </c:pt>
                <c:pt idx="661">
                  <c:v>67.099999999999994</c:v>
                </c:pt>
                <c:pt idx="662">
                  <c:v>67.2</c:v>
                </c:pt>
                <c:pt idx="663">
                  <c:v>67.3</c:v>
                </c:pt>
                <c:pt idx="664">
                  <c:v>67.400000000000006</c:v>
                </c:pt>
                <c:pt idx="665">
                  <c:v>67.5</c:v>
                </c:pt>
                <c:pt idx="666">
                  <c:v>67.599999999999994</c:v>
                </c:pt>
                <c:pt idx="667">
                  <c:v>67.7</c:v>
                </c:pt>
                <c:pt idx="668">
                  <c:v>67.8</c:v>
                </c:pt>
                <c:pt idx="669">
                  <c:v>67.900000000000006</c:v>
                </c:pt>
                <c:pt idx="670">
                  <c:v>68</c:v>
                </c:pt>
                <c:pt idx="671">
                  <c:v>68.099999999999994</c:v>
                </c:pt>
                <c:pt idx="672">
                  <c:v>68.2</c:v>
                </c:pt>
                <c:pt idx="673">
                  <c:v>68.3</c:v>
                </c:pt>
                <c:pt idx="674">
                  <c:v>68.400000000000006</c:v>
                </c:pt>
                <c:pt idx="675">
                  <c:v>68.5</c:v>
                </c:pt>
                <c:pt idx="676">
                  <c:v>68.599999999999994</c:v>
                </c:pt>
                <c:pt idx="677">
                  <c:v>68.7</c:v>
                </c:pt>
                <c:pt idx="678">
                  <c:v>68.8</c:v>
                </c:pt>
                <c:pt idx="679">
                  <c:v>68.900000000000006</c:v>
                </c:pt>
                <c:pt idx="680">
                  <c:v>69</c:v>
                </c:pt>
                <c:pt idx="681">
                  <c:v>69.099999999999994</c:v>
                </c:pt>
                <c:pt idx="682">
                  <c:v>69.2</c:v>
                </c:pt>
                <c:pt idx="683">
                  <c:v>69.3</c:v>
                </c:pt>
                <c:pt idx="684">
                  <c:v>69.400000000000006</c:v>
                </c:pt>
                <c:pt idx="685">
                  <c:v>69.5</c:v>
                </c:pt>
                <c:pt idx="686">
                  <c:v>69.599999999999994</c:v>
                </c:pt>
                <c:pt idx="687">
                  <c:v>69.7</c:v>
                </c:pt>
                <c:pt idx="688">
                  <c:v>69.8</c:v>
                </c:pt>
                <c:pt idx="689">
                  <c:v>69.900000000000006</c:v>
                </c:pt>
                <c:pt idx="690">
                  <c:v>70</c:v>
                </c:pt>
                <c:pt idx="691">
                  <c:v>70.099999999999994</c:v>
                </c:pt>
                <c:pt idx="692">
                  <c:v>70.2</c:v>
                </c:pt>
                <c:pt idx="693">
                  <c:v>70.3</c:v>
                </c:pt>
                <c:pt idx="694">
                  <c:v>70.400000000000006</c:v>
                </c:pt>
                <c:pt idx="695">
                  <c:v>70.5</c:v>
                </c:pt>
                <c:pt idx="696">
                  <c:v>70.599999999999994</c:v>
                </c:pt>
                <c:pt idx="697">
                  <c:v>70.7</c:v>
                </c:pt>
                <c:pt idx="698">
                  <c:v>70.8</c:v>
                </c:pt>
                <c:pt idx="699">
                  <c:v>70.900000000000006</c:v>
                </c:pt>
                <c:pt idx="700">
                  <c:v>71</c:v>
                </c:pt>
                <c:pt idx="701">
                  <c:v>71.099999999999994</c:v>
                </c:pt>
                <c:pt idx="702">
                  <c:v>71.2</c:v>
                </c:pt>
                <c:pt idx="703">
                  <c:v>71.3</c:v>
                </c:pt>
                <c:pt idx="704">
                  <c:v>71.400000000000006</c:v>
                </c:pt>
                <c:pt idx="705">
                  <c:v>71.5</c:v>
                </c:pt>
                <c:pt idx="706">
                  <c:v>71.599999999999994</c:v>
                </c:pt>
                <c:pt idx="707">
                  <c:v>71.7</c:v>
                </c:pt>
                <c:pt idx="708">
                  <c:v>71.8</c:v>
                </c:pt>
                <c:pt idx="709">
                  <c:v>71.900000000000006</c:v>
                </c:pt>
                <c:pt idx="710">
                  <c:v>72</c:v>
                </c:pt>
                <c:pt idx="711">
                  <c:v>72.099999999999994</c:v>
                </c:pt>
                <c:pt idx="712">
                  <c:v>72.2</c:v>
                </c:pt>
                <c:pt idx="713">
                  <c:v>72.3</c:v>
                </c:pt>
                <c:pt idx="714">
                  <c:v>72.400000000000006</c:v>
                </c:pt>
                <c:pt idx="715">
                  <c:v>72.5</c:v>
                </c:pt>
                <c:pt idx="716">
                  <c:v>72.599999999999994</c:v>
                </c:pt>
                <c:pt idx="717">
                  <c:v>72.7</c:v>
                </c:pt>
                <c:pt idx="718">
                  <c:v>72.8</c:v>
                </c:pt>
                <c:pt idx="719">
                  <c:v>72.900000000000006</c:v>
                </c:pt>
                <c:pt idx="720">
                  <c:v>73</c:v>
                </c:pt>
                <c:pt idx="721">
                  <c:v>73.099999999999994</c:v>
                </c:pt>
                <c:pt idx="722">
                  <c:v>73.2</c:v>
                </c:pt>
                <c:pt idx="723">
                  <c:v>73.3</c:v>
                </c:pt>
                <c:pt idx="724">
                  <c:v>73.400000000000006</c:v>
                </c:pt>
                <c:pt idx="725">
                  <c:v>73.5</c:v>
                </c:pt>
                <c:pt idx="726">
                  <c:v>73.599999999999994</c:v>
                </c:pt>
                <c:pt idx="727">
                  <c:v>73.7</c:v>
                </c:pt>
                <c:pt idx="728">
                  <c:v>73.8</c:v>
                </c:pt>
                <c:pt idx="729">
                  <c:v>73.900000000000006</c:v>
                </c:pt>
                <c:pt idx="730">
                  <c:v>74</c:v>
                </c:pt>
                <c:pt idx="731">
                  <c:v>74.099999999999994</c:v>
                </c:pt>
                <c:pt idx="732">
                  <c:v>74.2</c:v>
                </c:pt>
                <c:pt idx="733">
                  <c:v>74.3</c:v>
                </c:pt>
                <c:pt idx="734">
                  <c:v>74.400000000000006</c:v>
                </c:pt>
                <c:pt idx="735">
                  <c:v>74.5</c:v>
                </c:pt>
                <c:pt idx="736">
                  <c:v>74.599999999999994</c:v>
                </c:pt>
                <c:pt idx="737">
                  <c:v>74.7</c:v>
                </c:pt>
                <c:pt idx="738">
                  <c:v>74.8</c:v>
                </c:pt>
                <c:pt idx="739">
                  <c:v>74.900000000000006</c:v>
                </c:pt>
                <c:pt idx="740">
                  <c:v>75</c:v>
                </c:pt>
                <c:pt idx="741">
                  <c:v>75.099999999999994</c:v>
                </c:pt>
                <c:pt idx="742">
                  <c:v>75.2</c:v>
                </c:pt>
                <c:pt idx="743">
                  <c:v>75.3</c:v>
                </c:pt>
                <c:pt idx="744">
                  <c:v>75.400000000000006</c:v>
                </c:pt>
                <c:pt idx="745">
                  <c:v>75.5</c:v>
                </c:pt>
                <c:pt idx="746">
                  <c:v>75.599999999999994</c:v>
                </c:pt>
                <c:pt idx="747">
                  <c:v>75.7</c:v>
                </c:pt>
                <c:pt idx="748">
                  <c:v>75.8</c:v>
                </c:pt>
                <c:pt idx="749">
                  <c:v>75.900000000000006</c:v>
                </c:pt>
                <c:pt idx="750">
                  <c:v>76</c:v>
                </c:pt>
                <c:pt idx="751">
                  <c:v>76.099999999999994</c:v>
                </c:pt>
                <c:pt idx="752">
                  <c:v>76.2</c:v>
                </c:pt>
                <c:pt idx="753">
                  <c:v>76.3</c:v>
                </c:pt>
                <c:pt idx="754">
                  <c:v>76.400000000000006</c:v>
                </c:pt>
                <c:pt idx="755">
                  <c:v>76.5</c:v>
                </c:pt>
                <c:pt idx="756">
                  <c:v>76.599999999999994</c:v>
                </c:pt>
                <c:pt idx="757">
                  <c:v>76.7</c:v>
                </c:pt>
                <c:pt idx="758">
                  <c:v>76.8</c:v>
                </c:pt>
                <c:pt idx="759">
                  <c:v>76.900000000000006</c:v>
                </c:pt>
                <c:pt idx="760">
                  <c:v>77</c:v>
                </c:pt>
                <c:pt idx="761">
                  <c:v>77.099999999999994</c:v>
                </c:pt>
                <c:pt idx="762">
                  <c:v>77.2</c:v>
                </c:pt>
                <c:pt idx="763">
                  <c:v>77.3</c:v>
                </c:pt>
                <c:pt idx="764">
                  <c:v>77.400000000000006</c:v>
                </c:pt>
                <c:pt idx="765">
                  <c:v>77.5</c:v>
                </c:pt>
                <c:pt idx="766">
                  <c:v>77.599999999999994</c:v>
                </c:pt>
                <c:pt idx="767">
                  <c:v>77.7</c:v>
                </c:pt>
                <c:pt idx="768">
                  <c:v>77.8</c:v>
                </c:pt>
                <c:pt idx="769">
                  <c:v>77.900000000000006</c:v>
                </c:pt>
                <c:pt idx="770">
                  <c:v>78</c:v>
                </c:pt>
                <c:pt idx="771">
                  <c:v>78.099999999999994</c:v>
                </c:pt>
                <c:pt idx="772">
                  <c:v>78.2</c:v>
                </c:pt>
                <c:pt idx="773">
                  <c:v>78.3</c:v>
                </c:pt>
                <c:pt idx="774">
                  <c:v>78.400000000000006</c:v>
                </c:pt>
                <c:pt idx="775">
                  <c:v>78.5</c:v>
                </c:pt>
                <c:pt idx="776">
                  <c:v>78.599999999999994</c:v>
                </c:pt>
                <c:pt idx="777">
                  <c:v>78.7</c:v>
                </c:pt>
                <c:pt idx="778">
                  <c:v>78.8</c:v>
                </c:pt>
                <c:pt idx="779">
                  <c:v>78.900000000000006</c:v>
                </c:pt>
                <c:pt idx="780">
                  <c:v>79</c:v>
                </c:pt>
                <c:pt idx="781">
                  <c:v>79.099999999999994</c:v>
                </c:pt>
                <c:pt idx="782">
                  <c:v>79.2</c:v>
                </c:pt>
                <c:pt idx="783">
                  <c:v>79.3</c:v>
                </c:pt>
                <c:pt idx="784">
                  <c:v>79.400000000000006</c:v>
                </c:pt>
                <c:pt idx="785">
                  <c:v>79.5</c:v>
                </c:pt>
                <c:pt idx="786">
                  <c:v>79.599999999999994</c:v>
                </c:pt>
                <c:pt idx="787">
                  <c:v>79.7</c:v>
                </c:pt>
                <c:pt idx="788">
                  <c:v>79.8</c:v>
                </c:pt>
                <c:pt idx="789">
                  <c:v>79.900000000000006</c:v>
                </c:pt>
                <c:pt idx="790">
                  <c:v>80</c:v>
                </c:pt>
                <c:pt idx="791">
                  <c:v>80.099999999999994</c:v>
                </c:pt>
                <c:pt idx="792">
                  <c:v>80.2</c:v>
                </c:pt>
                <c:pt idx="793">
                  <c:v>80.3</c:v>
                </c:pt>
                <c:pt idx="794">
                  <c:v>80.400000000000006</c:v>
                </c:pt>
                <c:pt idx="795">
                  <c:v>80.5</c:v>
                </c:pt>
                <c:pt idx="796">
                  <c:v>80.599999999999994</c:v>
                </c:pt>
                <c:pt idx="797">
                  <c:v>80.7</c:v>
                </c:pt>
                <c:pt idx="798">
                  <c:v>80.8</c:v>
                </c:pt>
                <c:pt idx="799">
                  <c:v>80.900000000000006</c:v>
                </c:pt>
                <c:pt idx="800">
                  <c:v>81</c:v>
                </c:pt>
                <c:pt idx="801">
                  <c:v>81.099999999999994</c:v>
                </c:pt>
                <c:pt idx="802">
                  <c:v>81.2</c:v>
                </c:pt>
                <c:pt idx="803">
                  <c:v>81.3</c:v>
                </c:pt>
                <c:pt idx="804">
                  <c:v>81.400000000000006</c:v>
                </c:pt>
                <c:pt idx="805">
                  <c:v>81.5</c:v>
                </c:pt>
                <c:pt idx="806">
                  <c:v>81.599999999999994</c:v>
                </c:pt>
                <c:pt idx="807">
                  <c:v>81.7</c:v>
                </c:pt>
                <c:pt idx="808">
                  <c:v>81.8</c:v>
                </c:pt>
                <c:pt idx="809">
                  <c:v>81.900000000000006</c:v>
                </c:pt>
                <c:pt idx="810">
                  <c:v>82</c:v>
                </c:pt>
                <c:pt idx="811">
                  <c:v>82.1</c:v>
                </c:pt>
                <c:pt idx="812">
                  <c:v>82.2</c:v>
                </c:pt>
                <c:pt idx="813">
                  <c:v>82.3</c:v>
                </c:pt>
                <c:pt idx="814">
                  <c:v>82.4</c:v>
                </c:pt>
                <c:pt idx="815">
                  <c:v>82.5</c:v>
                </c:pt>
                <c:pt idx="816">
                  <c:v>82.6</c:v>
                </c:pt>
                <c:pt idx="817">
                  <c:v>82.7</c:v>
                </c:pt>
                <c:pt idx="818">
                  <c:v>82.8</c:v>
                </c:pt>
                <c:pt idx="819">
                  <c:v>82.9</c:v>
                </c:pt>
                <c:pt idx="820">
                  <c:v>83</c:v>
                </c:pt>
                <c:pt idx="821">
                  <c:v>83.1</c:v>
                </c:pt>
                <c:pt idx="822">
                  <c:v>83.2</c:v>
                </c:pt>
                <c:pt idx="823">
                  <c:v>83.3</c:v>
                </c:pt>
                <c:pt idx="824">
                  <c:v>83.4</c:v>
                </c:pt>
                <c:pt idx="825">
                  <c:v>83.5</c:v>
                </c:pt>
                <c:pt idx="826">
                  <c:v>83.6</c:v>
                </c:pt>
                <c:pt idx="827">
                  <c:v>83.7</c:v>
                </c:pt>
                <c:pt idx="828">
                  <c:v>83.8</c:v>
                </c:pt>
                <c:pt idx="829">
                  <c:v>83.9</c:v>
                </c:pt>
                <c:pt idx="830">
                  <c:v>84</c:v>
                </c:pt>
                <c:pt idx="831">
                  <c:v>84.1</c:v>
                </c:pt>
                <c:pt idx="832">
                  <c:v>84.2</c:v>
                </c:pt>
                <c:pt idx="833">
                  <c:v>84.3</c:v>
                </c:pt>
                <c:pt idx="834">
                  <c:v>84.4</c:v>
                </c:pt>
                <c:pt idx="835">
                  <c:v>84.5</c:v>
                </c:pt>
                <c:pt idx="836">
                  <c:v>84.6</c:v>
                </c:pt>
                <c:pt idx="837">
                  <c:v>84.7</c:v>
                </c:pt>
                <c:pt idx="838">
                  <c:v>84.8</c:v>
                </c:pt>
                <c:pt idx="839">
                  <c:v>84.9</c:v>
                </c:pt>
                <c:pt idx="840">
                  <c:v>85</c:v>
                </c:pt>
                <c:pt idx="841">
                  <c:v>85.1</c:v>
                </c:pt>
                <c:pt idx="842">
                  <c:v>85.2</c:v>
                </c:pt>
                <c:pt idx="843">
                  <c:v>85.3</c:v>
                </c:pt>
                <c:pt idx="844">
                  <c:v>85.4</c:v>
                </c:pt>
                <c:pt idx="845">
                  <c:v>85.5</c:v>
                </c:pt>
                <c:pt idx="846">
                  <c:v>85.6</c:v>
                </c:pt>
                <c:pt idx="847">
                  <c:v>85.7</c:v>
                </c:pt>
                <c:pt idx="848">
                  <c:v>85.8</c:v>
                </c:pt>
                <c:pt idx="849">
                  <c:v>85.9</c:v>
                </c:pt>
                <c:pt idx="850">
                  <c:v>86</c:v>
                </c:pt>
                <c:pt idx="851">
                  <c:v>86.1</c:v>
                </c:pt>
                <c:pt idx="852">
                  <c:v>86.2</c:v>
                </c:pt>
                <c:pt idx="853">
                  <c:v>86.3</c:v>
                </c:pt>
                <c:pt idx="854">
                  <c:v>86.4</c:v>
                </c:pt>
                <c:pt idx="855">
                  <c:v>86.5</c:v>
                </c:pt>
                <c:pt idx="856">
                  <c:v>86.6</c:v>
                </c:pt>
                <c:pt idx="857">
                  <c:v>86.7</c:v>
                </c:pt>
                <c:pt idx="858">
                  <c:v>86.8</c:v>
                </c:pt>
                <c:pt idx="859">
                  <c:v>86.9</c:v>
                </c:pt>
                <c:pt idx="860">
                  <c:v>87</c:v>
                </c:pt>
                <c:pt idx="861">
                  <c:v>87.1</c:v>
                </c:pt>
                <c:pt idx="862">
                  <c:v>87.2</c:v>
                </c:pt>
                <c:pt idx="863">
                  <c:v>87.3</c:v>
                </c:pt>
                <c:pt idx="864">
                  <c:v>87.4</c:v>
                </c:pt>
                <c:pt idx="865">
                  <c:v>87.5</c:v>
                </c:pt>
                <c:pt idx="866">
                  <c:v>87.6</c:v>
                </c:pt>
                <c:pt idx="867">
                  <c:v>87.7</c:v>
                </c:pt>
                <c:pt idx="868">
                  <c:v>87.8</c:v>
                </c:pt>
                <c:pt idx="869">
                  <c:v>87.9</c:v>
                </c:pt>
                <c:pt idx="870">
                  <c:v>88</c:v>
                </c:pt>
                <c:pt idx="871">
                  <c:v>88.1</c:v>
                </c:pt>
                <c:pt idx="872">
                  <c:v>88.2</c:v>
                </c:pt>
                <c:pt idx="873">
                  <c:v>88.3</c:v>
                </c:pt>
                <c:pt idx="874">
                  <c:v>88.4</c:v>
                </c:pt>
                <c:pt idx="875">
                  <c:v>88.5</c:v>
                </c:pt>
                <c:pt idx="876">
                  <c:v>88.6</c:v>
                </c:pt>
                <c:pt idx="877">
                  <c:v>88.7</c:v>
                </c:pt>
                <c:pt idx="878">
                  <c:v>88.8</c:v>
                </c:pt>
                <c:pt idx="879">
                  <c:v>88.9</c:v>
                </c:pt>
                <c:pt idx="880">
                  <c:v>89</c:v>
                </c:pt>
                <c:pt idx="881">
                  <c:v>89.1</c:v>
                </c:pt>
                <c:pt idx="882">
                  <c:v>89.2</c:v>
                </c:pt>
                <c:pt idx="883">
                  <c:v>89.3</c:v>
                </c:pt>
                <c:pt idx="884">
                  <c:v>89.4</c:v>
                </c:pt>
                <c:pt idx="885">
                  <c:v>89.5</c:v>
                </c:pt>
                <c:pt idx="886">
                  <c:v>89.6</c:v>
                </c:pt>
                <c:pt idx="887">
                  <c:v>89.7</c:v>
                </c:pt>
                <c:pt idx="888">
                  <c:v>89.8</c:v>
                </c:pt>
                <c:pt idx="889">
                  <c:v>89.9</c:v>
                </c:pt>
                <c:pt idx="890">
                  <c:v>90</c:v>
                </c:pt>
                <c:pt idx="891">
                  <c:v>90.1</c:v>
                </c:pt>
                <c:pt idx="892">
                  <c:v>90.2</c:v>
                </c:pt>
                <c:pt idx="893">
                  <c:v>90.3</c:v>
                </c:pt>
                <c:pt idx="894">
                  <c:v>90.4</c:v>
                </c:pt>
                <c:pt idx="895">
                  <c:v>90.5</c:v>
                </c:pt>
                <c:pt idx="896">
                  <c:v>90.6</c:v>
                </c:pt>
                <c:pt idx="897">
                  <c:v>90.7</c:v>
                </c:pt>
                <c:pt idx="898">
                  <c:v>90.8</c:v>
                </c:pt>
                <c:pt idx="899">
                  <c:v>90.9</c:v>
                </c:pt>
                <c:pt idx="900">
                  <c:v>91</c:v>
                </c:pt>
                <c:pt idx="901">
                  <c:v>91.1</c:v>
                </c:pt>
                <c:pt idx="902">
                  <c:v>91.2</c:v>
                </c:pt>
                <c:pt idx="903">
                  <c:v>91.3</c:v>
                </c:pt>
                <c:pt idx="904">
                  <c:v>91.4</c:v>
                </c:pt>
                <c:pt idx="905">
                  <c:v>91.5</c:v>
                </c:pt>
                <c:pt idx="906">
                  <c:v>91.6</c:v>
                </c:pt>
                <c:pt idx="907">
                  <c:v>91.7</c:v>
                </c:pt>
                <c:pt idx="908">
                  <c:v>91.8</c:v>
                </c:pt>
                <c:pt idx="909">
                  <c:v>91.9</c:v>
                </c:pt>
                <c:pt idx="910">
                  <c:v>92</c:v>
                </c:pt>
                <c:pt idx="911">
                  <c:v>92.1</c:v>
                </c:pt>
                <c:pt idx="912">
                  <c:v>92.2</c:v>
                </c:pt>
                <c:pt idx="913">
                  <c:v>92.3</c:v>
                </c:pt>
                <c:pt idx="914">
                  <c:v>92.4</c:v>
                </c:pt>
                <c:pt idx="915">
                  <c:v>92.5</c:v>
                </c:pt>
                <c:pt idx="916">
                  <c:v>92.6</c:v>
                </c:pt>
                <c:pt idx="917">
                  <c:v>92.7</c:v>
                </c:pt>
                <c:pt idx="918">
                  <c:v>92.8</c:v>
                </c:pt>
                <c:pt idx="919">
                  <c:v>92.9</c:v>
                </c:pt>
                <c:pt idx="920">
                  <c:v>93</c:v>
                </c:pt>
                <c:pt idx="921">
                  <c:v>93.1</c:v>
                </c:pt>
                <c:pt idx="922">
                  <c:v>93.2</c:v>
                </c:pt>
                <c:pt idx="923">
                  <c:v>93.3</c:v>
                </c:pt>
                <c:pt idx="924">
                  <c:v>93.4</c:v>
                </c:pt>
                <c:pt idx="925">
                  <c:v>93.5</c:v>
                </c:pt>
                <c:pt idx="926">
                  <c:v>93.6</c:v>
                </c:pt>
                <c:pt idx="927">
                  <c:v>93.7</c:v>
                </c:pt>
                <c:pt idx="928">
                  <c:v>93.8</c:v>
                </c:pt>
                <c:pt idx="929">
                  <c:v>93.9</c:v>
                </c:pt>
                <c:pt idx="930">
                  <c:v>94</c:v>
                </c:pt>
                <c:pt idx="931">
                  <c:v>94.1</c:v>
                </c:pt>
                <c:pt idx="932">
                  <c:v>94.2</c:v>
                </c:pt>
                <c:pt idx="933">
                  <c:v>94.3</c:v>
                </c:pt>
                <c:pt idx="934">
                  <c:v>94.4</c:v>
                </c:pt>
                <c:pt idx="935">
                  <c:v>94.5</c:v>
                </c:pt>
                <c:pt idx="936">
                  <c:v>94.6</c:v>
                </c:pt>
                <c:pt idx="937">
                  <c:v>94.7</c:v>
                </c:pt>
                <c:pt idx="938">
                  <c:v>94.8</c:v>
                </c:pt>
                <c:pt idx="939">
                  <c:v>94.9</c:v>
                </c:pt>
                <c:pt idx="940">
                  <c:v>95</c:v>
                </c:pt>
                <c:pt idx="941">
                  <c:v>95.1</c:v>
                </c:pt>
                <c:pt idx="942">
                  <c:v>95.2</c:v>
                </c:pt>
                <c:pt idx="943">
                  <c:v>95.3</c:v>
                </c:pt>
                <c:pt idx="944">
                  <c:v>95.4</c:v>
                </c:pt>
                <c:pt idx="945">
                  <c:v>95.5</c:v>
                </c:pt>
                <c:pt idx="946">
                  <c:v>95.6</c:v>
                </c:pt>
                <c:pt idx="947">
                  <c:v>95.7</c:v>
                </c:pt>
                <c:pt idx="948">
                  <c:v>95.8</c:v>
                </c:pt>
                <c:pt idx="949">
                  <c:v>95.9</c:v>
                </c:pt>
                <c:pt idx="950">
                  <c:v>96</c:v>
                </c:pt>
                <c:pt idx="951">
                  <c:v>96.1</c:v>
                </c:pt>
                <c:pt idx="952">
                  <c:v>96.2</c:v>
                </c:pt>
                <c:pt idx="953">
                  <c:v>96.3</c:v>
                </c:pt>
                <c:pt idx="954">
                  <c:v>96.4</c:v>
                </c:pt>
                <c:pt idx="955">
                  <c:v>96.5</c:v>
                </c:pt>
                <c:pt idx="956">
                  <c:v>96.6</c:v>
                </c:pt>
                <c:pt idx="957">
                  <c:v>96.7</c:v>
                </c:pt>
                <c:pt idx="958">
                  <c:v>96.8</c:v>
                </c:pt>
                <c:pt idx="959">
                  <c:v>96.9</c:v>
                </c:pt>
                <c:pt idx="960">
                  <c:v>97</c:v>
                </c:pt>
                <c:pt idx="961">
                  <c:v>97.1</c:v>
                </c:pt>
                <c:pt idx="962">
                  <c:v>97.2</c:v>
                </c:pt>
                <c:pt idx="963">
                  <c:v>97.3</c:v>
                </c:pt>
                <c:pt idx="964">
                  <c:v>97.4</c:v>
                </c:pt>
                <c:pt idx="965">
                  <c:v>97.5</c:v>
                </c:pt>
                <c:pt idx="966">
                  <c:v>97.6</c:v>
                </c:pt>
                <c:pt idx="967">
                  <c:v>97.7</c:v>
                </c:pt>
                <c:pt idx="968">
                  <c:v>97.8</c:v>
                </c:pt>
                <c:pt idx="969">
                  <c:v>97.9</c:v>
                </c:pt>
                <c:pt idx="970">
                  <c:v>98</c:v>
                </c:pt>
                <c:pt idx="971">
                  <c:v>98.1</c:v>
                </c:pt>
                <c:pt idx="972">
                  <c:v>98.2</c:v>
                </c:pt>
                <c:pt idx="973">
                  <c:v>98.3</c:v>
                </c:pt>
                <c:pt idx="974">
                  <c:v>98.4</c:v>
                </c:pt>
                <c:pt idx="975">
                  <c:v>98.5</c:v>
                </c:pt>
                <c:pt idx="976">
                  <c:v>98.6</c:v>
                </c:pt>
                <c:pt idx="977">
                  <c:v>98.7</c:v>
                </c:pt>
                <c:pt idx="978">
                  <c:v>98.8</c:v>
                </c:pt>
                <c:pt idx="979">
                  <c:v>98.9</c:v>
                </c:pt>
                <c:pt idx="980">
                  <c:v>99</c:v>
                </c:pt>
                <c:pt idx="981">
                  <c:v>99.1</c:v>
                </c:pt>
                <c:pt idx="982">
                  <c:v>99.2</c:v>
                </c:pt>
                <c:pt idx="983">
                  <c:v>99.3</c:v>
                </c:pt>
                <c:pt idx="984">
                  <c:v>99.4</c:v>
                </c:pt>
                <c:pt idx="985">
                  <c:v>99.5</c:v>
                </c:pt>
                <c:pt idx="986">
                  <c:v>99.6</c:v>
                </c:pt>
                <c:pt idx="987">
                  <c:v>99.7</c:v>
                </c:pt>
                <c:pt idx="988">
                  <c:v>99.8</c:v>
                </c:pt>
                <c:pt idx="989">
                  <c:v>99.9</c:v>
                </c:pt>
                <c:pt idx="990">
                  <c:v>100</c:v>
                </c:pt>
                <c:pt idx="991">
                  <c:v>100.1</c:v>
                </c:pt>
                <c:pt idx="992">
                  <c:v>100.2</c:v>
                </c:pt>
                <c:pt idx="993">
                  <c:v>100.3</c:v>
                </c:pt>
                <c:pt idx="994">
                  <c:v>100.4</c:v>
                </c:pt>
                <c:pt idx="995">
                  <c:v>100.5</c:v>
                </c:pt>
                <c:pt idx="996">
                  <c:v>100.6</c:v>
                </c:pt>
                <c:pt idx="997">
                  <c:v>100.7</c:v>
                </c:pt>
                <c:pt idx="998">
                  <c:v>100.8</c:v>
                </c:pt>
                <c:pt idx="999">
                  <c:v>100.9</c:v>
                </c:pt>
                <c:pt idx="1000">
                  <c:v>101</c:v>
                </c:pt>
                <c:pt idx="1001">
                  <c:v>101.1</c:v>
                </c:pt>
                <c:pt idx="1002">
                  <c:v>101.2</c:v>
                </c:pt>
                <c:pt idx="1003">
                  <c:v>101.3</c:v>
                </c:pt>
                <c:pt idx="1004">
                  <c:v>101.4</c:v>
                </c:pt>
                <c:pt idx="1005">
                  <c:v>101.5</c:v>
                </c:pt>
                <c:pt idx="1006">
                  <c:v>101.6</c:v>
                </c:pt>
                <c:pt idx="1007">
                  <c:v>101.7</c:v>
                </c:pt>
                <c:pt idx="1008">
                  <c:v>101.8</c:v>
                </c:pt>
                <c:pt idx="1009">
                  <c:v>101.9</c:v>
                </c:pt>
                <c:pt idx="1010">
                  <c:v>102</c:v>
                </c:pt>
                <c:pt idx="1011">
                  <c:v>102.1</c:v>
                </c:pt>
                <c:pt idx="1012">
                  <c:v>102.2</c:v>
                </c:pt>
                <c:pt idx="1013">
                  <c:v>102.3</c:v>
                </c:pt>
                <c:pt idx="1014">
                  <c:v>102.4</c:v>
                </c:pt>
                <c:pt idx="1015">
                  <c:v>102.5</c:v>
                </c:pt>
                <c:pt idx="1016">
                  <c:v>102.6</c:v>
                </c:pt>
                <c:pt idx="1017">
                  <c:v>102.7</c:v>
                </c:pt>
                <c:pt idx="1018">
                  <c:v>102.8</c:v>
                </c:pt>
                <c:pt idx="1019">
                  <c:v>102.9</c:v>
                </c:pt>
                <c:pt idx="1020">
                  <c:v>103</c:v>
                </c:pt>
                <c:pt idx="1021">
                  <c:v>103.1</c:v>
                </c:pt>
                <c:pt idx="1022">
                  <c:v>103.2</c:v>
                </c:pt>
                <c:pt idx="1023">
                  <c:v>103.3</c:v>
                </c:pt>
                <c:pt idx="1024">
                  <c:v>103.4</c:v>
                </c:pt>
                <c:pt idx="1025">
                  <c:v>103.5</c:v>
                </c:pt>
                <c:pt idx="1026">
                  <c:v>103.6</c:v>
                </c:pt>
                <c:pt idx="1027">
                  <c:v>103.7</c:v>
                </c:pt>
                <c:pt idx="1028">
                  <c:v>103.8</c:v>
                </c:pt>
                <c:pt idx="1029">
                  <c:v>103.9</c:v>
                </c:pt>
                <c:pt idx="1030">
                  <c:v>104</c:v>
                </c:pt>
                <c:pt idx="1031">
                  <c:v>104.1</c:v>
                </c:pt>
                <c:pt idx="1032">
                  <c:v>104.2</c:v>
                </c:pt>
                <c:pt idx="1033">
                  <c:v>104.3</c:v>
                </c:pt>
                <c:pt idx="1034">
                  <c:v>104.4</c:v>
                </c:pt>
                <c:pt idx="1035">
                  <c:v>104.5</c:v>
                </c:pt>
                <c:pt idx="1036">
                  <c:v>104.6</c:v>
                </c:pt>
                <c:pt idx="1037">
                  <c:v>104.7</c:v>
                </c:pt>
                <c:pt idx="1038">
                  <c:v>104.8</c:v>
                </c:pt>
                <c:pt idx="1039">
                  <c:v>104.9</c:v>
                </c:pt>
                <c:pt idx="1040">
                  <c:v>105</c:v>
                </c:pt>
                <c:pt idx="1041">
                  <c:v>105.1</c:v>
                </c:pt>
                <c:pt idx="1042">
                  <c:v>105.2</c:v>
                </c:pt>
                <c:pt idx="1043">
                  <c:v>105.3</c:v>
                </c:pt>
                <c:pt idx="1044">
                  <c:v>105.4</c:v>
                </c:pt>
                <c:pt idx="1045">
                  <c:v>105.5</c:v>
                </c:pt>
                <c:pt idx="1046">
                  <c:v>105.6</c:v>
                </c:pt>
                <c:pt idx="1047">
                  <c:v>105.7</c:v>
                </c:pt>
                <c:pt idx="1048">
                  <c:v>105.8</c:v>
                </c:pt>
                <c:pt idx="1049">
                  <c:v>105.9</c:v>
                </c:pt>
                <c:pt idx="1050">
                  <c:v>106</c:v>
                </c:pt>
                <c:pt idx="1051">
                  <c:v>106.1</c:v>
                </c:pt>
                <c:pt idx="1052">
                  <c:v>106.2</c:v>
                </c:pt>
                <c:pt idx="1053">
                  <c:v>106.3</c:v>
                </c:pt>
                <c:pt idx="1054">
                  <c:v>106.4</c:v>
                </c:pt>
                <c:pt idx="1055">
                  <c:v>106.5</c:v>
                </c:pt>
                <c:pt idx="1056">
                  <c:v>106.6</c:v>
                </c:pt>
                <c:pt idx="1057">
                  <c:v>106.7</c:v>
                </c:pt>
                <c:pt idx="1058">
                  <c:v>106.8</c:v>
                </c:pt>
                <c:pt idx="1059">
                  <c:v>106.9</c:v>
                </c:pt>
                <c:pt idx="1060">
                  <c:v>107</c:v>
                </c:pt>
                <c:pt idx="1061">
                  <c:v>107.1</c:v>
                </c:pt>
                <c:pt idx="1062">
                  <c:v>107.2</c:v>
                </c:pt>
                <c:pt idx="1063">
                  <c:v>107.3</c:v>
                </c:pt>
                <c:pt idx="1064">
                  <c:v>107.4</c:v>
                </c:pt>
                <c:pt idx="1065">
                  <c:v>107.5</c:v>
                </c:pt>
                <c:pt idx="1066">
                  <c:v>107.6</c:v>
                </c:pt>
                <c:pt idx="1067">
                  <c:v>107.7</c:v>
                </c:pt>
                <c:pt idx="1068">
                  <c:v>107.8</c:v>
                </c:pt>
                <c:pt idx="1069">
                  <c:v>107.9</c:v>
                </c:pt>
                <c:pt idx="1070">
                  <c:v>108</c:v>
                </c:pt>
                <c:pt idx="1071">
                  <c:v>108.1</c:v>
                </c:pt>
                <c:pt idx="1072">
                  <c:v>108.2</c:v>
                </c:pt>
                <c:pt idx="1073">
                  <c:v>108.3</c:v>
                </c:pt>
                <c:pt idx="1074">
                  <c:v>108.4</c:v>
                </c:pt>
                <c:pt idx="1075">
                  <c:v>108.5</c:v>
                </c:pt>
                <c:pt idx="1076">
                  <c:v>108.6</c:v>
                </c:pt>
                <c:pt idx="1077">
                  <c:v>108.7</c:v>
                </c:pt>
                <c:pt idx="1078">
                  <c:v>108.8</c:v>
                </c:pt>
                <c:pt idx="1079">
                  <c:v>108.9</c:v>
                </c:pt>
                <c:pt idx="1080">
                  <c:v>109</c:v>
                </c:pt>
                <c:pt idx="1081">
                  <c:v>109.1</c:v>
                </c:pt>
                <c:pt idx="1082">
                  <c:v>109.2</c:v>
                </c:pt>
                <c:pt idx="1083">
                  <c:v>109.3</c:v>
                </c:pt>
                <c:pt idx="1084">
                  <c:v>109.4</c:v>
                </c:pt>
                <c:pt idx="1085">
                  <c:v>109.5</c:v>
                </c:pt>
                <c:pt idx="1086">
                  <c:v>109.6</c:v>
                </c:pt>
                <c:pt idx="1087">
                  <c:v>109.7</c:v>
                </c:pt>
                <c:pt idx="1088">
                  <c:v>109.8</c:v>
                </c:pt>
                <c:pt idx="1089">
                  <c:v>109.9</c:v>
                </c:pt>
                <c:pt idx="1090">
                  <c:v>110</c:v>
                </c:pt>
                <c:pt idx="1091">
                  <c:v>110.1</c:v>
                </c:pt>
                <c:pt idx="1092">
                  <c:v>110.2</c:v>
                </c:pt>
                <c:pt idx="1093">
                  <c:v>110.3</c:v>
                </c:pt>
                <c:pt idx="1094">
                  <c:v>110.4</c:v>
                </c:pt>
                <c:pt idx="1095">
                  <c:v>110.5</c:v>
                </c:pt>
                <c:pt idx="1096">
                  <c:v>110.6</c:v>
                </c:pt>
                <c:pt idx="1097">
                  <c:v>110.7</c:v>
                </c:pt>
                <c:pt idx="1098">
                  <c:v>110.8</c:v>
                </c:pt>
                <c:pt idx="1099">
                  <c:v>110.9</c:v>
                </c:pt>
                <c:pt idx="1100">
                  <c:v>111</c:v>
                </c:pt>
                <c:pt idx="1101">
                  <c:v>111.1</c:v>
                </c:pt>
                <c:pt idx="1102">
                  <c:v>111.2</c:v>
                </c:pt>
                <c:pt idx="1103">
                  <c:v>111.3</c:v>
                </c:pt>
                <c:pt idx="1104">
                  <c:v>111.4</c:v>
                </c:pt>
                <c:pt idx="1105">
                  <c:v>111.5</c:v>
                </c:pt>
                <c:pt idx="1106">
                  <c:v>111.6</c:v>
                </c:pt>
                <c:pt idx="1107">
                  <c:v>111.7</c:v>
                </c:pt>
                <c:pt idx="1108">
                  <c:v>111.8</c:v>
                </c:pt>
                <c:pt idx="1109">
                  <c:v>111.9</c:v>
                </c:pt>
                <c:pt idx="1110">
                  <c:v>112</c:v>
                </c:pt>
                <c:pt idx="1111">
                  <c:v>112.1</c:v>
                </c:pt>
                <c:pt idx="1112">
                  <c:v>112.2</c:v>
                </c:pt>
                <c:pt idx="1113">
                  <c:v>112.3</c:v>
                </c:pt>
                <c:pt idx="1114">
                  <c:v>112.4</c:v>
                </c:pt>
                <c:pt idx="1115">
                  <c:v>112.5</c:v>
                </c:pt>
                <c:pt idx="1116">
                  <c:v>112.6</c:v>
                </c:pt>
                <c:pt idx="1117">
                  <c:v>112.7</c:v>
                </c:pt>
                <c:pt idx="1118">
                  <c:v>112.8</c:v>
                </c:pt>
                <c:pt idx="1119">
                  <c:v>112.9</c:v>
                </c:pt>
                <c:pt idx="1120">
                  <c:v>113</c:v>
                </c:pt>
                <c:pt idx="1121">
                  <c:v>113.1</c:v>
                </c:pt>
                <c:pt idx="1122">
                  <c:v>113.2</c:v>
                </c:pt>
                <c:pt idx="1123">
                  <c:v>113.3</c:v>
                </c:pt>
                <c:pt idx="1124">
                  <c:v>113.4</c:v>
                </c:pt>
                <c:pt idx="1125">
                  <c:v>113.5</c:v>
                </c:pt>
                <c:pt idx="1126">
                  <c:v>113.6</c:v>
                </c:pt>
                <c:pt idx="1127">
                  <c:v>113.7</c:v>
                </c:pt>
                <c:pt idx="1128">
                  <c:v>113.8</c:v>
                </c:pt>
                <c:pt idx="1129">
                  <c:v>113.9</c:v>
                </c:pt>
                <c:pt idx="1130">
                  <c:v>114</c:v>
                </c:pt>
                <c:pt idx="1131">
                  <c:v>114.1</c:v>
                </c:pt>
                <c:pt idx="1132">
                  <c:v>114.2</c:v>
                </c:pt>
                <c:pt idx="1133">
                  <c:v>114.3</c:v>
                </c:pt>
                <c:pt idx="1134">
                  <c:v>114.4</c:v>
                </c:pt>
                <c:pt idx="1135">
                  <c:v>114.5</c:v>
                </c:pt>
                <c:pt idx="1136">
                  <c:v>114.6</c:v>
                </c:pt>
                <c:pt idx="1137">
                  <c:v>114.7</c:v>
                </c:pt>
                <c:pt idx="1138">
                  <c:v>114.8</c:v>
                </c:pt>
                <c:pt idx="1139">
                  <c:v>114.9</c:v>
                </c:pt>
                <c:pt idx="1140">
                  <c:v>115</c:v>
                </c:pt>
                <c:pt idx="1141">
                  <c:v>115.1</c:v>
                </c:pt>
                <c:pt idx="1142">
                  <c:v>115.2</c:v>
                </c:pt>
                <c:pt idx="1143">
                  <c:v>115.3</c:v>
                </c:pt>
                <c:pt idx="1144">
                  <c:v>115.4</c:v>
                </c:pt>
                <c:pt idx="1145">
                  <c:v>115.5</c:v>
                </c:pt>
                <c:pt idx="1146">
                  <c:v>115.6</c:v>
                </c:pt>
                <c:pt idx="1147">
                  <c:v>115.7</c:v>
                </c:pt>
                <c:pt idx="1148">
                  <c:v>115.8</c:v>
                </c:pt>
                <c:pt idx="1149">
                  <c:v>115.9</c:v>
                </c:pt>
                <c:pt idx="1150">
                  <c:v>116</c:v>
                </c:pt>
                <c:pt idx="1151">
                  <c:v>116.1</c:v>
                </c:pt>
                <c:pt idx="1152">
                  <c:v>116.2</c:v>
                </c:pt>
                <c:pt idx="1153">
                  <c:v>116.3</c:v>
                </c:pt>
                <c:pt idx="1154">
                  <c:v>116.4</c:v>
                </c:pt>
                <c:pt idx="1155">
                  <c:v>116.5</c:v>
                </c:pt>
                <c:pt idx="1156">
                  <c:v>116.6</c:v>
                </c:pt>
                <c:pt idx="1157">
                  <c:v>116.7</c:v>
                </c:pt>
                <c:pt idx="1158">
                  <c:v>116.8</c:v>
                </c:pt>
                <c:pt idx="1159">
                  <c:v>116.9</c:v>
                </c:pt>
                <c:pt idx="1160">
                  <c:v>117</c:v>
                </c:pt>
                <c:pt idx="1161">
                  <c:v>117.1</c:v>
                </c:pt>
                <c:pt idx="1162">
                  <c:v>117.2</c:v>
                </c:pt>
                <c:pt idx="1163">
                  <c:v>117.3</c:v>
                </c:pt>
                <c:pt idx="1164">
                  <c:v>117.4</c:v>
                </c:pt>
                <c:pt idx="1165">
                  <c:v>117.5</c:v>
                </c:pt>
                <c:pt idx="1166">
                  <c:v>117.6</c:v>
                </c:pt>
                <c:pt idx="1167">
                  <c:v>117.7</c:v>
                </c:pt>
                <c:pt idx="1168">
                  <c:v>117.8</c:v>
                </c:pt>
                <c:pt idx="1169">
                  <c:v>117.9</c:v>
                </c:pt>
                <c:pt idx="1170">
                  <c:v>118</c:v>
                </c:pt>
                <c:pt idx="1171">
                  <c:v>118.1</c:v>
                </c:pt>
                <c:pt idx="1172">
                  <c:v>118.2</c:v>
                </c:pt>
                <c:pt idx="1173">
                  <c:v>118.3</c:v>
                </c:pt>
                <c:pt idx="1174">
                  <c:v>118.4</c:v>
                </c:pt>
                <c:pt idx="1175">
                  <c:v>118.5</c:v>
                </c:pt>
                <c:pt idx="1176">
                  <c:v>118.6</c:v>
                </c:pt>
                <c:pt idx="1177">
                  <c:v>118.7</c:v>
                </c:pt>
                <c:pt idx="1178">
                  <c:v>118.8</c:v>
                </c:pt>
                <c:pt idx="1179">
                  <c:v>118.9</c:v>
                </c:pt>
                <c:pt idx="1180">
                  <c:v>119</c:v>
                </c:pt>
                <c:pt idx="1181">
                  <c:v>119.1</c:v>
                </c:pt>
                <c:pt idx="1182">
                  <c:v>119.2</c:v>
                </c:pt>
                <c:pt idx="1183">
                  <c:v>119.3</c:v>
                </c:pt>
                <c:pt idx="1184">
                  <c:v>119.4</c:v>
                </c:pt>
                <c:pt idx="1185">
                  <c:v>119.5</c:v>
                </c:pt>
                <c:pt idx="1186">
                  <c:v>119.6</c:v>
                </c:pt>
                <c:pt idx="1187">
                  <c:v>119.7</c:v>
                </c:pt>
                <c:pt idx="1188">
                  <c:v>119.8</c:v>
                </c:pt>
                <c:pt idx="1189">
                  <c:v>119.9</c:v>
                </c:pt>
                <c:pt idx="1190">
                  <c:v>120</c:v>
                </c:pt>
              </c:numCache>
            </c:numRef>
          </c:xVal>
          <c:yVal>
            <c:numRef>
              <c:f>Tsky!$O$6:$O$1196</c:f>
              <c:numCache>
                <c:formatCode>0.0</c:formatCode>
                <c:ptCount val="1191"/>
                <c:pt idx="0">
                  <c:v>8.99</c:v>
                </c:pt>
                <c:pt idx="1">
                  <c:v>8.6</c:v>
                </c:pt>
                <c:pt idx="2">
                  <c:v>8.32</c:v>
                </c:pt>
                <c:pt idx="3">
                  <c:v>8.1199999999999992</c:v>
                </c:pt>
                <c:pt idx="4">
                  <c:v>7.98</c:v>
                </c:pt>
                <c:pt idx="5">
                  <c:v>7.87</c:v>
                </c:pt>
                <c:pt idx="6">
                  <c:v>7.79</c:v>
                </c:pt>
                <c:pt idx="7">
                  <c:v>7.73</c:v>
                </c:pt>
                <c:pt idx="8">
                  <c:v>7.68</c:v>
                </c:pt>
                <c:pt idx="9">
                  <c:v>7.64</c:v>
                </c:pt>
                <c:pt idx="10">
                  <c:v>7.61</c:v>
                </c:pt>
                <c:pt idx="11">
                  <c:v>7.59</c:v>
                </c:pt>
                <c:pt idx="12">
                  <c:v>7.57</c:v>
                </c:pt>
                <c:pt idx="13">
                  <c:v>7.56</c:v>
                </c:pt>
                <c:pt idx="14">
                  <c:v>7.55</c:v>
                </c:pt>
                <c:pt idx="15">
                  <c:v>7.54</c:v>
                </c:pt>
                <c:pt idx="16">
                  <c:v>7.53</c:v>
                </c:pt>
                <c:pt idx="17">
                  <c:v>7.53</c:v>
                </c:pt>
                <c:pt idx="18">
                  <c:v>7.53</c:v>
                </c:pt>
                <c:pt idx="19">
                  <c:v>7.53</c:v>
                </c:pt>
                <c:pt idx="20">
                  <c:v>7.53</c:v>
                </c:pt>
                <c:pt idx="21">
                  <c:v>7.53</c:v>
                </c:pt>
                <c:pt idx="22">
                  <c:v>7.53</c:v>
                </c:pt>
                <c:pt idx="23">
                  <c:v>7.54</c:v>
                </c:pt>
                <c:pt idx="24">
                  <c:v>7.54</c:v>
                </c:pt>
                <c:pt idx="25">
                  <c:v>7.55</c:v>
                </c:pt>
                <c:pt idx="26">
                  <c:v>7.56</c:v>
                </c:pt>
                <c:pt idx="27">
                  <c:v>7.56</c:v>
                </c:pt>
                <c:pt idx="28">
                  <c:v>7.57</c:v>
                </c:pt>
                <c:pt idx="29">
                  <c:v>7.58</c:v>
                </c:pt>
                <c:pt idx="30">
                  <c:v>7.59</c:v>
                </c:pt>
                <c:pt idx="31">
                  <c:v>7.6</c:v>
                </c:pt>
                <c:pt idx="32">
                  <c:v>7.61</c:v>
                </c:pt>
                <c:pt idx="33">
                  <c:v>7.62</c:v>
                </c:pt>
                <c:pt idx="34">
                  <c:v>7.63</c:v>
                </c:pt>
                <c:pt idx="35">
                  <c:v>7.65</c:v>
                </c:pt>
                <c:pt idx="36">
                  <c:v>7.66</c:v>
                </c:pt>
                <c:pt idx="37">
                  <c:v>7.67</c:v>
                </c:pt>
                <c:pt idx="38">
                  <c:v>7.68</c:v>
                </c:pt>
                <c:pt idx="39">
                  <c:v>7.69</c:v>
                </c:pt>
                <c:pt idx="40">
                  <c:v>7.71</c:v>
                </c:pt>
                <c:pt idx="41">
                  <c:v>7.72</c:v>
                </c:pt>
                <c:pt idx="42">
                  <c:v>7.73</c:v>
                </c:pt>
                <c:pt idx="43">
                  <c:v>7.75</c:v>
                </c:pt>
                <c:pt idx="44">
                  <c:v>7.76</c:v>
                </c:pt>
                <c:pt idx="45">
                  <c:v>7.77</c:v>
                </c:pt>
                <c:pt idx="46">
                  <c:v>7.79</c:v>
                </c:pt>
                <c:pt idx="47">
                  <c:v>7.8</c:v>
                </c:pt>
                <c:pt idx="48">
                  <c:v>7.82</c:v>
                </c:pt>
                <c:pt idx="49">
                  <c:v>7.83</c:v>
                </c:pt>
                <c:pt idx="50">
                  <c:v>7.85</c:v>
                </c:pt>
                <c:pt idx="51">
                  <c:v>7.86</c:v>
                </c:pt>
                <c:pt idx="52">
                  <c:v>7.88</c:v>
                </c:pt>
                <c:pt idx="53">
                  <c:v>7.89</c:v>
                </c:pt>
                <c:pt idx="54">
                  <c:v>7.91</c:v>
                </c:pt>
                <c:pt idx="55">
                  <c:v>7.93</c:v>
                </c:pt>
                <c:pt idx="56">
                  <c:v>7.94</c:v>
                </c:pt>
                <c:pt idx="57">
                  <c:v>7.96</c:v>
                </c:pt>
                <c:pt idx="58">
                  <c:v>7.98</c:v>
                </c:pt>
                <c:pt idx="59">
                  <c:v>7.99</c:v>
                </c:pt>
                <c:pt idx="60">
                  <c:v>8.01</c:v>
                </c:pt>
                <c:pt idx="61">
                  <c:v>8.0299999999999994</c:v>
                </c:pt>
                <c:pt idx="62">
                  <c:v>8.0500000000000007</c:v>
                </c:pt>
                <c:pt idx="63">
                  <c:v>8.07</c:v>
                </c:pt>
                <c:pt idx="64">
                  <c:v>8.09</c:v>
                </c:pt>
                <c:pt idx="65">
                  <c:v>8.11</c:v>
                </c:pt>
                <c:pt idx="66">
                  <c:v>8.1300000000000008</c:v>
                </c:pt>
                <c:pt idx="67">
                  <c:v>8.15</c:v>
                </c:pt>
                <c:pt idx="68">
                  <c:v>8.17</c:v>
                </c:pt>
                <c:pt idx="69">
                  <c:v>8.19</c:v>
                </c:pt>
                <c:pt idx="70">
                  <c:v>8.2100000000000009</c:v>
                </c:pt>
                <c:pt idx="71">
                  <c:v>8.23</c:v>
                </c:pt>
                <c:pt idx="72">
                  <c:v>8.25</c:v>
                </c:pt>
                <c:pt idx="73">
                  <c:v>8.27</c:v>
                </c:pt>
                <c:pt idx="74">
                  <c:v>8.3000000000000007</c:v>
                </c:pt>
                <c:pt idx="75">
                  <c:v>8.32</c:v>
                </c:pt>
                <c:pt idx="76">
                  <c:v>8.34</c:v>
                </c:pt>
                <c:pt idx="77">
                  <c:v>8.3699999999999992</c:v>
                </c:pt>
                <c:pt idx="78">
                  <c:v>8.39</c:v>
                </c:pt>
                <c:pt idx="79">
                  <c:v>8.42</c:v>
                </c:pt>
                <c:pt idx="80">
                  <c:v>8.44</c:v>
                </c:pt>
                <c:pt idx="81">
                  <c:v>8.4700000000000006</c:v>
                </c:pt>
                <c:pt idx="82">
                  <c:v>8.49</c:v>
                </c:pt>
                <c:pt idx="83">
                  <c:v>8.52</c:v>
                </c:pt>
                <c:pt idx="84">
                  <c:v>8.5399999999999991</c:v>
                </c:pt>
                <c:pt idx="85">
                  <c:v>8.57</c:v>
                </c:pt>
                <c:pt idx="86">
                  <c:v>8.6</c:v>
                </c:pt>
                <c:pt idx="87">
                  <c:v>8.6300000000000008</c:v>
                </c:pt>
                <c:pt idx="88">
                  <c:v>8.65</c:v>
                </c:pt>
                <c:pt idx="89">
                  <c:v>8.68</c:v>
                </c:pt>
                <c:pt idx="90">
                  <c:v>8.7100000000000009</c:v>
                </c:pt>
                <c:pt idx="91">
                  <c:v>8.74</c:v>
                </c:pt>
                <c:pt idx="92">
                  <c:v>8.77</c:v>
                </c:pt>
                <c:pt idx="93">
                  <c:v>8.8000000000000007</c:v>
                </c:pt>
                <c:pt idx="94">
                  <c:v>8.83</c:v>
                </c:pt>
                <c:pt idx="95">
                  <c:v>8.8699999999999992</c:v>
                </c:pt>
                <c:pt idx="96">
                  <c:v>8.9</c:v>
                </c:pt>
                <c:pt idx="97">
                  <c:v>8.93</c:v>
                </c:pt>
                <c:pt idx="98">
                  <c:v>8.9700000000000006</c:v>
                </c:pt>
                <c:pt idx="99">
                  <c:v>9</c:v>
                </c:pt>
                <c:pt idx="100">
                  <c:v>9.0399999999999991</c:v>
                </c:pt>
                <c:pt idx="101">
                  <c:v>9.07</c:v>
                </c:pt>
                <c:pt idx="102">
                  <c:v>9.11</c:v>
                </c:pt>
                <c:pt idx="103">
                  <c:v>9.14</c:v>
                </c:pt>
                <c:pt idx="104">
                  <c:v>9.18</c:v>
                </c:pt>
                <c:pt idx="105">
                  <c:v>9.2200000000000006</c:v>
                </c:pt>
                <c:pt idx="106">
                  <c:v>9.26</c:v>
                </c:pt>
                <c:pt idx="107">
                  <c:v>9.3000000000000007</c:v>
                </c:pt>
                <c:pt idx="108">
                  <c:v>9.34</c:v>
                </c:pt>
                <c:pt idx="109">
                  <c:v>9.3800000000000008</c:v>
                </c:pt>
                <c:pt idx="110">
                  <c:v>9.42</c:v>
                </c:pt>
                <c:pt idx="111">
                  <c:v>9.4600000000000009</c:v>
                </c:pt>
                <c:pt idx="112">
                  <c:v>9.51</c:v>
                </c:pt>
                <c:pt idx="113">
                  <c:v>9.5500000000000007</c:v>
                </c:pt>
                <c:pt idx="114">
                  <c:v>9.6</c:v>
                </c:pt>
                <c:pt idx="115">
                  <c:v>9.64</c:v>
                </c:pt>
                <c:pt idx="116">
                  <c:v>9.69</c:v>
                </c:pt>
                <c:pt idx="117">
                  <c:v>9.74</c:v>
                </c:pt>
                <c:pt idx="118">
                  <c:v>9.7899999999999991</c:v>
                </c:pt>
                <c:pt idx="119">
                  <c:v>9.84</c:v>
                </c:pt>
                <c:pt idx="120">
                  <c:v>9.89</c:v>
                </c:pt>
                <c:pt idx="121">
                  <c:v>9.94</c:v>
                </c:pt>
                <c:pt idx="122">
                  <c:v>10</c:v>
                </c:pt>
                <c:pt idx="123">
                  <c:v>10.050000000000001</c:v>
                </c:pt>
                <c:pt idx="124">
                  <c:v>10.11</c:v>
                </c:pt>
                <c:pt idx="125">
                  <c:v>10.17</c:v>
                </c:pt>
                <c:pt idx="126">
                  <c:v>10.23</c:v>
                </c:pt>
                <c:pt idx="127">
                  <c:v>10.29</c:v>
                </c:pt>
                <c:pt idx="128">
                  <c:v>10.35</c:v>
                </c:pt>
                <c:pt idx="129">
                  <c:v>10.41</c:v>
                </c:pt>
                <c:pt idx="130">
                  <c:v>10.48</c:v>
                </c:pt>
                <c:pt idx="131">
                  <c:v>10.54</c:v>
                </c:pt>
                <c:pt idx="132">
                  <c:v>10.61</c:v>
                </c:pt>
                <c:pt idx="133">
                  <c:v>10.68</c:v>
                </c:pt>
                <c:pt idx="134">
                  <c:v>10.75</c:v>
                </c:pt>
                <c:pt idx="135">
                  <c:v>10.83</c:v>
                </c:pt>
                <c:pt idx="136">
                  <c:v>10.9</c:v>
                </c:pt>
                <c:pt idx="137">
                  <c:v>10.98</c:v>
                </c:pt>
                <c:pt idx="138">
                  <c:v>11.06</c:v>
                </c:pt>
                <c:pt idx="139">
                  <c:v>11.15</c:v>
                </c:pt>
                <c:pt idx="140">
                  <c:v>11.23</c:v>
                </c:pt>
                <c:pt idx="141">
                  <c:v>11.32</c:v>
                </c:pt>
                <c:pt idx="142">
                  <c:v>11.41</c:v>
                </c:pt>
                <c:pt idx="143">
                  <c:v>11.5</c:v>
                </c:pt>
                <c:pt idx="144">
                  <c:v>11.6</c:v>
                </c:pt>
                <c:pt idx="145">
                  <c:v>11.7</c:v>
                </c:pt>
                <c:pt idx="146">
                  <c:v>11.8</c:v>
                </c:pt>
                <c:pt idx="147">
                  <c:v>11.91</c:v>
                </c:pt>
                <c:pt idx="148">
                  <c:v>12.02</c:v>
                </c:pt>
                <c:pt idx="149">
                  <c:v>12.13</c:v>
                </c:pt>
                <c:pt idx="150">
                  <c:v>12.25</c:v>
                </c:pt>
                <c:pt idx="151">
                  <c:v>12.38</c:v>
                </c:pt>
                <c:pt idx="152">
                  <c:v>12.5</c:v>
                </c:pt>
                <c:pt idx="153">
                  <c:v>12.63</c:v>
                </c:pt>
                <c:pt idx="154">
                  <c:v>12.77</c:v>
                </c:pt>
                <c:pt idx="155">
                  <c:v>12.91</c:v>
                </c:pt>
                <c:pt idx="156">
                  <c:v>13.06</c:v>
                </c:pt>
                <c:pt idx="157">
                  <c:v>13.21</c:v>
                </c:pt>
                <c:pt idx="158">
                  <c:v>13.38</c:v>
                </c:pt>
                <c:pt idx="159">
                  <c:v>13.54</c:v>
                </c:pt>
                <c:pt idx="160">
                  <c:v>13.72</c:v>
                </c:pt>
                <c:pt idx="161">
                  <c:v>13.9</c:v>
                </c:pt>
                <c:pt idx="162">
                  <c:v>14.09</c:v>
                </c:pt>
                <c:pt idx="163">
                  <c:v>14.29</c:v>
                </c:pt>
                <c:pt idx="164">
                  <c:v>14.5</c:v>
                </c:pt>
                <c:pt idx="165">
                  <c:v>14.71</c:v>
                </c:pt>
                <c:pt idx="166">
                  <c:v>14.94</c:v>
                </c:pt>
                <c:pt idx="167">
                  <c:v>15.18</c:v>
                </c:pt>
                <c:pt idx="168">
                  <c:v>15.43</c:v>
                </c:pt>
                <c:pt idx="169">
                  <c:v>15.7</c:v>
                </c:pt>
                <c:pt idx="170">
                  <c:v>15.97</c:v>
                </c:pt>
                <c:pt idx="171">
                  <c:v>16.27</c:v>
                </c:pt>
                <c:pt idx="172">
                  <c:v>16.57</c:v>
                </c:pt>
                <c:pt idx="173">
                  <c:v>16.899999999999999</c:v>
                </c:pt>
                <c:pt idx="174">
                  <c:v>17.239999999999998</c:v>
                </c:pt>
                <c:pt idx="175">
                  <c:v>17.600000000000001</c:v>
                </c:pt>
                <c:pt idx="176">
                  <c:v>17.98</c:v>
                </c:pt>
                <c:pt idx="177">
                  <c:v>18.38</c:v>
                </c:pt>
                <c:pt idx="178">
                  <c:v>18.809999999999999</c:v>
                </c:pt>
                <c:pt idx="179">
                  <c:v>19.260000000000002</c:v>
                </c:pt>
                <c:pt idx="180">
                  <c:v>19.739999999999998</c:v>
                </c:pt>
                <c:pt idx="181">
                  <c:v>20.25</c:v>
                </c:pt>
                <c:pt idx="182">
                  <c:v>20.78</c:v>
                </c:pt>
                <c:pt idx="183">
                  <c:v>21.35</c:v>
                </c:pt>
                <c:pt idx="184">
                  <c:v>21.96</c:v>
                </c:pt>
                <c:pt idx="185">
                  <c:v>22.6</c:v>
                </c:pt>
                <c:pt idx="186">
                  <c:v>23.28</c:v>
                </c:pt>
                <c:pt idx="187">
                  <c:v>24</c:v>
                </c:pt>
                <c:pt idx="188">
                  <c:v>24.77</c:v>
                </c:pt>
                <c:pt idx="189">
                  <c:v>25.59</c:v>
                </c:pt>
                <c:pt idx="190">
                  <c:v>26.45</c:v>
                </c:pt>
                <c:pt idx="191">
                  <c:v>27.36</c:v>
                </c:pt>
                <c:pt idx="192">
                  <c:v>28.33</c:v>
                </c:pt>
                <c:pt idx="193">
                  <c:v>29.35</c:v>
                </c:pt>
                <c:pt idx="194">
                  <c:v>30.43</c:v>
                </c:pt>
                <c:pt idx="195">
                  <c:v>31.56</c:v>
                </c:pt>
                <c:pt idx="196">
                  <c:v>32.75</c:v>
                </c:pt>
                <c:pt idx="197">
                  <c:v>34</c:v>
                </c:pt>
                <c:pt idx="198">
                  <c:v>35.299999999999997</c:v>
                </c:pt>
                <c:pt idx="199">
                  <c:v>36.64</c:v>
                </c:pt>
                <c:pt idx="200">
                  <c:v>38.03</c:v>
                </c:pt>
                <c:pt idx="201">
                  <c:v>39.450000000000003</c:v>
                </c:pt>
                <c:pt idx="202">
                  <c:v>40.89</c:v>
                </c:pt>
                <c:pt idx="203">
                  <c:v>42.34</c:v>
                </c:pt>
                <c:pt idx="204">
                  <c:v>43.79</c:v>
                </c:pt>
                <c:pt idx="205">
                  <c:v>45.21</c:v>
                </c:pt>
                <c:pt idx="206">
                  <c:v>46.58</c:v>
                </c:pt>
                <c:pt idx="207">
                  <c:v>47.88</c:v>
                </c:pt>
                <c:pt idx="208">
                  <c:v>49.08</c:v>
                </c:pt>
                <c:pt idx="209">
                  <c:v>50.16</c:v>
                </c:pt>
                <c:pt idx="210">
                  <c:v>51.08</c:v>
                </c:pt>
                <c:pt idx="211">
                  <c:v>51.84</c:v>
                </c:pt>
                <c:pt idx="212">
                  <c:v>52.39</c:v>
                </c:pt>
                <c:pt idx="213">
                  <c:v>52.73</c:v>
                </c:pt>
                <c:pt idx="214">
                  <c:v>52.86</c:v>
                </c:pt>
                <c:pt idx="215">
                  <c:v>52.79</c:v>
                </c:pt>
                <c:pt idx="216">
                  <c:v>52.52</c:v>
                </c:pt>
                <c:pt idx="217">
                  <c:v>52.08</c:v>
                </c:pt>
                <c:pt idx="218">
                  <c:v>51.49</c:v>
                </c:pt>
                <c:pt idx="219">
                  <c:v>50.78</c:v>
                </c:pt>
                <c:pt idx="220">
                  <c:v>49.95</c:v>
                </c:pt>
                <c:pt idx="221">
                  <c:v>49.04</c:v>
                </c:pt>
                <c:pt idx="222">
                  <c:v>48.08</c:v>
                </c:pt>
                <c:pt idx="223">
                  <c:v>47.06</c:v>
                </c:pt>
                <c:pt idx="224">
                  <c:v>46.02</c:v>
                </c:pt>
                <c:pt idx="225">
                  <c:v>44.97</c:v>
                </c:pt>
                <c:pt idx="226">
                  <c:v>43.92</c:v>
                </c:pt>
                <c:pt idx="227">
                  <c:v>42.88</c:v>
                </c:pt>
                <c:pt idx="228">
                  <c:v>41.85</c:v>
                </c:pt>
                <c:pt idx="229">
                  <c:v>40.85</c:v>
                </c:pt>
                <c:pt idx="230">
                  <c:v>39.89</c:v>
                </c:pt>
                <c:pt idx="231">
                  <c:v>38.950000000000003</c:v>
                </c:pt>
                <c:pt idx="232">
                  <c:v>38.049999999999997</c:v>
                </c:pt>
                <c:pt idx="233">
                  <c:v>37.19</c:v>
                </c:pt>
                <c:pt idx="234">
                  <c:v>36.369999999999997</c:v>
                </c:pt>
                <c:pt idx="235">
                  <c:v>35.58</c:v>
                </c:pt>
                <c:pt idx="236">
                  <c:v>34.840000000000003</c:v>
                </c:pt>
                <c:pt idx="237">
                  <c:v>34.130000000000003</c:v>
                </c:pt>
                <c:pt idx="238">
                  <c:v>33.46</c:v>
                </c:pt>
                <c:pt idx="239">
                  <c:v>32.82</c:v>
                </c:pt>
                <c:pt idx="240">
                  <c:v>32.229999999999997</c:v>
                </c:pt>
                <c:pt idx="241">
                  <c:v>31.66</c:v>
                </c:pt>
                <c:pt idx="242">
                  <c:v>31.13</c:v>
                </c:pt>
                <c:pt idx="243">
                  <c:v>30.62</c:v>
                </c:pt>
                <c:pt idx="244">
                  <c:v>30.15</c:v>
                </c:pt>
                <c:pt idx="245">
                  <c:v>29.71</c:v>
                </c:pt>
                <c:pt idx="246">
                  <c:v>29.29</c:v>
                </c:pt>
                <c:pt idx="247">
                  <c:v>28.89</c:v>
                </c:pt>
                <c:pt idx="248">
                  <c:v>28.52</c:v>
                </c:pt>
                <c:pt idx="249">
                  <c:v>28.18</c:v>
                </c:pt>
                <c:pt idx="250">
                  <c:v>27.85</c:v>
                </c:pt>
                <c:pt idx="251">
                  <c:v>27.54</c:v>
                </c:pt>
                <c:pt idx="252">
                  <c:v>27.26</c:v>
                </c:pt>
                <c:pt idx="253">
                  <c:v>26.99</c:v>
                </c:pt>
                <c:pt idx="254">
                  <c:v>26.74</c:v>
                </c:pt>
                <c:pt idx="255">
                  <c:v>26.5</c:v>
                </c:pt>
                <c:pt idx="256">
                  <c:v>26.28</c:v>
                </c:pt>
                <c:pt idx="257">
                  <c:v>26.08</c:v>
                </c:pt>
                <c:pt idx="258">
                  <c:v>25.89</c:v>
                </c:pt>
                <c:pt idx="259">
                  <c:v>25.71</c:v>
                </c:pt>
                <c:pt idx="260">
                  <c:v>25.54</c:v>
                </c:pt>
                <c:pt idx="261">
                  <c:v>25.39</c:v>
                </c:pt>
                <c:pt idx="262">
                  <c:v>25.24</c:v>
                </c:pt>
                <c:pt idx="263">
                  <c:v>25.11</c:v>
                </c:pt>
                <c:pt idx="264">
                  <c:v>24.99</c:v>
                </c:pt>
                <c:pt idx="265">
                  <c:v>24.88</c:v>
                </c:pt>
                <c:pt idx="266">
                  <c:v>24.77</c:v>
                </c:pt>
                <c:pt idx="267">
                  <c:v>24.68</c:v>
                </c:pt>
                <c:pt idx="268">
                  <c:v>24.59</c:v>
                </c:pt>
                <c:pt idx="269">
                  <c:v>24.51</c:v>
                </c:pt>
                <c:pt idx="270">
                  <c:v>24.44</c:v>
                </c:pt>
                <c:pt idx="271">
                  <c:v>24.38</c:v>
                </c:pt>
                <c:pt idx="272">
                  <c:v>24.32</c:v>
                </c:pt>
                <c:pt idx="273">
                  <c:v>24.27</c:v>
                </c:pt>
                <c:pt idx="274">
                  <c:v>24.23</c:v>
                </c:pt>
                <c:pt idx="275">
                  <c:v>24.19</c:v>
                </c:pt>
                <c:pt idx="276">
                  <c:v>24.16</c:v>
                </c:pt>
                <c:pt idx="277">
                  <c:v>24.13</c:v>
                </c:pt>
                <c:pt idx="278">
                  <c:v>24.11</c:v>
                </c:pt>
                <c:pt idx="279">
                  <c:v>24.09</c:v>
                </c:pt>
                <c:pt idx="280">
                  <c:v>24.08</c:v>
                </c:pt>
                <c:pt idx="281">
                  <c:v>24.08</c:v>
                </c:pt>
                <c:pt idx="282">
                  <c:v>24.07</c:v>
                </c:pt>
                <c:pt idx="283">
                  <c:v>24.08</c:v>
                </c:pt>
                <c:pt idx="284">
                  <c:v>24.08</c:v>
                </c:pt>
                <c:pt idx="285">
                  <c:v>24.1</c:v>
                </c:pt>
                <c:pt idx="286">
                  <c:v>24.11</c:v>
                </c:pt>
                <c:pt idx="287">
                  <c:v>24.13</c:v>
                </c:pt>
                <c:pt idx="288">
                  <c:v>24.15</c:v>
                </c:pt>
                <c:pt idx="289">
                  <c:v>24.18</c:v>
                </c:pt>
                <c:pt idx="290">
                  <c:v>24.21</c:v>
                </c:pt>
                <c:pt idx="291">
                  <c:v>24.25</c:v>
                </c:pt>
                <c:pt idx="292">
                  <c:v>24.28</c:v>
                </c:pt>
                <c:pt idx="293">
                  <c:v>24.32</c:v>
                </c:pt>
                <c:pt idx="294">
                  <c:v>24.37</c:v>
                </c:pt>
                <c:pt idx="295">
                  <c:v>24.41</c:v>
                </c:pt>
                <c:pt idx="296">
                  <c:v>24.46</c:v>
                </c:pt>
                <c:pt idx="297">
                  <c:v>24.52</c:v>
                </c:pt>
                <c:pt idx="298">
                  <c:v>24.57</c:v>
                </c:pt>
                <c:pt idx="299">
                  <c:v>24.63</c:v>
                </c:pt>
                <c:pt idx="300">
                  <c:v>24.7</c:v>
                </c:pt>
                <c:pt idx="301">
                  <c:v>24.76</c:v>
                </c:pt>
                <c:pt idx="302">
                  <c:v>24.83</c:v>
                </c:pt>
                <c:pt idx="303">
                  <c:v>24.9</c:v>
                </c:pt>
                <c:pt idx="304">
                  <c:v>24.97</c:v>
                </c:pt>
                <c:pt idx="305">
                  <c:v>25.05</c:v>
                </c:pt>
                <c:pt idx="306">
                  <c:v>25.12</c:v>
                </c:pt>
                <c:pt idx="307">
                  <c:v>25.21</c:v>
                </c:pt>
                <c:pt idx="308">
                  <c:v>25.29</c:v>
                </c:pt>
                <c:pt idx="309">
                  <c:v>25.37</c:v>
                </c:pt>
                <c:pt idx="310">
                  <c:v>25.46</c:v>
                </c:pt>
                <c:pt idx="311">
                  <c:v>25.55</c:v>
                </c:pt>
                <c:pt idx="312">
                  <c:v>25.65</c:v>
                </c:pt>
                <c:pt idx="313">
                  <c:v>25.74</c:v>
                </c:pt>
                <c:pt idx="314">
                  <c:v>25.84</c:v>
                </c:pt>
                <c:pt idx="315">
                  <c:v>25.94</c:v>
                </c:pt>
                <c:pt idx="316">
                  <c:v>26.04</c:v>
                </c:pt>
                <c:pt idx="317">
                  <c:v>26.15</c:v>
                </c:pt>
                <c:pt idx="318">
                  <c:v>26.25</c:v>
                </c:pt>
                <c:pt idx="319">
                  <c:v>26.36</c:v>
                </c:pt>
                <c:pt idx="320">
                  <c:v>26.48</c:v>
                </c:pt>
                <c:pt idx="321">
                  <c:v>26.59</c:v>
                </c:pt>
                <c:pt idx="322">
                  <c:v>26.71</c:v>
                </c:pt>
                <c:pt idx="323">
                  <c:v>26.82</c:v>
                </c:pt>
                <c:pt idx="324">
                  <c:v>26.95</c:v>
                </c:pt>
                <c:pt idx="325">
                  <c:v>27.07</c:v>
                </c:pt>
                <c:pt idx="326">
                  <c:v>27.19</c:v>
                </c:pt>
                <c:pt idx="327">
                  <c:v>27.32</c:v>
                </c:pt>
                <c:pt idx="328">
                  <c:v>27.45</c:v>
                </c:pt>
                <c:pt idx="329">
                  <c:v>27.58</c:v>
                </c:pt>
                <c:pt idx="330">
                  <c:v>27.72</c:v>
                </c:pt>
                <c:pt idx="331">
                  <c:v>27.86</c:v>
                </c:pt>
                <c:pt idx="332">
                  <c:v>28</c:v>
                </c:pt>
                <c:pt idx="333">
                  <c:v>28.14</c:v>
                </c:pt>
                <c:pt idx="334">
                  <c:v>28.28</c:v>
                </c:pt>
                <c:pt idx="335">
                  <c:v>28.43</c:v>
                </c:pt>
                <c:pt idx="336">
                  <c:v>28.58</c:v>
                </c:pt>
                <c:pt idx="337">
                  <c:v>28.73</c:v>
                </c:pt>
                <c:pt idx="338">
                  <c:v>28.88</c:v>
                </c:pt>
                <c:pt idx="339">
                  <c:v>29.04</c:v>
                </c:pt>
                <c:pt idx="340">
                  <c:v>29.19</c:v>
                </c:pt>
                <c:pt idx="341">
                  <c:v>29.35</c:v>
                </c:pt>
                <c:pt idx="342">
                  <c:v>29.52</c:v>
                </c:pt>
                <c:pt idx="343">
                  <c:v>29.68</c:v>
                </c:pt>
                <c:pt idx="344">
                  <c:v>29.85</c:v>
                </c:pt>
                <c:pt idx="345">
                  <c:v>30.02</c:v>
                </c:pt>
                <c:pt idx="346">
                  <c:v>30.19</c:v>
                </c:pt>
                <c:pt idx="347">
                  <c:v>30.37</c:v>
                </c:pt>
                <c:pt idx="348">
                  <c:v>30.55</c:v>
                </c:pt>
                <c:pt idx="349">
                  <c:v>30.73</c:v>
                </c:pt>
                <c:pt idx="350">
                  <c:v>30.91</c:v>
                </c:pt>
                <c:pt idx="351">
                  <c:v>31.1</c:v>
                </c:pt>
                <c:pt idx="352">
                  <c:v>31.29</c:v>
                </c:pt>
                <c:pt idx="353">
                  <c:v>31.48</c:v>
                </c:pt>
                <c:pt idx="354">
                  <c:v>31.67</c:v>
                </c:pt>
                <c:pt idx="355">
                  <c:v>31.87</c:v>
                </c:pt>
                <c:pt idx="356">
                  <c:v>32.07</c:v>
                </c:pt>
                <c:pt idx="357">
                  <c:v>32.270000000000003</c:v>
                </c:pt>
                <c:pt idx="358">
                  <c:v>32.479999999999997</c:v>
                </c:pt>
                <c:pt idx="359">
                  <c:v>32.68</c:v>
                </c:pt>
                <c:pt idx="360">
                  <c:v>32.89</c:v>
                </c:pt>
                <c:pt idx="361">
                  <c:v>33.11</c:v>
                </c:pt>
                <c:pt idx="362">
                  <c:v>33.33</c:v>
                </c:pt>
                <c:pt idx="363">
                  <c:v>33.549999999999997</c:v>
                </c:pt>
                <c:pt idx="364">
                  <c:v>33.770000000000003</c:v>
                </c:pt>
                <c:pt idx="365">
                  <c:v>34</c:v>
                </c:pt>
                <c:pt idx="366">
                  <c:v>34.229999999999997</c:v>
                </c:pt>
                <c:pt idx="367">
                  <c:v>34.46</c:v>
                </c:pt>
                <c:pt idx="368">
                  <c:v>34.69</c:v>
                </c:pt>
                <c:pt idx="369">
                  <c:v>34.93</c:v>
                </c:pt>
                <c:pt idx="370">
                  <c:v>35.18</c:v>
                </c:pt>
                <c:pt idx="371">
                  <c:v>35.42</c:v>
                </c:pt>
                <c:pt idx="372">
                  <c:v>35.67</c:v>
                </c:pt>
                <c:pt idx="373">
                  <c:v>35.93</c:v>
                </c:pt>
                <c:pt idx="374">
                  <c:v>36.18</c:v>
                </c:pt>
                <c:pt idx="375">
                  <c:v>36.44</c:v>
                </c:pt>
                <c:pt idx="376">
                  <c:v>36.71</c:v>
                </c:pt>
                <c:pt idx="377">
                  <c:v>36.979999999999997</c:v>
                </c:pt>
                <c:pt idx="378">
                  <c:v>37.25</c:v>
                </c:pt>
                <c:pt idx="379">
                  <c:v>37.520000000000003</c:v>
                </c:pt>
                <c:pt idx="380">
                  <c:v>37.799999999999997</c:v>
                </c:pt>
                <c:pt idx="381">
                  <c:v>38.090000000000003</c:v>
                </c:pt>
                <c:pt idx="382">
                  <c:v>38.380000000000003</c:v>
                </c:pt>
                <c:pt idx="383">
                  <c:v>38.67</c:v>
                </c:pt>
                <c:pt idx="384">
                  <c:v>38.96</c:v>
                </c:pt>
                <c:pt idx="385">
                  <c:v>39.270000000000003</c:v>
                </c:pt>
                <c:pt idx="386">
                  <c:v>39.57</c:v>
                </c:pt>
                <c:pt idx="387">
                  <c:v>39.880000000000003</c:v>
                </c:pt>
                <c:pt idx="388">
                  <c:v>40.19</c:v>
                </c:pt>
                <c:pt idx="389">
                  <c:v>40.51</c:v>
                </c:pt>
                <c:pt idx="390">
                  <c:v>40.840000000000003</c:v>
                </c:pt>
                <c:pt idx="391">
                  <c:v>41.16</c:v>
                </c:pt>
                <c:pt idx="392">
                  <c:v>41.5</c:v>
                </c:pt>
                <c:pt idx="393">
                  <c:v>41.84</c:v>
                </c:pt>
                <c:pt idx="394">
                  <c:v>42.18</c:v>
                </c:pt>
                <c:pt idx="395">
                  <c:v>42.53</c:v>
                </c:pt>
                <c:pt idx="396">
                  <c:v>42.88</c:v>
                </c:pt>
                <c:pt idx="397">
                  <c:v>43.24</c:v>
                </c:pt>
                <c:pt idx="398">
                  <c:v>43.61</c:v>
                </c:pt>
                <c:pt idx="399">
                  <c:v>43.98</c:v>
                </c:pt>
                <c:pt idx="400">
                  <c:v>44.35</c:v>
                </c:pt>
                <c:pt idx="401">
                  <c:v>44.73</c:v>
                </c:pt>
                <c:pt idx="402">
                  <c:v>45.12</c:v>
                </c:pt>
                <c:pt idx="403">
                  <c:v>45.51</c:v>
                </c:pt>
                <c:pt idx="404">
                  <c:v>45.91</c:v>
                </c:pt>
                <c:pt idx="405">
                  <c:v>46.32</c:v>
                </c:pt>
                <c:pt idx="406">
                  <c:v>46.73</c:v>
                </c:pt>
                <c:pt idx="407">
                  <c:v>47.15</c:v>
                </c:pt>
                <c:pt idx="408">
                  <c:v>47.58</c:v>
                </c:pt>
                <c:pt idx="409">
                  <c:v>48.01</c:v>
                </c:pt>
                <c:pt idx="410">
                  <c:v>48.45</c:v>
                </c:pt>
                <c:pt idx="411">
                  <c:v>48.9</c:v>
                </c:pt>
                <c:pt idx="412">
                  <c:v>49.35</c:v>
                </c:pt>
                <c:pt idx="413">
                  <c:v>49.81</c:v>
                </c:pt>
                <c:pt idx="414">
                  <c:v>50.28</c:v>
                </c:pt>
                <c:pt idx="415">
                  <c:v>50.76</c:v>
                </c:pt>
                <c:pt idx="416">
                  <c:v>51.25</c:v>
                </c:pt>
                <c:pt idx="417">
                  <c:v>51.74</c:v>
                </c:pt>
                <c:pt idx="418">
                  <c:v>52.24</c:v>
                </c:pt>
                <c:pt idx="419">
                  <c:v>52.75</c:v>
                </c:pt>
                <c:pt idx="420">
                  <c:v>53.27</c:v>
                </c:pt>
                <c:pt idx="421">
                  <c:v>53.8</c:v>
                </c:pt>
                <c:pt idx="422">
                  <c:v>54.33</c:v>
                </c:pt>
                <c:pt idx="423">
                  <c:v>54.88</c:v>
                </c:pt>
                <c:pt idx="424">
                  <c:v>55.43</c:v>
                </c:pt>
                <c:pt idx="425">
                  <c:v>56</c:v>
                </c:pt>
                <c:pt idx="426">
                  <c:v>56.57</c:v>
                </c:pt>
                <c:pt idx="427">
                  <c:v>57.16</c:v>
                </c:pt>
                <c:pt idx="428">
                  <c:v>57.76</c:v>
                </c:pt>
                <c:pt idx="429">
                  <c:v>58.36</c:v>
                </c:pt>
                <c:pt idx="430">
                  <c:v>58.98</c:v>
                </c:pt>
                <c:pt idx="431">
                  <c:v>59.61</c:v>
                </c:pt>
                <c:pt idx="432">
                  <c:v>60.25</c:v>
                </c:pt>
                <c:pt idx="433">
                  <c:v>60.9</c:v>
                </c:pt>
                <c:pt idx="434">
                  <c:v>61.56</c:v>
                </c:pt>
                <c:pt idx="435">
                  <c:v>62.24</c:v>
                </c:pt>
                <c:pt idx="436">
                  <c:v>62.93</c:v>
                </c:pt>
                <c:pt idx="437">
                  <c:v>63.63</c:v>
                </c:pt>
                <c:pt idx="438">
                  <c:v>64.349999999999994</c:v>
                </c:pt>
                <c:pt idx="439">
                  <c:v>65.08</c:v>
                </c:pt>
                <c:pt idx="440">
                  <c:v>65.819999999999993</c:v>
                </c:pt>
                <c:pt idx="441">
                  <c:v>66.58</c:v>
                </c:pt>
                <c:pt idx="442">
                  <c:v>67.349999999999994</c:v>
                </c:pt>
                <c:pt idx="443">
                  <c:v>68.13</c:v>
                </c:pt>
                <c:pt idx="444">
                  <c:v>68.94</c:v>
                </c:pt>
                <c:pt idx="445">
                  <c:v>69.760000000000005</c:v>
                </c:pt>
                <c:pt idx="446">
                  <c:v>70.59</c:v>
                </c:pt>
                <c:pt idx="447">
                  <c:v>71.44</c:v>
                </c:pt>
                <c:pt idx="448">
                  <c:v>72.31</c:v>
                </c:pt>
                <c:pt idx="449">
                  <c:v>73.2</c:v>
                </c:pt>
                <c:pt idx="450">
                  <c:v>74.099999999999994</c:v>
                </c:pt>
                <c:pt idx="451">
                  <c:v>75.03</c:v>
                </c:pt>
                <c:pt idx="452">
                  <c:v>75.97</c:v>
                </c:pt>
                <c:pt idx="453">
                  <c:v>76.930000000000007</c:v>
                </c:pt>
                <c:pt idx="454">
                  <c:v>77.91</c:v>
                </c:pt>
                <c:pt idx="455">
                  <c:v>78.92</c:v>
                </c:pt>
                <c:pt idx="456">
                  <c:v>79.94</c:v>
                </c:pt>
                <c:pt idx="457">
                  <c:v>80.989999999999995</c:v>
                </c:pt>
                <c:pt idx="458">
                  <c:v>82.06</c:v>
                </c:pt>
                <c:pt idx="459">
                  <c:v>83.15</c:v>
                </c:pt>
                <c:pt idx="460">
                  <c:v>84.27</c:v>
                </c:pt>
                <c:pt idx="461">
                  <c:v>85.41</c:v>
                </c:pt>
                <c:pt idx="462">
                  <c:v>86.58</c:v>
                </c:pt>
                <c:pt idx="463">
                  <c:v>87.78</c:v>
                </c:pt>
                <c:pt idx="464">
                  <c:v>89</c:v>
                </c:pt>
                <c:pt idx="465">
                  <c:v>90.25</c:v>
                </c:pt>
                <c:pt idx="466">
                  <c:v>91.53</c:v>
                </c:pt>
                <c:pt idx="467">
                  <c:v>92.83</c:v>
                </c:pt>
                <c:pt idx="468">
                  <c:v>94.17</c:v>
                </c:pt>
                <c:pt idx="469">
                  <c:v>95.54</c:v>
                </c:pt>
                <c:pt idx="470">
                  <c:v>96.94</c:v>
                </c:pt>
                <c:pt idx="471">
                  <c:v>98.38</c:v>
                </c:pt>
                <c:pt idx="472">
                  <c:v>99.85</c:v>
                </c:pt>
                <c:pt idx="473">
                  <c:v>101.36</c:v>
                </c:pt>
                <c:pt idx="474">
                  <c:v>102.9</c:v>
                </c:pt>
                <c:pt idx="475">
                  <c:v>104.49</c:v>
                </c:pt>
                <c:pt idx="476">
                  <c:v>106.11</c:v>
                </c:pt>
                <c:pt idx="477">
                  <c:v>107.77</c:v>
                </c:pt>
                <c:pt idx="478">
                  <c:v>109.48</c:v>
                </c:pt>
                <c:pt idx="479">
                  <c:v>111.23</c:v>
                </c:pt>
                <c:pt idx="480">
                  <c:v>113.03</c:v>
                </c:pt>
                <c:pt idx="481">
                  <c:v>114.88</c:v>
                </c:pt>
                <c:pt idx="482">
                  <c:v>116.77</c:v>
                </c:pt>
                <c:pt idx="483">
                  <c:v>118.72</c:v>
                </c:pt>
                <c:pt idx="484">
                  <c:v>120.72</c:v>
                </c:pt>
                <c:pt idx="485">
                  <c:v>122.78</c:v>
                </c:pt>
                <c:pt idx="486">
                  <c:v>124.9</c:v>
                </c:pt>
                <c:pt idx="487">
                  <c:v>127.09</c:v>
                </c:pt>
                <c:pt idx="488">
                  <c:v>129.34</c:v>
                </c:pt>
                <c:pt idx="489">
                  <c:v>131.66999999999999</c:v>
                </c:pt>
                <c:pt idx="490">
                  <c:v>134.07</c:v>
                </c:pt>
                <c:pt idx="491">
                  <c:v>136.56</c:v>
                </c:pt>
                <c:pt idx="492">
                  <c:v>139.13999999999999</c:v>
                </c:pt>
                <c:pt idx="493">
                  <c:v>141.81</c:v>
                </c:pt>
                <c:pt idx="494">
                  <c:v>144.58000000000001</c:v>
                </c:pt>
                <c:pt idx="495">
                  <c:v>147.44</c:v>
                </c:pt>
                <c:pt idx="496">
                  <c:v>150.38999999999999</c:v>
                </c:pt>
                <c:pt idx="497">
                  <c:v>153.44999999999999</c:v>
                </c:pt>
                <c:pt idx="498">
                  <c:v>156.63999999999999</c:v>
                </c:pt>
                <c:pt idx="499">
                  <c:v>159.97</c:v>
                </c:pt>
                <c:pt idx="500">
                  <c:v>163.41999999999999</c:v>
                </c:pt>
                <c:pt idx="501">
                  <c:v>166.93</c:v>
                </c:pt>
                <c:pt idx="502">
                  <c:v>170.59</c:v>
                </c:pt>
                <c:pt idx="503">
                  <c:v>174.43</c:v>
                </c:pt>
                <c:pt idx="504">
                  <c:v>178.47</c:v>
                </c:pt>
                <c:pt idx="505">
                  <c:v>182.67</c:v>
                </c:pt>
                <c:pt idx="506">
                  <c:v>186.79</c:v>
                </c:pt>
                <c:pt idx="507">
                  <c:v>191.07</c:v>
                </c:pt>
                <c:pt idx="508">
                  <c:v>195.57</c:v>
                </c:pt>
                <c:pt idx="509">
                  <c:v>200.32</c:v>
                </c:pt>
                <c:pt idx="510">
                  <c:v>205.24</c:v>
                </c:pt>
                <c:pt idx="511">
                  <c:v>209.84</c:v>
                </c:pt>
                <c:pt idx="512">
                  <c:v>214.43</c:v>
                </c:pt>
                <c:pt idx="513">
                  <c:v>219.24</c:v>
                </c:pt>
                <c:pt idx="514">
                  <c:v>224.24</c:v>
                </c:pt>
                <c:pt idx="515">
                  <c:v>229.35</c:v>
                </c:pt>
                <c:pt idx="516">
                  <c:v>233.82</c:v>
                </c:pt>
                <c:pt idx="517">
                  <c:v>237.87</c:v>
                </c:pt>
                <c:pt idx="518">
                  <c:v>241.99</c:v>
                </c:pt>
                <c:pt idx="519">
                  <c:v>246.14</c:v>
                </c:pt>
                <c:pt idx="520">
                  <c:v>250.18</c:v>
                </c:pt>
                <c:pt idx="521">
                  <c:v>253.56</c:v>
                </c:pt>
                <c:pt idx="522">
                  <c:v>256.12</c:v>
                </c:pt>
                <c:pt idx="523">
                  <c:v>258.60000000000002</c:v>
                </c:pt>
                <c:pt idx="524">
                  <c:v>260.95</c:v>
                </c:pt>
                <c:pt idx="525">
                  <c:v>263.06</c:v>
                </c:pt>
                <c:pt idx="526">
                  <c:v>264.76</c:v>
                </c:pt>
                <c:pt idx="527">
                  <c:v>265.89999999999998</c:v>
                </c:pt>
                <c:pt idx="528">
                  <c:v>266.91000000000003</c:v>
                </c:pt>
                <c:pt idx="529">
                  <c:v>267.81</c:v>
                </c:pt>
                <c:pt idx="530">
                  <c:v>268.58</c:v>
                </c:pt>
                <c:pt idx="531">
                  <c:v>269.2</c:v>
                </c:pt>
                <c:pt idx="532">
                  <c:v>269.69</c:v>
                </c:pt>
                <c:pt idx="533">
                  <c:v>270.11</c:v>
                </c:pt>
                <c:pt idx="534">
                  <c:v>270.48</c:v>
                </c:pt>
                <c:pt idx="535">
                  <c:v>270.82</c:v>
                </c:pt>
                <c:pt idx="536">
                  <c:v>271.12</c:v>
                </c:pt>
                <c:pt idx="537">
                  <c:v>271.38</c:v>
                </c:pt>
                <c:pt idx="538">
                  <c:v>271.62</c:v>
                </c:pt>
                <c:pt idx="539">
                  <c:v>271.83999999999997</c:v>
                </c:pt>
                <c:pt idx="540">
                  <c:v>272.04000000000002</c:v>
                </c:pt>
                <c:pt idx="541">
                  <c:v>272.22000000000003</c:v>
                </c:pt>
                <c:pt idx="542">
                  <c:v>272.38</c:v>
                </c:pt>
                <c:pt idx="543">
                  <c:v>272.52999999999997</c:v>
                </c:pt>
                <c:pt idx="544">
                  <c:v>272.67</c:v>
                </c:pt>
                <c:pt idx="545">
                  <c:v>272.8</c:v>
                </c:pt>
                <c:pt idx="546">
                  <c:v>272.91000000000003</c:v>
                </c:pt>
                <c:pt idx="547">
                  <c:v>273.02</c:v>
                </c:pt>
                <c:pt idx="548">
                  <c:v>273.11</c:v>
                </c:pt>
                <c:pt idx="549">
                  <c:v>273.2</c:v>
                </c:pt>
                <c:pt idx="550">
                  <c:v>273.27999999999997</c:v>
                </c:pt>
                <c:pt idx="551">
                  <c:v>273.35000000000002</c:v>
                </c:pt>
                <c:pt idx="552">
                  <c:v>273.42</c:v>
                </c:pt>
                <c:pt idx="553">
                  <c:v>273.48</c:v>
                </c:pt>
                <c:pt idx="554">
                  <c:v>273.54000000000002</c:v>
                </c:pt>
                <c:pt idx="555">
                  <c:v>273.58999999999997</c:v>
                </c:pt>
                <c:pt idx="556">
                  <c:v>273.63</c:v>
                </c:pt>
                <c:pt idx="557">
                  <c:v>273.68</c:v>
                </c:pt>
                <c:pt idx="558">
                  <c:v>273.70999999999998</c:v>
                </c:pt>
                <c:pt idx="559">
                  <c:v>273.75</c:v>
                </c:pt>
                <c:pt idx="560">
                  <c:v>273.77999999999997</c:v>
                </c:pt>
                <c:pt idx="561">
                  <c:v>273.81</c:v>
                </c:pt>
                <c:pt idx="562">
                  <c:v>273.83999999999997</c:v>
                </c:pt>
                <c:pt idx="563">
                  <c:v>273.87</c:v>
                </c:pt>
                <c:pt idx="564">
                  <c:v>273.89</c:v>
                </c:pt>
                <c:pt idx="565">
                  <c:v>273.91000000000003</c:v>
                </c:pt>
                <c:pt idx="566">
                  <c:v>273.93</c:v>
                </c:pt>
                <c:pt idx="567">
                  <c:v>273.95</c:v>
                </c:pt>
                <c:pt idx="568">
                  <c:v>273.97000000000003</c:v>
                </c:pt>
                <c:pt idx="569">
                  <c:v>273.99</c:v>
                </c:pt>
                <c:pt idx="570">
                  <c:v>274.01</c:v>
                </c:pt>
                <c:pt idx="571">
                  <c:v>274.02</c:v>
                </c:pt>
                <c:pt idx="572">
                  <c:v>274.04000000000002</c:v>
                </c:pt>
                <c:pt idx="573">
                  <c:v>274.05</c:v>
                </c:pt>
                <c:pt idx="574">
                  <c:v>274.06</c:v>
                </c:pt>
                <c:pt idx="575">
                  <c:v>274.07</c:v>
                </c:pt>
                <c:pt idx="576">
                  <c:v>274.08</c:v>
                </c:pt>
                <c:pt idx="577">
                  <c:v>274.08999999999997</c:v>
                </c:pt>
                <c:pt idx="578">
                  <c:v>274.08999999999997</c:v>
                </c:pt>
                <c:pt idx="579">
                  <c:v>274.10000000000002</c:v>
                </c:pt>
                <c:pt idx="580">
                  <c:v>274.11</c:v>
                </c:pt>
                <c:pt idx="581">
                  <c:v>274.11</c:v>
                </c:pt>
                <c:pt idx="582">
                  <c:v>274.12</c:v>
                </c:pt>
                <c:pt idx="583">
                  <c:v>274.12</c:v>
                </c:pt>
                <c:pt idx="584">
                  <c:v>274.13</c:v>
                </c:pt>
                <c:pt idx="585">
                  <c:v>274.14</c:v>
                </c:pt>
                <c:pt idx="586">
                  <c:v>274.14</c:v>
                </c:pt>
                <c:pt idx="587">
                  <c:v>274.14999999999998</c:v>
                </c:pt>
                <c:pt idx="588">
                  <c:v>274.14999999999998</c:v>
                </c:pt>
                <c:pt idx="589">
                  <c:v>274.16000000000003</c:v>
                </c:pt>
                <c:pt idx="590">
                  <c:v>274.17</c:v>
                </c:pt>
                <c:pt idx="591">
                  <c:v>274.17</c:v>
                </c:pt>
                <c:pt idx="592">
                  <c:v>274.18</c:v>
                </c:pt>
                <c:pt idx="593">
                  <c:v>274.18</c:v>
                </c:pt>
                <c:pt idx="594">
                  <c:v>274.18</c:v>
                </c:pt>
                <c:pt idx="595">
                  <c:v>274.18</c:v>
                </c:pt>
                <c:pt idx="596">
                  <c:v>274.18</c:v>
                </c:pt>
                <c:pt idx="597">
                  <c:v>274.18</c:v>
                </c:pt>
                <c:pt idx="598">
                  <c:v>274.18</c:v>
                </c:pt>
                <c:pt idx="599">
                  <c:v>274.17</c:v>
                </c:pt>
                <c:pt idx="600">
                  <c:v>274.17</c:v>
                </c:pt>
                <c:pt idx="601">
                  <c:v>274.17</c:v>
                </c:pt>
                <c:pt idx="602">
                  <c:v>274.16000000000003</c:v>
                </c:pt>
                <c:pt idx="603">
                  <c:v>274.16000000000003</c:v>
                </c:pt>
                <c:pt idx="604">
                  <c:v>274.14999999999998</c:v>
                </c:pt>
                <c:pt idx="605">
                  <c:v>274.14999999999998</c:v>
                </c:pt>
                <c:pt idx="606">
                  <c:v>274.14</c:v>
                </c:pt>
                <c:pt idx="607">
                  <c:v>274.13</c:v>
                </c:pt>
                <c:pt idx="608">
                  <c:v>274.13</c:v>
                </c:pt>
                <c:pt idx="609">
                  <c:v>274.12</c:v>
                </c:pt>
                <c:pt idx="610">
                  <c:v>274.11</c:v>
                </c:pt>
                <c:pt idx="611">
                  <c:v>274.08999999999997</c:v>
                </c:pt>
                <c:pt idx="612">
                  <c:v>274.08</c:v>
                </c:pt>
                <c:pt idx="613">
                  <c:v>274.06</c:v>
                </c:pt>
                <c:pt idx="614">
                  <c:v>274.04000000000002</c:v>
                </c:pt>
                <c:pt idx="615">
                  <c:v>274.02</c:v>
                </c:pt>
                <c:pt idx="616">
                  <c:v>273.99</c:v>
                </c:pt>
                <c:pt idx="617">
                  <c:v>273.95999999999998</c:v>
                </c:pt>
                <c:pt idx="618">
                  <c:v>273.92</c:v>
                </c:pt>
                <c:pt idx="619">
                  <c:v>273.89</c:v>
                </c:pt>
                <c:pt idx="620">
                  <c:v>273.83999999999997</c:v>
                </c:pt>
                <c:pt idx="621">
                  <c:v>273.79000000000002</c:v>
                </c:pt>
                <c:pt idx="622">
                  <c:v>273.74</c:v>
                </c:pt>
                <c:pt idx="623">
                  <c:v>273.69</c:v>
                </c:pt>
                <c:pt idx="624">
                  <c:v>273.62</c:v>
                </c:pt>
                <c:pt idx="625">
                  <c:v>273.56</c:v>
                </c:pt>
                <c:pt idx="626">
                  <c:v>273.49</c:v>
                </c:pt>
                <c:pt idx="627">
                  <c:v>273.41000000000003</c:v>
                </c:pt>
                <c:pt idx="628">
                  <c:v>273.33</c:v>
                </c:pt>
                <c:pt idx="629">
                  <c:v>273.24</c:v>
                </c:pt>
                <c:pt idx="630">
                  <c:v>273.14999999999998</c:v>
                </c:pt>
                <c:pt idx="631">
                  <c:v>273.04000000000002</c:v>
                </c:pt>
                <c:pt idx="632">
                  <c:v>272.93</c:v>
                </c:pt>
                <c:pt idx="633">
                  <c:v>272.81</c:v>
                </c:pt>
                <c:pt idx="634">
                  <c:v>272.68</c:v>
                </c:pt>
                <c:pt idx="635">
                  <c:v>272.54000000000002</c:v>
                </c:pt>
                <c:pt idx="636">
                  <c:v>272.38</c:v>
                </c:pt>
                <c:pt idx="637">
                  <c:v>272.20999999999998</c:v>
                </c:pt>
                <c:pt idx="638">
                  <c:v>272.02999999999997</c:v>
                </c:pt>
                <c:pt idx="639">
                  <c:v>271.82</c:v>
                </c:pt>
                <c:pt idx="640">
                  <c:v>271.60000000000002</c:v>
                </c:pt>
                <c:pt idx="641">
                  <c:v>271.35000000000002</c:v>
                </c:pt>
                <c:pt idx="642">
                  <c:v>271.08</c:v>
                </c:pt>
                <c:pt idx="643">
                  <c:v>270.77999999999997</c:v>
                </c:pt>
                <c:pt idx="644">
                  <c:v>270.43</c:v>
                </c:pt>
                <c:pt idx="645">
                  <c:v>270.02999999999997</c:v>
                </c:pt>
                <c:pt idx="646">
                  <c:v>269.58</c:v>
                </c:pt>
                <c:pt idx="647">
                  <c:v>269.08</c:v>
                </c:pt>
                <c:pt idx="648">
                  <c:v>268.48</c:v>
                </c:pt>
                <c:pt idx="649">
                  <c:v>267.68</c:v>
                </c:pt>
                <c:pt idx="650">
                  <c:v>266.7</c:v>
                </c:pt>
                <c:pt idx="651">
                  <c:v>265.58</c:v>
                </c:pt>
                <c:pt idx="652">
                  <c:v>264.36</c:v>
                </c:pt>
                <c:pt idx="653">
                  <c:v>263</c:v>
                </c:pt>
                <c:pt idx="654">
                  <c:v>261.06</c:v>
                </c:pt>
                <c:pt idx="655">
                  <c:v>258.79000000000002</c:v>
                </c:pt>
                <c:pt idx="656">
                  <c:v>256.33999999999997</c:v>
                </c:pt>
                <c:pt idx="657">
                  <c:v>253.81</c:v>
                </c:pt>
                <c:pt idx="658">
                  <c:v>251.23</c:v>
                </c:pt>
                <c:pt idx="659">
                  <c:v>248.08</c:v>
                </c:pt>
                <c:pt idx="660">
                  <c:v>244.47</c:v>
                </c:pt>
                <c:pt idx="661">
                  <c:v>240.82</c:v>
                </c:pt>
                <c:pt idx="662">
                  <c:v>237.22</c:v>
                </c:pt>
                <c:pt idx="663">
                  <c:v>233.69</c:v>
                </c:pt>
                <c:pt idx="664">
                  <c:v>230.01</c:v>
                </c:pt>
                <c:pt idx="665">
                  <c:v>225.94</c:v>
                </c:pt>
                <c:pt idx="666">
                  <c:v>221.95</c:v>
                </c:pt>
                <c:pt idx="667">
                  <c:v>218.09</c:v>
                </c:pt>
                <c:pt idx="668">
                  <c:v>214.39</c:v>
                </c:pt>
                <c:pt idx="669">
                  <c:v>210.77</c:v>
                </c:pt>
                <c:pt idx="670">
                  <c:v>206.98</c:v>
                </c:pt>
                <c:pt idx="671">
                  <c:v>203.29</c:v>
                </c:pt>
                <c:pt idx="672">
                  <c:v>199.74</c:v>
                </c:pt>
                <c:pt idx="673">
                  <c:v>196.34</c:v>
                </c:pt>
                <c:pt idx="674">
                  <c:v>193.07</c:v>
                </c:pt>
                <c:pt idx="675">
                  <c:v>189.81</c:v>
                </c:pt>
                <c:pt idx="676">
                  <c:v>186.63</c:v>
                </c:pt>
                <c:pt idx="677">
                  <c:v>183.56</c:v>
                </c:pt>
                <c:pt idx="678">
                  <c:v>180.61</c:v>
                </c:pt>
                <c:pt idx="679">
                  <c:v>177.77</c:v>
                </c:pt>
                <c:pt idx="680">
                  <c:v>175</c:v>
                </c:pt>
                <c:pt idx="681">
                  <c:v>172.29</c:v>
                </c:pt>
                <c:pt idx="682">
                  <c:v>169.68</c:v>
                </c:pt>
                <c:pt idx="683">
                  <c:v>167.15</c:v>
                </c:pt>
                <c:pt idx="684">
                  <c:v>164.7</c:v>
                </c:pt>
                <c:pt idx="685">
                  <c:v>162.34</c:v>
                </c:pt>
                <c:pt idx="686">
                  <c:v>160.06</c:v>
                </c:pt>
                <c:pt idx="687">
                  <c:v>157.85</c:v>
                </c:pt>
                <c:pt idx="688">
                  <c:v>155.69999999999999</c:v>
                </c:pt>
                <c:pt idx="689">
                  <c:v>153.61000000000001</c:v>
                </c:pt>
                <c:pt idx="690">
                  <c:v>151.58000000000001</c:v>
                </c:pt>
                <c:pt idx="691">
                  <c:v>149.61000000000001</c:v>
                </c:pt>
                <c:pt idx="692">
                  <c:v>147.69</c:v>
                </c:pt>
                <c:pt idx="693">
                  <c:v>145.81</c:v>
                </c:pt>
                <c:pt idx="694">
                  <c:v>143.99</c:v>
                </c:pt>
                <c:pt idx="695">
                  <c:v>142.21</c:v>
                </c:pt>
                <c:pt idx="696">
                  <c:v>140.47999999999999</c:v>
                </c:pt>
                <c:pt idx="697">
                  <c:v>138.79</c:v>
                </c:pt>
                <c:pt idx="698">
                  <c:v>137.13999999999999</c:v>
                </c:pt>
                <c:pt idx="699">
                  <c:v>135.53</c:v>
                </c:pt>
                <c:pt idx="700">
                  <c:v>133.96</c:v>
                </c:pt>
                <c:pt idx="701">
                  <c:v>132.43</c:v>
                </c:pt>
                <c:pt idx="702">
                  <c:v>130.93</c:v>
                </c:pt>
                <c:pt idx="703">
                  <c:v>129.47</c:v>
                </c:pt>
                <c:pt idx="704">
                  <c:v>128.05000000000001</c:v>
                </c:pt>
                <c:pt idx="705">
                  <c:v>126.65</c:v>
                </c:pt>
                <c:pt idx="706">
                  <c:v>125.29</c:v>
                </c:pt>
                <c:pt idx="707">
                  <c:v>123.96</c:v>
                </c:pt>
                <c:pt idx="708">
                  <c:v>122.66</c:v>
                </c:pt>
                <c:pt idx="709">
                  <c:v>121.39</c:v>
                </c:pt>
                <c:pt idx="710">
                  <c:v>120.15</c:v>
                </c:pt>
                <c:pt idx="711">
                  <c:v>118.94</c:v>
                </c:pt>
                <c:pt idx="712">
                  <c:v>117.76</c:v>
                </c:pt>
                <c:pt idx="713">
                  <c:v>116.6</c:v>
                </c:pt>
                <c:pt idx="714">
                  <c:v>115.46</c:v>
                </c:pt>
                <c:pt idx="715">
                  <c:v>114.36</c:v>
                </c:pt>
                <c:pt idx="716">
                  <c:v>113.27</c:v>
                </c:pt>
                <c:pt idx="717">
                  <c:v>112.21</c:v>
                </c:pt>
                <c:pt idx="718">
                  <c:v>111.18</c:v>
                </c:pt>
                <c:pt idx="719">
                  <c:v>110.16</c:v>
                </c:pt>
                <c:pt idx="720">
                  <c:v>109.17</c:v>
                </c:pt>
                <c:pt idx="721">
                  <c:v>108.2</c:v>
                </c:pt>
                <c:pt idx="722">
                  <c:v>107.25</c:v>
                </c:pt>
                <c:pt idx="723">
                  <c:v>106.32</c:v>
                </c:pt>
                <c:pt idx="724">
                  <c:v>105.41</c:v>
                </c:pt>
                <c:pt idx="725">
                  <c:v>104.52</c:v>
                </c:pt>
                <c:pt idx="726">
                  <c:v>103.65</c:v>
                </c:pt>
                <c:pt idx="727">
                  <c:v>102.8</c:v>
                </c:pt>
                <c:pt idx="728">
                  <c:v>101.96</c:v>
                </c:pt>
                <c:pt idx="729">
                  <c:v>101.15</c:v>
                </c:pt>
                <c:pt idx="730">
                  <c:v>100.35</c:v>
                </c:pt>
                <c:pt idx="731">
                  <c:v>99.56</c:v>
                </c:pt>
                <c:pt idx="732">
                  <c:v>98.79</c:v>
                </c:pt>
                <c:pt idx="733">
                  <c:v>98.04</c:v>
                </c:pt>
                <c:pt idx="734">
                  <c:v>97.3</c:v>
                </c:pt>
                <c:pt idx="735">
                  <c:v>96.58</c:v>
                </c:pt>
                <c:pt idx="736">
                  <c:v>95.88</c:v>
                </c:pt>
                <c:pt idx="737">
                  <c:v>95.18</c:v>
                </c:pt>
                <c:pt idx="738">
                  <c:v>94.51</c:v>
                </c:pt>
                <c:pt idx="739">
                  <c:v>93.84</c:v>
                </c:pt>
                <c:pt idx="740">
                  <c:v>93.19</c:v>
                </c:pt>
                <c:pt idx="741">
                  <c:v>92.55</c:v>
                </c:pt>
                <c:pt idx="742">
                  <c:v>91.93</c:v>
                </c:pt>
                <c:pt idx="743">
                  <c:v>91.31</c:v>
                </c:pt>
                <c:pt idx="744">
                  <c:v>90.71</c:v>
                </c:pt>
                <c:pt idx="745">
                  <c:v>90.12</c:v>
                </c:pt>
                <c:pt idx="746">
                  <c:v>89.54</c:v>
                </c:pt>
                <c:pt idx="747">
                  <c:v>88.98</c:v>
                </c:pt>
                <c:pt idx="748">
                  <c:v>88.42</c:v>
                </c:pt>
                <c:pt idx="749">
                  <c:v>87.88</c:v>
                </c:pt>
                <c:pt idx="750">
                  <c:v>87.35</c:v>
                </c:pt>
                <c:pt idx="751">
                  <c:v>86.82</c:v>
                </c:pt>
                <c:pt idx="752">
                  <c:v>86.31</c:v>
                </c:pt>
                <c:pt idx="753">
                  <c:v>85.81</c:v>
                </c:pt>
                <c:pt idx="754">
                  <c:v>85.31</c:v>
                </c:pt>
                <c:pt idx="755">
                  <c:v>84.83</c:v>
                </c:pt>
                <c:pt idx="756">
                  <c:v>84.35</c:v>
                </c:pt>
                <c:pt idx="757">
                  <c:v>83.89</c:v>
                </c:pt>
                <c:pt idx="758">
                  <c:v>83.43</c:v>
                </c:pt>
                <c:pt idx="759">
                  <c:v>82.99</c:v>
                </c:pt>
                <c:pt idx="760">
                  <c:v>82.55</c:v>
                </c:pt>
                <c:pt idx="761">
                  <c:v>82.12</c:v>
                </c:pt>
                <c:pt idx="762">
                  <c:v>81.69</c:v>
                </c:pt>
                <c:pt idx="763">
                  <c:v>81.28</c:v>
                </c:pt>
                <c:pt idx="764">
                  <c:v>80.87</c:v>
                </c:pt>
                <c:pt idx="765">
                  <c:v>80.47</c:v>
                </c:pt>
                <c:pt idx="766">
                  <c:v>80.08</c:v>
                </c:pt>
                <c:pt idx="767">
                  <c:v>79.7</c:v>
                </c:pt>
                <c:pt idx="768">
                  <c:v>79.319999999999993</c:v>
                </c:pt>
                <c:pt idx="769">
                  <c:v>78.95</c:v>
                </c:pt>
                <c:pt idx="770">
                  <c:v>78.59</c:v>
                </c:pt>
                <c:pt idx="771">
                  <c:v>78.23</c:v>
                </c:pt>
                <c:pt idx="772">
                  <c:v>77.88</c:v>
                </c:pt>
                <c:pt idx="773">
                  <c:v>77.540000000000006</c:v>
                </c:pt>
                <c:pt idx="774">
                  <c:v>77.2</c:v>
                </c:pt>
                <c:pt idx="775">
                  <c:v>76.87</c:v>
                </c:pt>
                <c:pt idx="776">
                  <c:v>76.55</c:v>
                </c:pt>
                <c:pt idx="777">
                  <c:v>76.23</c:v>
                </c:pt>
                <c:pt idx="778">
                  <c:v>75.92</c:v>
                </c:pt>
                <c:pt idx="779">
                  <c:v>75.61</c:v>
                </c:pt>
                <c:pt idx="780">
                  <c:v>75.31</c:v>
                </c:pt>
                <c:pt idx="781">
                  <c:v>75.02</c:v>
                </c:pt>
                <c:pt idx="782">
                  <c:v>74.73</c:v>
                </c:pt>
                <c:pt idx="783">
                  <c:v>74.45</c:v>
                </c:pt>
                <c:pt idx="784">
                  <c:v>74.17</c:v>
                </c:pt>
                <c:pt idx="785">
                  <c:v>73.89</c:v>
                </c:pt>
                <c:pt idx="786">
                  <c:v>73.63</c:v>
                </c:pt>
                <c:pt idx="787">
                  <c:v>73.36</c:v>
                </c:pt>
                <c:pt idx="788">
                  <c:v>73.099999999999994</c:v>
                </c:pt>
                <c:pt idx="789">
                  <c:v>72.849999999999994</c:v>
                </c:pt>
                <c:pt idx="790">
                  <c:v>72.599999999999994</c:v>
                </c:pt>
                <c:pt idx="791">
                  <c:v>72.36</c:v>
                </c:pt>
                <c:pt idx="792">
                  <c:v>72.12</c:v>
                </c:pt>
                <c:pt idx="793">
                  <c:v>71.88</c:v>
                </c:pt>
                <c:pt idx="794">
                  <c:v>71.650000000000006</c:v>
                </c:pt>
                <c:pt idx="795">
                  <c:v>71.430000000000007</c:v>
                </c:pt>
                <c:pt idx="796">
                  <c:v>71.209999999999994</c:v>
                </c:pt>
                <c:pt idx="797">
                  <c:v>70.989999999999995</c:v>
                </c:pt>
                <c:pt idx="798">
                  <c:v>70.78</c:v>
                </c:pt>
                <c:pt idx="799">
                  <c:v>70.569999999999993</c:v>
                </c:pt>
                <c:pt idx="800">
                  <c:v>70.36</c:v>
                </c:pt>
                <c:pt idx="801">
                  <c:v>70.16</c:v>
                </c:pt>
                <c:pt idx="802">
                  <c:v>69.959999999999994</c:v>
                </c:pt>
                <c:pt idx="803">
                  <c:v>69.77</c:v>
                </c:pt>
                <c:pt idx="804">
                  <c:v>69.58</c:v>
                </c:pt>
                <c:pt idx="805">
                  <c:v>69.39</c:v>
                </c:pt>
                <c:pt idx="806">
                  <c:v>69.209999999999994</c:v>
                </c:pt>
                <c:pt idx="807">
                  <c:v>69.03</c:v>
                </c:pt>
                <c:pt idx="808">
                  <c:v>68.849999999999994</c:v>
                </c:pt>
                <c:pt idx="809">
                  <c:v>68.680000000000007</c:v>
                </c:pt>
                <c:pt idx="810">
                  <c:v>68.510000000000005</c:v>
                </c:pt>
                <c:pt idx="811">
                  <c:v>68.349999999999994</c:v>
                </c:pt>
                <c:pt idx="812">
                  <c:v>68.180000000000007</c:v>
                </c:pt>
                <c:pt idx="813">
                  <c:v>68.02</c:v>
                </c:pt>
                <c:pt idx="814">
                  <c:v>67.87</c:v>
                </c:pt>
                <c:pt idx="815">
                  <c:v>67.72</c:v>
                </c:pt>
                <c:pt idx="816">
                  <c:v>67.569999999999993</c:v>
                </c:pt>
                <c:pt idx="817">
                  <c:v>67.42</c:v>
                </c:pt>
                <c:pt idx="818">
                  <c:v>67.27</c:v>
                </c:pt>
                <c:pt idx="819">
                  <c:v>67.13</c:v>
                </c:pt>
                <c:pt idx="820">
                  <c:v>67</c:v>
                </c:pt>
                <c:pt idx="821">
                  <c:v>66.86</c:v>
                </c:pt>
                <c:pt idx="822">
                  <c:v>66.73</c:v>
                </c:pt>
                <c:pt idx="823">
                  <c:v>66.599999999999994</c:v>
                </c:pt>
                <c:pt idx="824">
                  <c:v>66.47</c:v>
                </c:pt>
                <c:pt idx="825">
                  <c:v>66.349999999999994</c:v>
                </c:pt>
                <c:pt idx="826">
                  <c:v>66.23</c:v>
                </c:pt>
                <c:pt idx="827">
                  <c:v>66.11</c:v>
                </c:pt>
                <c:pt idx="828">
                  <c:v>65.989999999999995</c:v>
                </c:pt>
                <c:pt idx="829">
                  <c:v>65.88</c:v>
                </c:pt>
                <c:pt idx="830">
                  <c:v>65.760000000000005</c:v>
                </c:pt>
                <c:pt idx="831">
                  <c:v>65.66</c:v>
                </c:pt>
                <c:pt idx="832">
                  <c:v>65.55</c:v>
                </c:pt>
                <c:pt idx="833">
                  <c:v>65.45</c:v>
                </c:pt>
                <c:pt idx="834">
                  <c:v>65.34</c:v>
                </c:pt>
                <c:pt idx="835">
                  <c:v>65.239999999999995</c:v>
                </c:pt>
                <c:pt idx="836">
                  <c:v>65.150000000000006</c:v>
                </c:pt>
                <c:pt idx="837">
                  <c:v>65.05</c:v>
                </c:pt>
                <c:pt idx="838">
                  <c:v>64.959999999999994</c:v>
                </c:pt>
                <c:pt idx="839">
                  <c:v>64.87</c:v>
                </c:pt>
                <c:pt idx="840">
                  <c:v>64.78</c:v>
                </c:pt>
                <c:pt idx="841">
                  <c:v>64.69</c:v>
                </c:pt>
                <c:pt idx="842">
                  <c:v>64.61</c:v>
                </c:pt>
                <c:pt idx="843">
                  <c:v>64.53</c:v>
                </c:pt>
                <c:pt idx="844">
                  <c:v>64.45</c:v>
                </c:pt>
                <c:pt idx="845">
                  <c:v>64.37</c:v>
                </c:pt>
                <c:pt idx="846">
                  <c:v>64.290000000000006</c:v>
                </c:pt>
                <c:pt idx="847">
                  <c:v>64.22</c:v>
                </c:pt>
                <c:pt idx="848">
                  <c:v>64.150000000000006</c:v>
                </c:pt>
                <c:pt idx="849">
                  <c:v>64.08</c:v>
                </c:pt>
                <c:pt idx="850">
                  <c:v>64.010000000000005</c:v>
                </c:pt>
                <c:pt idx="851">
                  <c:v>63.94</c:v>
                </c:pt>
                <c:pt idx="852">
                  <c:v>63.88</c:v>
                </c:pt>
                <c:pt idx="853">
                  <c:v>63.82</c:v>
                </c:pt>
                <c:pt idx="854">
                  <c:v>63.75</c:v>
                </c:pt>
                <c:pt idx="855">
                  <c:v>63.7</c:v>
                </c:pt>
                <c:pt idx="856">
                  <c:v>63.64</c:v>
                </c:pt>
                <c:pt idx="857">
                  <c:v>63.58</c:v>
                </c:pt>
                <c:pt idx="858">
                  <c:v>63.53</c:v>
                </c:pt>
                <c:pt idx="859">
                  <c:v>63.48</c:v>
                </c:pt>
                <c:pt idx="860">
                  <c:v>63.43</c:v>
                </c:pt>
                <c:pt idx="861">
                  <c:v>63.38</c:v>
                </c:pt>
                <c:pt idx="862">
                  <c:v>63.33</c:v>
                </c:pt>
                <c:pt idx="863">
                  <c:v>63.29</c:v>
                </c:pt>
                <c:pt idx="864">
                  <c:v>63.24</c:v>
                </c:pt>
                <c:pt idx="865">
                  <c:v>63.2</c:v>
                </c:pt>
                <c:pt idx="866">
                  <c:v>63.16</c:v>
                </c:pt>
                <c:pt idx="867">
                  <c:v>63.12</c:v>
                </c:pt>
                <c:pt idx="868">
                  <c:v>63.08</c:v>
                </c:pt>
                <c:pt idx="869">
                  <c:v>63.05</c:v>
                </c:pt>
                <c:pt idx="870">
                  <c:v>63.01</c:v>
                </c:pt>
                <c:pt idx="871">
                  <c:v>62.98</c:v>
                </c:pt>
                <c:pt idx="872">
                  <c:v>62.95</c:v>
                </c:pt>
                <c:pt idx="873">
                  <c:v>62.92</c:v>
                </c:pt>
                <c:pt idx="874">
                  <c:v>62.89</c:v>
                </c:pt>
                <c:pt idx="875">
                  <c:v>62.86</c:v>
                </c:pt>
                <c:pt idx="876">
                  <c:v>62.83</c:v>
                </c:pt>
                <c:pt idx="877">
                  <c:v>62.81</c:v>
                </c:pt>
                <c:pt idx="878">
                  <c:v>62.79</c:v>
                </c:pt>
                <c:pt idx="879">
                  <c:v>62.77</c:v>
                </c:pt>
                <c:pt idx="880">
                  <c:v>62.74</c:v>
                </c:pt>
                <c:pt idx="881">
                  <c:v>62.73</c:v>
                </c:pt>
                <c:pt idx="882">
                  <c:v>62.71</c:v>
                </c:pt>
                <c:pt idx="883">
                  <c:v>62.69</c:v>
                </c:pt>
                <c:pt idx="884">
                  <c:v>62.68</c:v>
                </c:pt>
                <c:pt idx="885">
                  <c:v>62.66</c:v>
                </c:pt>
                <c:pt idx="886">
                  <c:v>62.65</c:v>
                </c:pt>
                <c:pt idx="887">
                  <c:v>62.64</c:v>
                </c:pt>
                <c:pt idx="888">
                  <c:v>62.63</c:v>
                </c:pt>
                <c:pt idx="889">
                  <c:v>62.62</c:v>
                </c:pt>
                <c:pt idx="890">
                  <c:v>62.61</c:v>
                </c:pt>
                <c:pt idx="891">
                  <c:v>62.61</c:v>
                </c:pt>
                <c:pt idx="892">
                  <c:v>62.6</c:v>
                </c:pt>
                <c:pt idx="893">
                  <c:v>62.6</c:v>
                </c:pt>
                <c:pt idx="894">
                  <c:v>62.6</c:v>
                </c:pt>
                <c:pt idx="895">
                  <c:v>62.6</c:v>
                </c:pt>
                <c:pt idx="896">
                  <c:v>62.6</c:v>
                </c:pt>
                <c:pt idx="897">
                  <c:v>62.6</c:v>
                </c:pt>
                <c:pt idx="898">
                  <c:v>62.6</c:v>
                </c:pt>
                <c:pt idx="899">
                  <c:v>62.6</c:v>
                </c:pt>
                <c:pt idx="900">
                  <c:v>62.61</c:v>
                </c:pt>
                <c:pt idx="901">
                  <c:v>62.61</c:v>
                </c:pt>
                <c:pt idx="902">
                  <c:v>62.62</c:v>
                </c:pt>
                <c:pt idx="903">
                  <c:v>62.63</c:v>
                </c:pt>
                <c:pt idx="904">
                  <c:v>62.64</c:v>
                </c:pt>
                <c:pt idx="905">
                  <c:v>62.65</c:v>
                </c:pt>
                <c:pt idx="906">
                  <c:v>62.66</c:v>
                </c:pt>
                <c:pt idx="907">
                  <c:v>62.67</c:v>
                </c:pt>
                <c:pt idx="908">
                  <c:v>62.69</c:v>
                </c:pt>
                <c:pt idx="909">
                  <c:v>62.7</c:v>
                </c:pt>
                <c:pt idx="910">
                  <c:v>62.72</c:v>
                </c:pt>
                <c:pt idx="911">
                  <c:v>62.74</c:v>
                </c:pt>
                <c:pt idx="912">
                  <c:v>62.75</c:v>
                </c:pt>
                <c:pt idx="913">
                  <c:v>62.77</c:v>
                </c:pt>
                <c:pt idx="914">
                  <c:v>62.79</c:v>
                </c:pt>
                <c:pt idx="915">
                  <c:v>62.81</c:v>
                </c:pt>
                <c:pt idx="916">
                  <c:v>62.84</c:v>
                </c:pt>
                <c:pt idx="917">
                  <c:v>62.86</c:v>
                </c:pt>
                <c:pt idx="918">
                  <c:v>62.88</c:v>
                </c:pt>
                <c:pt idx="919">
                  <c:v>62.91</c:v>
                </c:pt>
                <c:pt idx="920">
                  <c:v>62.94</c:v>
                </c:pt>
                <c:pt idx="921">
                  <c:v>62.96</c:v>
                </c:pt>
                <c:pt idx="922">
                  <c:v>62.99</c:v>
                </c:pt>
                <c:pt idx="923">
                  <c:v>63.02</c:v>
                </c:pt>
                <c:pt idx="924">
                  <c:v>63.05</c:v>
                </c:pt>
                <c:pt idx="925">
                  <c:v>63.09</c:v>
                </c:pt>
                <c:pt idx="926">
                  <c:v>63.12</c:v>
                </c:pt>
                <c:pt idx="927">
                  <c:v>63.15</c:v>
                </c:pt>
                <c:pt idx="928">
                  <c:v>63.19</c:v>
                </c:pt>
                <c:pt idx="929">
                  <c:v>63.22</c:v>
                </c:pt>
                <c:pt idx="930">
                  <c:v>63.26</c:v>
                </c:pt>
                <c:pt idx="931">
                  <c:v>63.3</c:v>
                </c:pt>
                <c:pt idx="932">
                  <c:v>63.34</c:v>
                </c:pt>
                <c:pt idx="933">
                  <c:v>63.38</c:v>
                </c:pt>
                <c:pt idx="934">
                  <c:v>63.42</c:v>
                </c:pt>
                <c:pt idx="935">
                  <c:v>63.46</c:v>
                </c:pt>
                <c:pt idx="936">
                  <c:v>63.5</c:v>
                </c:pt>
                <c:pt idx="937">
                  <c:v>63.55</c:v>
                </c:pt>
                <c:pt idx="938">
                  <c:v>63.59</c:v>
                </c:pt>
                <c:pt idx="939">
                  <c:v>63.64</c:v>
                </c:pt>
                <c:pt idx="940">
                  <c:v>63.68</c:v>
                </c:pt>
                <c:pt idx="941">
                  <c:v>63.73</c:v>
                </c:pt>
                <c:pt idx="942">
                  <c:v>63.78</c:v>
                </c:pt>
                <c:pt idx="943">
                  <c:v>63.83</c:v>
                </c:pt>
                <c:pt idx="944">
                  <c:v>63.88</c:v>
                </c:pt>
                <c:pt idx="945">
                  <c:v>63.93</c:v>
                </c:pt>
                <c:pt idx="946">
                  <c:v>63.99</c:v>
                </c:pt>
                <c:pt idx="947">
                  <c:v>64.040000000000006</c:v>
                </c:pt>
                <c:pt idx="948">
                  <c:v>64.099999999999994</c:v>
                </c:pt>
                <c:pt idx="949">
                  <c:v>64.150000000000006</c:v>
                </c:pt>
                <c:pt idx="950">
                  <c:v>64.209999999999994</c:v>
                </c:pt>
                <c:pt idx="951">
                  <c:v>64.27</c:v>
                </c:pt>
                <c:pt idx="952">
                  <c:v>64.33</c:v>
                </c:pt>
                <c:pt idx="953">
                  <c:v>64.39</c:v>
                </c:pt>
                <c:pt idx="954">
                  <c:v>64.45</c:v>
                </c:pt>
                <c:pt idx="955">
                  <c:v>64.510000000000005</c:v>
                </c:pt>
                <c:pt idx="956">
                  <c:v>64.569999999999993</c:v>
                </c:pt>
                <c:pt idx="957">
                  <c:v>64.64</c:v>
                </c:pt>
                <c:pt idx="958">
                  <c:v>64.7</c:v>
                </c:pt>
                <c:pt idx="959">
                  <c:v>64.77</c:v>
                </c:pt>
                <c:pt idx="960">
                  <c:v>64.84</c:v>
                </c:pt>
                <c:pt idx="961">
                  <c:v>64.91</c:v>
                </c:pt>
                <c:pt idx="962">
                  <c:v>64.98</c:v>
                </c:pt>
                <c:pt idx="963">
                  <c:v>65.05</c:v>
                </c:pt>
                <c:pt idx="964">
                  <c:v>65.12</c:v>
                </c:pt>
                <c:pt idx="965">
                  <c:v>65.19</c:v>
                </c:pt>
                <c:pt idx="966">
                  <c:v>65.27</c:v>
                </c:pt>
                <c:pt idx="967">
                  <c:v>65.34</c:v>
                </c:pt>
                <c:pt idx="968">
                  <c:v>65.42</c:v>
                </c:pt>
                <c:pt idx="969">
                  <c:v>65.5</c:v>
                </c:pt>
                <c:pt idx="970">
                  <c:v>65.569999999999993</c:v>
                </c:pt>
                <c:pt idx="971">
                  <c:v>65.650000000000006</c:v>
                </c:pt>
                <c:pt idx="972">
                  <c:v>65.73</c:v>
                </c:pt>
                <c:pt idx="973">
                  <c:v>65.819999999999993</c:v>
                </c:pt>
                <c:pt idx="974">
                  <c:v>65.900000000000006</c:v>
                </c:pt>
                <c:pt idx="975">
                  <c:v>65.98</c:v>
                </c:pt>
                <c:pt idx="976">
                  <c:v>66.069999999999993</c:v>
                </c:pt>
                <c:pt idx="977">
                  <c:v>66.16</c:v>
                </c:pt>
                <c:pt idx="978">
                  <c:v>66.239999999999995</c:v>
                </c:pt>
                <c:pt idx="979">
                  <c:v>66.33</c:v>
                </c:pt>
                <c:pt idx="980">
                  <c:v>66.42</c:v>
                </c:pt>
                <c:pt idx="981">
                  <c:v>66.510000000000005</c:v>
                </c:pt>
                <c:pt idx="982">
                  <c:v>66.61</c:v>
                </c:pt>
                <c:pt idx="983">
                  <c:v>66.7</c:v>
                </c:pt>
                <c:pt idx="984">
                  <c:v>66.8</c:v>
                </c:pt>
                <c:pt idx="985">
                  <c:v>66.89</c:v>
                </c:pt>
                <c:pt idx="986">
                  <c:v>66.989999999999995</c:v>
                </c:pt>
                <c:pt idx="987">
                  <c:v>67.09</c:v>
                </c:pt>
                <c:pt idx="988">
                  <c:v>67.19</c:v>
                </c:pt>
                <c:pt idx="989">
                  <c:v>67.290000000000006</c:v>
                </c:pt>
                <c:pt idx="990">
                  <c:v>67.400000000000006</c:v>
                </c:pt>
                <c:pt idx="991">
                  <c:v>67.5</c:v>
                </c:pt>
                <c:pt idx="992">
                  <c:v>67.61</c:v>
                </c:pt>
                <c:pt idx="993">
                  <c:v>67.709999999999994</c:v>
                </c:pt>
                <c:pt idx="994">
                  <c:v>67.819999999999993</c:v>
                </c:pt>
                <c:pt idx="995">
                  <c:v>67.930000000000007</c:v>
                </c:pt>
                <c:pt idx="996">
                  <c:v>68.040000000000006</c:v>
                </c:pt>
                <c:pt idx="997">
                  <c:v>68.16</c:v>
                </c:pt>
                <c:pt idx="998">
                  <c:v>68.27</c:v>
                </c:pt>
                <c:pt idx="999">
                  <c:v>68.39</c:v>
                </c:pt>
                <c:pt idx="1000">
                  <c:v>68.510000000000005</c:v>
                </c:pt>
                <c:pt idx="1001">
                  <c:v>68.63</c:v>
                </c:pt>
                <c:pt idx="1002">
                  <c:v>68.75</c:v>
                </c:pt>
                <c:pt idx="1003">
                  <c:v>68.87</c:v>
                </c:pt>
                <c:pt idx="1004">
                  <c:v>68.989999999999995</c:v>
                </c:pt>
                <c:pt idx="1005">
                  <c:v>69.12</c:v>
                </c:pt>
                <c:pt idx="1006">
                  <c:v>69.25</c:v>
                </c:pt>
                <c:pt idx="1007">
                  <c:v>69.38</c:v>
                </c:pt>
                <c:pt idx="1008">
                  <c:v>69.510000000000005</c:v>
                </c:pt>
                <c:pt idx="1009">
                  <c:v>69.64</c:v>
                </c:pt>
                <c:pt idx="1010">
                  <c:v>69.78</c:v>
                </c:pt>
                <c:pt idx="1011">
                  <c:v>69.91</c:v>
                </c:pt>
                <c:pt idx="1012">
                  <c:v>70.05</c:v>
                </c:pt>
                <c:pt idx="1013">
                  <c:v>70.19</c:v>
                </c:pt>
                <c:pt idx="1014">
                  <c:v>70.33</c:v>
                </c:pt>
                <c:pt idx="1015">
                  <c:v>70.48</c:v>
                </c:pt>
                <c:pt idx="1016">
                  <c:v>70.62</c:v>
                </c:pt>
                <c:pt idx="1017">
                  <c:v>70.77</c:v>
                </c:pt>
                <c:pt idx="1018">
                  <c:v>70.92</c:v>
                </c:pt>
                <c:pt idx="1019">
                  <c:v>71.08</c:v>
                </c:pt>
                <c:pt idx="1020">
                  <c:v>71.23</c:v>
                </c:pt>
                <c:pt idx="1021">
                  <c:v>71.39</c:v>
                </c:pt>
                <c:pt idx="1022">
                  <c:v>71.55</c:v>
                </c:pt>
                <c:pt idx="1023">
                  <c:v>71.709999999999994</c:v>
                </c:pt>
                <c:pt idx="1024">
                  <c:v>71.87</c:v>
                </c:pt>
                <c:pt idx="1025">
                  <c:v>72.040000000000006</c:v>
                </c:pt>
                <c:pt idx="1026">
                  <c:v>72.209999999999994</c:v>
                </c:pt>
                <c:pt idx="1027">
                  <c:v>72.38</c:v>
                </c:pt>
                <c:pt idx="1028">
                  <c:v>72.55</c:v>
                </c:pt>
                <c:pt idx="1029">
                  <c:v>72.73</c:v>
                </c:pt>
                <c:pt idx="1030">
                  <c:v>72.91</c:v>
                </c:pt>
                <c:pt idx="1031">
                  <c:v>73.09</c:v>
                </c:pt>
                <c:pt idx="1032">
                  <c:v>73.28</c:v>
                </c:pt>
                <c:pt idx="1033">
                  <c:v>73.459999999999994</c:v>
                </c:pt>
                <c:pt idx="1034">
                  <c:v>73.650000000000006</c:v>
                </c:pt>
                <c:pt idx="1035">
                  <c:v>73.849999999999994</c:v>
                </c:pt>
                <c:pt idx="1036">
                  <c:v>74.040000000000006</c:v>
                </c:pt>
                <c:pt idx="1037">
                  <c:v>74.239999999999995</c:v>
                </c:pt>
                <c:pt idx="1038">
                  <c:v>74.45</c:v>
                </c:pt>
                <c:pt idx="1039">
                  <c:v>74.650000000000006</c:v>
                </c:pt>
                <c:pt idx="1040">
                  <c:v>74.86</c:v>
                </c:pt>
                <c:pt idx="1041">
                  <c:v>75.08</c:v>
                </c:pt>
                <c:pt idx="1042">
                  <c:v>75.290000000000006</c:v>
                </c:pt>
                <c:pt idx="1043">
                  <c:v>75.510000000000005</c:v>
                </c:pt>
                <c:pt idx="1044">
                  <c:v>75.739999999999995</c:v>
                </c:pt>
                <c:pt idx="1045">
                  <c:v>75.97</c:v>
                </c:pt>
                <c:pt idx="1046">
                  <c:v>76.2</c:v>
                </c:pt>
                <c:pt idx="1047">
                  <c:v>76.430000000000007</c:v>
                </c:pt>
                <c:pt idx="1048">
                  <c:v>76.67</c:v>
                </c:pt>
                <c:pt idx="1049">
                  <c:v>76.92</c:v>
                </c:pt>
                <c:pt idx="1050">
                  <c:v>77.17</c:v>
                </c:pt>
                <c:pt idx="1051">
                  <c:v>77.42</c:v>
                </c:pt>
                <c:pt idx="1052">
                  <c:v>77.680000000000007</c:v>
                </c:pt>
                <c:pt idx="1053">
                  <c:v>77.94</c:v>
                </c:pt>
                <c:pt idx="1054">
                  <c:v>78.209999999999994</c:v>
                </c:pt>
                <c:pt idx="1055">
                  <c:v>78.48</c:v>
                </c:pt>
                <c:pt idx="1056">
                  <c:v>78.760000000000005</c:v>
                </c:pt>
                <c:pt idx="1057">
                  <c:v>79.040000000000006</c:v>
                </c:pt>
                <c:pt idx="1058">
                  <c:v>79.33</c:v>
                </c:pt>
                <c:pt idx="1059">
                  <c:v>79.62</c:v>
                </c:pt>
                <c:pt idx="1060">
                  <c:v>79.92</c:v>
                </c:pt>
                <c:pt idx="1061">
                  <c:v>80.23</c:v>
                </c:pt>
                <c:pt idx="1062">
                  <c:v>80.540000000000006</c:v>
                </c:pt>
                <c:pt idx="1063">
                  <c:v>80.86</c:v>
                </c:pt>
                <c:pt idx="1064">
                  <c:v>81.180000000000007</c:v>
                </c:pt>
                <c:pt idx="1065">
                  <c:v>81.52</c:v>
                </c:pt>
                <c:pt idx="1066">
                  <c:v>81.849999999999994</c:v>
                </c:pt>
                <c:pt idx="1067">
                  <c:v>82.2</c:v>
                </c:pt>
                <c:pt idx="1068">
                  <c:v>82.55</c:v>
                </c:pt>
                <c:pt idx="1069">
                  <c:v>82.91</c:v>
                </c:pt>
                <c:pt idx="1070">
                  <c:v>83.28</c:v>
                </c:pt>
                <c:pt idx="1071">
                  <c:v>83.66</c:v>
                </c:pt>
                <c:pt idx="1072">
                  <c:v>84.04</c:v>
                </c:pt>
                <c:pt idx="1073">
                  <c:v>84.44</c:v>
                </c:pt>
                <c:pt idx="1074">
                  <c:v>84.84</c:v>
                </c:pt>
                <c:pt idx="1075">
                  <c:v>85.25</c:v>
                </c:pt>
                <c:pt idx="1076">
                  <c:v>85.67</c:v>
                </c:pt>
                <c:pt idx="1077">
                  <c:v>86.1</c:v>
                </c:pt>
                <c:pt idx="1078">
                  <c:v>86.54</c:v>
                </c:pt>
                <c:pt idx="1079">
                  <c:v>87</c:v>
                </c:pt>
                <c:pt idx="1080">
                  <c:v>87.46</c:v>
                </c:pt>
                <c:pt idx="1081">
                  <c:v>87.94</c:v>
                </c:pt>
                <c:pt idx="1082">
                  <c:v>88.42</c:v>
                </c:pt>
                <c:pt idx="1083">
                  <c:v>88.92</c:v>
                </c:pt>
                <c:pt idx="1084">
                  <c:v>89.43</c:v>
                </c:pt>
                <c:pt idx="1085">
                  <c:v>89.96</c:v>
                </c:pt>
                <c:pt idx="1086">
                  <c:v>90.49</c:v>
                </c:pt>
                <c:pt idx="1087">
                  <c:v>91.05</c:v>
                </c:pt>
                <c:pt idx="1088">
                  <c:v>91.61</c:v>
                </c:pt>
                <c:pt idx="1089">
                  <c:v>92.2</c:v>
                </c:pt>
                <c:pt idx="1090">
                  <c:v>92.8</c:v>
                </c:pt>
                <c:pt idx="1091">
                  <c:v>93.41</c:v>
                </c:pt>
                <c:pt idx="1092">
                  <c:v>94.04</c:v>
                </c:pt>
                <c:pt idx="1093">
                  <c:v>94.69</c:v>
                </c:pt>
                <c:pt idx="1094">
                  <c:v>95.36</c:v>
                </c:pt>
                <c:pt idx="1095">
                  <c:v>96.05</c:v>
                </c:pt>
                <c:pt idx="1096">
                  <c:v>96.76</c:v>
                </c:pt>
                <c:pt idx="1097">
                  <c:v>97.49</c:v>
                </c:pt>
                <c:pt idx="1098">
                  <c:v>98.24</c:v>
                </c:pt>
                <c:pt idx="1099">
                  <c:v>99.01</c:v>
                </c:pt>
                <c:pt idx="1100">
                  <c:v>99.81</c:v>
                </c:pt>
                <c:pt idx="1101">
                  <c:v>100.63</c:v>
                </c:pt>
                <c:pt idx="1102">
                  <c:v>101.48</c:v>
                </c:pt>
                <c:pt idx="1103">
                  <c:v>102.35</c:v>
                </c:pt>
                <c:pt idx="1104">
                  <c:v>103.25</c:v>
                </c:pt>
                <c:pt idx="1105">
                  <c:v>104.18</c:v>
                </c:pt>
                <c:pt idx="1106">
                  <c:v>105.15</c:v>
                </c:pt>
                <c:pt idx="1107">
                  <c:v>106.14</c:v>
                </c:pt>
                <c:pt idx="1108">
                  <c:v>107.17</c:v>
                </c:pt>
                <c:pt idx="1109">
                  <c:v>108.23</c:v>
                </c:pt>
                <c:pt idx="1110">
                  <c:v>109.33</c:v>
                </c:pt>
                <c:pt idx="1111">
                  <c:v>110.46</c:v>
                </c:pt>
                <c:pt idx="1112">
                  <c:v>111.64</c:v>
                </c:pt>
                <c:pt idx="1113">
                  <c:v>112.86</c:v>
                </c:pt>
                <c:pt idx="1114">
                  <c:v>114.12</c:v>
                </c:pt>
                <c:pt idx="1115">
                  <c:v>115.42</c:v>
                </c:pt>
                <c:pt idx="1116">
                  <c:v>116.78</c:v>
                </c:pt>
                <c:pt idx="1117">
                  <c:v>118.18</c:v>
                </c:pt>
                <c:pt idx="1118">
                  <c:v>119.64</c:v>
                </c:pt>
                <c:pt idx="1119">
                  <c:v>121.15</c:v>
                </c:pt>
                <c:pt idx="1120">
                  <c:v>122.71</c:v>
                </c:pt>
                <c:pt idx="1121">
                  <c:v>124.34</c:v>
                </c:pt>
                <c:pt idx="1122">
                  <c:v>126.03</c:v>
                </c:pt>
                <c:pt idx="1123">
                  <c:v>127.79</c:v>
                </c:pt>
                <c:pt idx="1124">
                  <c:v>129.61000000000001</c:v>
                </c:pt>
                <c:pt idx="1125">
                  <c:v>131.5</c:v>
                </c:pt>
                <c:pt idx="1126">
                  <c:v>133.47</c:v>
                </c:pt>
                <c:pt idx="1127">
                  <c:v>135.52000000000001</c:v>
                </c:pt>
                <c:pt idx="1128">
                  <c:v>137.65</c:v>
                </c:pt>
                <c:pt idx="1129">
                  <c:v>139.87</c:v>
                </c:pt>
                <c:pt idx="1130">
                  <c:v>142.18</c:v>
                </c:pt>
                <c:pt idx="1131">
                  <c:v>144.57</c:v>
                </c:pt>
                <c:pt idx="1132">
                  <c:v>147.07</c:v>
                </c:pt>
                <c:pt idx="1133">
                  <c:v>149.66</c:v>
                </c:pt>
                <c:pt idx="1134">
                  <c:v>152.36000000000001</c:v>
                </c:pt>
                <c:pt idx="1135">
                  <c:v>155.16999999999999</c:v>
                </c:pt>
                <c:pt idx="1136">
                  <c:v>158.09</c:v>
                </c:pt>
                <c:pt idx="1137">
                  <c:v>161.12</c:v>
                </c:pt>
                <c:pt idx="1138">
                  <c:v>164.28</c:v>
                </c:pt>
                <c:pt idx="1139">
                  <c:v>167.55</c:v>
                </c:pt>
                <c:pt idx="1140">
                  <c:v>170.94</c:v>
                </c:pt>
                <c:pt idx="1141">
                  <c:v>174.46</c:v>
                </c:pt>
                <c:pt idx="1142">
                  <c:v>178.11</c:v>
                </c:pt>
                <c:pt idx="1143">
                  <c:v>181.87</c:v>
                </c:pt>
                <c:pt idx="1144">
                  <c:v>185.76</c:v>
                </c:pt>
                <c:pt idx="1145">
                  <c:v>189.77</c:v>
                </c:pt>
                <c:pt idx="1146">
                  <c:v>193.89</c:v>
                </c:pt>
                <c:pt idx="1147">
                  <c:v>198.12</c:v>
                </c:pt>
                <c:pt idx="1148">
                  <c:v>202.45</c:v>
                </c:pt>
                <c:pt idx="1149">
                  <c:v>206.85</c:v>
                </c:pt>
                <c:pt idx="1150">
                  <c:v>211.32</c:v>
                </c:pt>
                <c:pt idx="1151">
                  <c:v>215.84</c:v>
                </c:pt>
                <c:pt idx="1152">
                  <c:v>220.37</c:v>
                </c:pt>
                <c:pt idx="1153">
                  <c:v>224.89</c:v>
                </c:pt>
                <c:pt idx="1154">
                  <c:v>229.37</c:v>
                </c:pt>
                <c:pt idx="1155">
                  <c:v>233.77</c:v>
                </c:pt>
                <c:pt idx="1156">
                  <c:v>238.04</c:v>
                </c:pt>
                <c:pt idx="1157">
                  <c:v>242.14</c:v>
                </c:pt>
                <c:pt idx="1158">
                  <c:v>246.02</c:v>
                </c:pt>
                <c:pt idx="1159">
                  <c:v>249.64</c:v>
                </c:pt>
                <c:pt idx="1160">
                  <c:v>252.96</c:v>
                </c:pt>
                <c:pt idx="1161">
                  <c:v>255.94</c:v>
                </c:pt>
                <c:pt idx="1162">
                  <c:v>258.55</c:v>
                </c:pt>
                <c:pt idx="1163">
                  <c:v>260.8</c:v>
                </c:pt>
                <c:pt idx="1164">
                  <c:v>262.68</c:v>
                </c:pt>
                <c:pt idx="1165">
                  <c:v>264.22000000000003</c:v>
                </c:pt>
                <c:pt idx="1166">
                  <c:v>265.45999999999998</c:v>
                </c:pt>
                <c:pt idx="1167">
                  <c:v>266.45</c:v>
                </c:pt>
                <c:pt idx="1168">
                  <c:v>267.24</c:v>
                </c:pt>
                <c:pt idx="1169">
                  <c:v>267.88</c:v>
                </c:pt>
                <c:pt idx="1170">
                  <c:v>268.41000000000003</c:v>
                </c:pt>
                <c:pt idx="1171">
                  <c:v>268.85000000000002</c:v>
                </c:pt>
                <c:pt idx="1172">
                  <c:v>269.20999999999998</c:v>
                </c:pt>
                <c:pt idx="1173">
                  <c:v>269.51</c:v>
                </c:pt>
                <c:pt idx="1174">
                  <c:v>269.75</c:v>
                </c:pt>
                <c:pt idx="1175">
                  <c:v>269.92</c:v>
                </c:pt>
                <c:pt idx="1176">
                  <c:v>270.04000000000002</c:v>
                </c:pt>
                <c:pt idx="1177">
                  <c:v>270.10000000000002</c:v>
                </c:pt>
                <c:pt idx="1178">
                  <c:v>270.10000000000002</c:v>
                </c:pt>
                <c:pt idx="1179">
                  <c:v>270.05</c:v>
                </c:pt>
                <c:pt idx="1180">
                  <c:v>269.93</c:v>
                </c:pt>
                <c:pt idx="1181">
                  <c:v>269.76</c:v>
                </c:pt>
                <c:pt idx="1182">
                  <c:v>269.52999999999997</c:v>
                </c:pt>
                <c:pt idx="1183">
                  <c:v>269.24</c:v>
                </c:pt>
                <c:pt idx="1184">
                  <c:v>268.88</c:v>
                </c:pt>
                <c:pt idx="1185">
                  <c:v>268.45</c:v>
                </c:pt>
                <c:pt idx="1186">
                  <c:v>267.93</c:v>
                </c:pt>
                <c:pt idx="1187">
                  <c:v>267.31</c:v>
                </c:pt>
                <c:pt idx="1188">
                  <c:v>266.52999999999997</c:v>
                </c:pt>
                <c:pt idx="1189">
                  <c:v>265.57</c:v>
                </c:pt>
                <c:pt idx="1190">
                  <c:v>264.36</c:v>
                </c:pt>
              </c:numCache>
            </c:numRef>
          </c:yVal>
          <c:smooth val="1"/>
          <c:extLst>
            <c:ext xmlns:c16="http://schemas.microsoft.com/office/drawing/2014/chart" uri="{C3380CC4-5D6E-409C-BE32-E72D297353CC}">
              <c16:uniqueId val="{00000001-C99E-4E9D-81F8-05E2D6EC0CA5}"/>
            </c:ext>
          </c:extLst>
        </c:ser>
        <c:ser>
          <c:idx val="5"/>
          <c:order val="2"/>
          <c:tx>
            <c:strRef>
              <c:f>Tsky!$P$5</c:f>
              <c:strCache>
                <c:ptCount val="1"/>
                <c:pt idx="0">
                  <c:v>13</c:v>
                </c:pt>
              </c:strCache>
            </c:strRef>
          </c:tx>
          <c:marker>
            <c:symbol val="none"/>
          </c:marker>
          <c:xVal>
            <c:numRef>
              <c:f>Tsky!$A$6:$A$1196</c:f>
              <c:numCache>
                <c:formatCode>0.0</c:formatCode>
                <c:ptCount val="1191"/>
                <c:pt idx="0">
                  <c:v>1</c:v>
                </c:pt>
                <c:pt idx="1">
                  <c:v>1.1000000000000001</c:v>
                </c:pt>
                <c:pt idx="2">
                  <c:v>1.2</c:v>
                </c:pt>
                <c:pt idx="3">
                  <c:v>1.3</c:v>
                </c:pt>
                <c:pt idx="4">
                  <c:v>1.4</c:v>
                </c:pt>
                <c:pt idx="5">
                  <c:v>1.5</c:v>
                </c:pt>
                <c:pt idx="6">
                  <c:v>1.6</c:v>
                </c:pt>
                <c:pt idx="7">
                  <c:v>1.7</c:v>
                </c:pt>
                <c:pt idx="8">
                  <c:v>1.8</c:v>
                </c:pt>
                <c:pt idx="9">
                  <c:v>1.9</c:v>
                </c:pt>
                <c:pt idx="10">
                  <c:v>2</c:v>
                </c:pt>
                <c:pt idx="11">
                  <c:v>2.1</c:v>
                </c:pt>
                <c:pt idx="12">
                  <c:v>2.2000000000000002</c:v>
                </c:pt>
                <c:pt idx="13">
                  <c:v>2.2999999999999998</c:v>
                </c:pt>
                <c:pt idx="14">
                  <c:v>2.4</c:v>
                </c:pt>
                <c:pt idx="15">
                  <c:v>2.5</c:v>
                </c:pt>
                <c:pt idx="16">
                  <c:v>2.6</c:v>
                </c:pt>
                <c:pt idx="17">
                  <c:v>2.7</c:v>
                </c:pt>
                <c:pt idx="18">
                  <c:v>2.8</c:v>
                </c:pt>
                <c:pt idx="19">
                  <c:v>2.9</c:v>
                </c:pt>
                <c:pt idx="20">
                  <c:v>3</c:v>
                </c:pt>
                <c:pt idx="21">
                  <c:v>3.1</c:v>
                </c:pt>
                <c:pt idx="22">
                  <c:v>3.2</c:v>
                </c:pt>
                <c:pt idx="23">
                  <c:v>3.3</c:v>
                </c:pt>
                <c:pt idx="24">
                  <c:v>3.4</c:v>
                </c:pt>
                <c:pt idx="25">
                  <c:v>3.5</c:v>
                </c:pt>
                <c:pt idx="26">
                  <c:v>3.6</c:v>
                </c:pt>
                <c:pt idx="27">
                  <c:v>3.7</c:v>
                </c:pt>
                <c:pt idx="28">
                  <c:v>3.8</c:v>
                </c:pt>
                <c:pt idx="29">
                  <c:v>3.9</c:v>
                </c:pt>
                <c:pt idx="30">
                  <c:v>4</c:v>
                </c:pt>
                <c:pt idx="31">
                  <c:v>4.0999999999999996</c:v>
                </c:pt>
                <c:pt idx="32">
                  <c:v>4.2</c:v>
                </c:pt>
                <c:pt idx="33">
                  <c:v>4.3</c:v>
                </c:pt>
                <c:pt idx="34">
                  <c:v>4.4000000000000004</c:v>
                </c:pt>
                <c:pt idx="35">
                  <c:v>4.5</c:v>
                </c:pt>
                <c:pt idx="36">
                  <c:v>4.5999999999999996</c:v>
                </c:pt>
                <c:pt idx="37">
                  <c:v>4.7</c:v>
                </c:pt>
                <c:pt idx="38">
                  <c:v>4.8</c:v>
                </c:pt>
                <c:pt idx="39">
                  <c:v>4.9000000000000004</c:v>
                </c:pt>
                <c:pt idx="40">
                  <c:v>5</c:v>
                </c:pt>
                <c:pt idx="41">
                  <c:v>5.0999999999999996</c:v>
                </c:pt>
                <c:pt idx="42">
                  <c:v>5.2</c:v>
                </c:pt>
                <c:pt idx="43">
                  <c:v>5.3</c:v>
                </c:pt>
                <c:pt idx="44">
                  <c:v>5.4</c:v>
                </c:pt>
                <c:pt idx="45">
                  <c:v>5.5</c:v>
                </c:pt>
                <c:pt idx="46">
                  <c:v>5.6</c:v>
                </c:pt>
                <c:pt idx="47">
                  <c:v>5.7</c:v>
                </c:pt>
                <c:pt idx="48">
                  <c:v>5.8</c:v>
                </c:pt>
                <c:pt idx="49">
                  <c:v>5.9</c:v>
                </c:pt>
                <c:pt idx="50">
                  <c:v>6</c:v>
                </c:pt>
                <c:pt idx="51">
                  <c:v>6.1</c:v>
                </c:pt>
                <c:pt idx="52">
                  <c:v>6.2</c:v>
                </c:pt>
                <c:pt idx="53">
                  <c:v>6.3</c:v>
                </c:pt>
                <c:pt idx="54">
                  <c:v>6.4</c:v>
                </c:pt>
                <c:pt idx="55">
                  <c:v>6.5</c:v>
                </c:pt>
                <c:pt idx="56">
                  <c:v>6.6</c:v>
                </c:pt>
                <c:pt idx="57">
                  <c:v>6.7</c:v>
                </c:pt>
                <c:pt idx="58">
                  <c:v>6.8</c:v>
                </c:pt>
                <c:pt idx="59">
                  <c:v>6.9</c:v>
                </c:pt>
                <c:pt idx="60">
                  <c:v>7</c:v>
                </c:pt>
                <c:pt idx="61">
                  <c:v>7.1</c:v>
                </c:pt>
                <c:pt idx="62">
                  <c:v>7.2</c:v>
                </c:pt>
                <c:pt idx="63">
                  <c:v>7.3</c:v>
                </c:pt>
                <c:pt idx="64">
                  <c:v>7.4</c:v>
                </c:pt>
                <c:pt idx="65">
                  <c:v>7.5</c:v>
                </c:pt>
                <c:pt idx="66">
                  <c:v>7.6</c:v>
                </c:pt>
                <c:pt idx="67">
                  <c:v>7.7</c:v>
                </c:pt>
                <c:pt idx="68">
                  <c:v>7.8</c:v>
                </c:pt>
                <c:pt idx="69">
                  <c:v>7.9</c:v>
                </c:pt>
                <c:pt idx="70">
                  <c:v>8</c:v>
                </c:pt>
                <c:pt idx="71">
                  <c:v>8.1</c:v>
                </c:pt>
                <c:pt idx="72">
                  <c:v>8.1999999999999993</c:v>
                </c:pt>
                <c:pt idx="73">
                  <c:v>8.3000000000000007</c:v>
                </c:pt>
                <c:pt idx="74">
                  <c:v>8.4</c:v>
                </c:pt>
                <c:pt idx="75">
                  <c:v>8.5</c:v>
                </c:pt>
                <c:pt idx="76">
                  <c:v>8.6</c:v>
                </c:pt>
                <c:pt idx="77">
                  <c:v>8.6999999999999993</c:v>
                </c:pt>
                <c:pt idx="78">
                  <c:v>8.8000000000000007</c:v>
                </c:pt>
                <c:pt idx="79">
                  <c:v>8.9</c:v>
                </c:pt>
                <c:pt idx="80">
                  <c:v>9</c:v>
                </c:pt>
                <c:pt idx="81">
                  <c:v>9.1</c:v>
                </c:pt>
                <c:pt idx="82">
                  <c:v>9.1999999999999993</c:v>
                </c:pt>
                <c:pt idx="83">
                  <c:v>9.3000000000000007</c:v>
                </c:pt>
                <c:pt idx="84">
                  <c:v>9.4</c:v>
                </c:pt>
                <c:pt idx="85">
                  <c:v>9.5</c:v>
                </c:pt>
                <c:pt idx="86">
                  <c:v>9.6</c:v>
                </c:pt>
                <c:pt idx="87">
                  <c:v>9.6999999999999993</c:v>
                </c:pt>
                <c:pt idx="88">
                  <c:v>9.8000000000000007</c:v>
                </c:pt>
                <c:pt idx="89">
                  <c:v>9.9</c:v>
                </c:pt>
                <c:pt idx="90">
                  <c:v>10</c:v>
                </c:pt>
                <c:pt idx="91">
                  <c:v>10.1</c:v>
                </c:pt>
                <c:pt idx="92">
                  <c:v>10.199999999999999</c:v>
                </c:pt>
                <c:pt idx="93">
                  <c:v>10.3</c:v>
                </c:pt>
                <c:pt idx="94">
                  <c:v>10.4</c:v>
                </c:pt>
                <c:pt idx="95">
                  <c:v>10.5</c:v>
                </c:pt>
                <c:pt idx="96">
                  <c:v>10.6</c:v>
                </c:pt>
                <c:pt idx="97">
                  <c:v>10.7</c:v>
                </c:pt>
                <c:pt idx="98">
                  <c:v>10.8</c:v>
                </c:pt>
                <c:pt idx="99">
                  <c:v>10.9</c:v>
                </c:pt>
                <c:pt idx="100">
                  <c:v>11</c:v>
                </c:pt>
                <c:pt idx="101">
                  <c:v>11.1</c:v>
                </c:pt>
                <c:pt idx="102">
                  <c:v>11.2</c:v>
                </c:pt>
                <c:pt idx="103">
                  <c:v>11.3</c:v>
                </c:pt>
                <c:pt idx="104">
                  <c:v>11.4</c:v>
                </c:pt>
                <c:pt idx="105">
                  <c:v>11.5</c:v>
                </c:pt>
                <c:pt idx="106">
                  <c:v>11.6</c:v>
                </c:pt>
                <c:pt idx="107">
                  <c:v>11.7</c:v>
                </c:pt>
                <c:pt idx="108">
                  <c:v>11.8</c:v>
                </c:pt>
                <c:pt idx="109">
                  <c:v>11.9</c:v>
                </c:pt>
                <c:pt idx="110">
                  <c:v>12</c:v>
                </c:pt>
                <c:pt idx="111">
                  <c:v>12.1</c:v>
                </c:pt>
                <c:pt idx="112">
                  <c:v>12.2</c:v>
                </c:pt>
                <c:pt idx="113">
                  <c:v>12.3</c:v>
                </c:pt>
                <c:pt idx="114">
                  <c:v>12.4</c:v>
                </c:pt>
                <c:pt idx="115">
                  <c:v>12.5</c:v>
                </c:pt>
                <c:pt idx="116">
                  <c:v>12.6</c:v>
                </c:pt>
                <c:pt idx="117">
                  <c:v>12.7</c:v>
                </c:pt>
                <c:pt idx="118">
                  <c:v>12.8</c:v>
                </c:pt>
                <c:pt idx="119">
                  <c:v>12.9</c:v>
                </c:pt>
                <c:pt idx="120">
                  <c:v>13</c:v>
                </c:pt>
                <c:pt idx="121">
                  <c:v>13.1</c:v>
                </c:pt>
                <c:pt idx="122">
                  <c:v>13.2</c:v>
                </c:pt>
                <c:pt idx="123">
                  <c:v>13.3</c:v>
                </c:pt>
                <c:pt idx="124">
                  <c:v>13.4</c:v>
                </c:pt>
                <c:pt idx="125">
                  <c:v>13.5</c:v>
                </c:pt>
                <c:pt idx="126">
                  <c:v>13.6</c:v>
                </c:pt>
                <c:pt idx="127">
                  <c:v>13.7</c:v>
                </c:pt>
                <c:pt idx="128">
                  <c:v>13.8</c:v>
                </c:pt>
                <c:pt idx="129">
                  <c:v>13.9</c:v>
                </c:pt>
                <c:pt idx="130">
                  <c:v>14</c:v>
                </c:pt>
                <c:pt idx="131">
                  <c:v>14.1</c:v>
                </c:pt>
                <c:pt idx="132">
                  <c:v>14.2</c:v>
                </c:pt>
                <c:pt idx="133">
                  <c:v>14.3</c:v>
                </c:pt>
                <c:pt idx="134">
                  <c:v>14.4</c:v>
                </c:pt>
                <c:pt idx="135">
                  <c:v>14.5</c:v>
                </c:pt>
                <c:pt idx="136">
                  <c:v>14.6</c:v>
                </c:pt>
                <c:pt idx="137">
                  <c:v>14.7</c:v>
                </c:pt>
                <c:pt idx="138">
                  <c:v>14.8</c:v>
                </c:pt>
                <c:pt idx="139">
                  <c:v>14.9</c:v>
                </c:pt>
                <c:pt idx="140">
                  <c:v>15</c:v>
                </c:pt>
                <c:pt idx="141">
                  <c:v>15.1</c:v>
                </c:pt>
                <c:pt idx="142">
                  <c:v>15.2</c:v>
                </c:pt>
                <c:pt idx="143">
                  <c:v>15.3</c:v>
                </c:pt>
                <c:pt idx="144">
                  <c:v>15.4</c:v>
                </c:pt>
                <c:pt idx="145">
                  <c:v>15.5</c:v>
                </c:pt>
                <c:pt idx="146">
                  <c:v>15.6</c:v>
                </c:pt>
                <c:pt idx="147">
                  <c:v>15.7</c:v>
                </c:pt>
                <c:pt idx="148">
                  <c:v>15.8</c:v>
                </c:pt>
                <c:pt idx="149">
                  <c:v>15.9</c:v>
                </c:pt>
                <c:pt idx="150">
                  <c:v>16</c:v>
                </c:pt>
                <c:pt idx="151">
                  <c:v>16.100000000000001</c:v>
                </c:pt>
                <c:pt idx="152">
                  <c:v>16.2</c:v>
                </c:pt>
                <c:pt idx="153">
                  <c:v>16.3</c:v>
                </c:pt>
                <c:pt idx="154">
                  <c:v>16.399999999999999</c:v>
                </c:pt>
                <c:pt idx="155">
                  <c:v>16.5</c:v>
                </c:pt>
                <c:pt idx="156">
                  <c:v>16.600000000000001</c:v>
                </c:pt>
                <c:pt idx="157">
                  <c:v>16.7</c:v>
                </c:pt>
                <c:pt idx="158">
                  <c:v>16.8</c:v>
                </c:pt>
                <c:pt idx="159">
                  <c:v>16.899999999999999</c:v>
                </c:pt>
                <c:pt idx="160">
                  <c:v>17</c:v>
                </c:pt>
                <c:pt idx="161">
                  <c:v>17.100000000000001</c:v>
                </c:pt>
                <c:pt idx="162">
                  <c:v>17.2</c:v>
                </c:pt>
                <c:pt idx="163">
                  <c:v>17.3</c:v>
                </c:pt>
                <c:pt idx="164">
                  <c:v>17.399999999999999</c:v>
                </c:pt>
                <c:pt idx="165">
                  <c:v>17.5</c:v>
                </c:pt>
                <c:pt idx="166">
                  <c:v>17.600000000000001</c:v>
                </c:pt>
                <c:pt idx="167">
                  <c:v>17.7</c:v>
                </c:pt>
                <c:pt idx="168">
                  <c:v>17.8</c:v>
                </c:pt>
                <c:pt idx="169">
                  <c:v>17.899999999999999</c:v>
                </c:pt>
                <c:pt idx="170">
                  <c:v>18</c:v>
                </c:pt>
                <c:pt idx="171">
                  <c:v>18.100000000000001</c:v>
                </c:pt>
                <c:pt idx="172">
                  <c:v>18.2</c:v>
                </c:pt>
                <c:pt idx="173">
                  <c:v>18.3</c:v>
                </c:pt>
                <c:pt idx="174">
                  <c:v>18.399999999999999</c:v>
                </c:pt>
                <c:pt idx="175">
                  <c:v>18.5</c:v>
                </c:pt>
                <c:pt idx="176">
                  <c:v>18.600000000000001</c:v>
                </c:pt>
                <c:pt idx="177">
                  <c:v>18.7</c:v>
                </c:pt>
                <c:pt idx="178">
                  <c:v>18.8</c:v>
                </c:pt>
                <c:pt idx="179">
                  <c:v>18.899999999999999</c:v>
                </c:pt>
                <c:pt idx="180">
                  <c:v>19</c:v>
                </c:pt>
                <c:pt idx="181">
                  <c:v>19.100000000000001</c:v>
                </c:pt>
                <c:pt idx="182">
                  <c:v>19.2</c:v>
                </c:pt>
                <c:pt idx="183">
                  <c:v>19.3</c:v>
                </c:pt>
                <c:pt idx="184">
                  <c:v>19.399999999999999</c:v>
                </c:pt>
                <c:pt idx="185">
                  <c:v>19.5</c:v>
                </c:pt>
                <c:pt idx="186">
                  <c:v>19.600000000000001</c:v>
                </c:pt>
                <c:pt idx="187">
                  <c:v>19.7</c:v>
                </c:pt>
                <c:pt idx="188">
                  <c:v>19.8</c:v>
                </c:pt>
                <c:pt idx="189">
                  <c:v>19.899999999999999</c:v>
                </c:pt>
                <c:pt idx="190">
                  <c:v>20</c:v>
                </c:pt>
                <c:pt idx="191">
                  <c:v>20.100000000000001</c:v>
                </c:pt>
                <c:pt idx="192">
                  <c:v>20.2</c:v>
                </c:pt>
                <c:pt idx="193">
                  <c:v>20.3</c:v>
                </c:pt>
                <c:pt idx="194">
                  <c:v>20.399999999999999</c:v>
                </c:pt>
                <c:pt idx="195">
                  <c:v>20.5</c:v>
                </c:pt>
                <c:pt idx="196">
                  <c:v>20.6</c:v>
                </c:pt>
                <c:pt idx="197">
                  <c:v>20.7</c:v>
                </c:pt>
                <c:pt idx="198">
                  <c:v>20.8</c:v>
                </c:pt>
                <c:pt idx="199">
                  <c:v>20.9</c:v>
                </c:pt>
                <c:pt idx="200">
                  <c:v>21</c:v>
                </c:pt>
                <c:pt idx="201">
                  <c:v>21.1</c:v>
                </c:pt>
                <c:pt idx="202">
                  <c:v>21.2</c:v>
                </c:pt>
                <c:pt idx="203">
                  <c:v>21.3</c:v>
                </c:pt>
                <c:pt idx="204">
                  <c:v>21.4</c:v>
                </c:pt>
                <c:pt idx="205">
                  <c:v>21.5</c:v>
                </c:pt>
                <c:pt idx="206">
                  <c:v>21.6</c:v>
                </c:pt>
                <c:pt idx="207">
                  <c:v>21.7</c:v>
                </c:pt>
                <c:pt idx="208">
                  <c:v>21.8</c:v>
                </c:pt>
                <c:pt idx="209">
                  <c:v>21.9</c:v>
                </c:pt>
                <c:pt idx="210">
                  <c:v>22</c:v>
                </c:pt>
                <c:pt idx="211">
                  <c:v>22.1</c:v>
                </c:pt>
                <c:pt idx="212">
                  <c:v>22.2</c:v>
                </c:pt>
                <c:pt idx="213">
                  <c:v>22.3</c:v>
                </c:pt>
                <c:pt idx="214">
                  <c:v>22.4</c:v>
                </c:pt>
                <c:pt idx="215">
                  <c:v>22.5</c:v>
                </c:pt>
                <c:pt idx="216">
                  <c:v>22.6</c:v>
                </c:pt>
                <c:pt idx="217">
                  <c:v>22.7</c:v>
                </c:pt>
                <c:pt idx="218">
                  <c:v>22.8</c:v>
                </c:pt>
                <c:pt idx="219">
                  <c:v>22.9</c:v>
                </c:pt>
                <c:pt idx="220">
                  <c:v>23</c:v>
                </c:pt>
                <c:pt idx="221">
                  <c:v>23.1</c:v>
                </c:pt>
                <c:pt idx="222">
                  <c:v>23.2</c:v>
                </c:pt>
                <c:pt idx="223">
                  <c:v>23.3</c:v>
                </c:pt>
                <c:pt idx="224">
                  <c:v>23.4</c:v>
                </c:pt>
                <c:pt idx="225">
                  <c:v>23.5</c:v>
                </c:pt>
                <c:pt idx="226">
                  <c:v>23.6</c:v>
                </c:pt>
                <c:pt idx="227">
                  <c:v>23.7</c:v>
                </c:pt>
                <c:pt idx="228">
                  <c:v>23.8</c:v>
                </c:pt>
                <c:pt idx="229">
                  <c:v>23.9</c:v>
                </c:pt>
                <c:pt idx="230">
                  <c:v>24</c:v>
                </c:pt>
                <c:pt idx="231">
                  <c:v>24.1</c:v>
                </c:pt>
                <c:pt idx="232">
                  <c:v>24.2</c:v>
                </c:pt>
                <c:pt idx="233">
                  <c:v>24.3</c:v>
                </c:pt>
                <c:pt idx="234">
                  <c:v>24.4</c:v>
                </c:pt>
                <c:pt idx="235">
                  <c:v>24.5</c:v>
                </c:pt>
                <c:pt idx="236">
                  <c:v>24.6</c:v>
                </c:pt>
                <c:pt idx="237">
                  <c:v>24.7</c:v>
                </c:pt>
                <c:pt idx="238">
                  <c:v>24.8</c:v>
                </c:pt>
                <c:pt idx="239">
                  <c:v>24.9</c:v>
                </c:pt>
                <c:pt idx="240">
                  <c:v>25</c:v>
                </c:pt>
                <c:pt idx="241">
                  <c:v>25.1</c:v>
                </c:pt>
                <c:pt idx="242">
                  <c:v>25.2</c:v>
                </c:pt>
                <c:pt idx="243">
                  <c:v>25.3</c:v>
                </c:pt>
                <c:pt idx="244">
                  <c:v>25.4</c:v>
                </c:pt>
                <c:pt idx="245">
                  <c:v>25.5</c:v>
                </c:pt>
                <c:pt idx="246">
                  <c:v>25.6</c:v>
                </c:pt>
                <c:pt idx="247">
                  <c:v>25.7</c:v>
                </c:pt>
                <c:pt idx="248">
                  <c:v>25.8</c:v>
                </c:pt>
                <c:pt idx="249">
                  <c:v>25.9</c:v>
                </c:pt>
                <c:pt idx="250">
                  <c:v>26</c:v>
                </c:pt>
                <c:pt idx="251">
                  <c:v>26.1</c:v>
                </c:pt>
                <c:pt idx="252">
                  <c:v>26.2</c:v>
                </c:pt>
                <c:pt idx="253">
                  <c:v>26.3</c:v>
                </c:pt>
                <c:pt idx="254">
                  <c:v>26.4</c:v>
                </c:pt>
                <c:pt idx="255">
                  <c:v>26.5</c:v>
                </c:pt>
                <c:pt idx="256">
                  <c:v>26.6</c:v>
                </c:pt>
                <c:pt idx="257">
                  <c:v>26.7</c:v>
                </c:pt>
                <c:pt idx="258">
                  <c:v>26.8</c:v>
                </c:pt>
                <c:pt idx="259">
                  <c:v>26.9</c:v>
                </c:pt>
                <c:pt idx="260">
                  <c:v>27</c:v>
                </c:pt>
                <c:pt idx="261">
                  <c:v>27.1</c:v>
                </c:pt>
                <c:pt idx="262">
                  <c:v>27.2</c:v>
                </c:pt>
                <c:pt idx="263">
                  <c:v>27.3</c:v>
                </c:pt>
                <c:pt idx="264">
                  <c:v>27.4</c:v>
                </c:pt>
                <c:pt idx="265">
                  <c:v>27.5</c:v>
                </c:pt>
                <c:pt idx="266">
                  <c:v>27.6</c:v>
                </c:pt>
                <c:pt idx="267">
                  <c:v>27.7</c:v>
                </c:pt>
                <c:pt idx="268">
                  <c:v>27.8</c:v>
                </c:pt>
                <c:pt idx="269">
                  <c:v>27.9</c:v>
                </c:pt>
                <c:pt idx="270">
                  <c:v>28</c:v>
                </c:pt>
                <c:pt idx="271">
                  <c:v>28.1</c:v>
                </c:pt>
                <c:pt idx="272">
                  <c:v>28.2</c:v>
                </c:pt>
                <c:pt idx="273">
                  <c:v>28.3</c:v>
                </c:pt>
                <c:pt idx="274">
                  <c:v>28.4</c:v>
                </c:pt>
                <c:pt idx="275">
                  <c:v>28.5</c:v>
                </c:pt>
                <c:pt idx="276">
                  <c:v>28.6</c:v>
                </c:pt>
                <c:pt idx="277">
                  <c:v>28.7</c:v>
                </c:pt>
                <c:pt idx="278">
                  <c:v>28.8</c:v>
                </c:pt>
                <c:pt idx="279">
                  <c:v>28.9</c:v>
                </c:pt>
                <c:pt idx="280">
                  <c:v>29</c:v>
                </c:pt>
                <c:pt idx="281">
                  <c:v>29.1</c:v>
                </c:pt>
                <c:pt idx="282">
                  <c:v>29.2</c:v>
                </c:pt>
                <c:pt idx="283">
                  <c:v>29.3</c:v>
                </c:pt>
                <c:pt idx="284">
                  <c:v>29.4</c:v>
                </c:pt>
                <c:pt idx="285">
                  <c:v>29.5</c:v>
                </c:pt>
                <c:pt idx="286">
                  <c:v>29.6</c:v>
                </c:pt>
                <c:pt idx="287">
                  <c:v>29.7</c:v>
                </c:pt>
                <c:pt idx="288">
                  <c:v>29.8</c:v>
                </c:pt>
                <c:pt idx="289">
                  <c:v>29.9</c:v>
                </c:pt>
                <c:pt idx="290">
                  <c:v>30</c:v>
                </c:pt>
                <c:pt idx="291">
                  <c:v>30.1</c:v>
                </c:pt>
                <c:pt idx="292">
                  <c:v>30.2</c:v>
                </c:pt>
                <c:pt idx="293">
                  <c:v>30.3</c:v>
                </c:pt>
                <c:pt idx="294">
                  <c:v>30.4</c:v>
                </c:pt>
                <c:pt idx="295">
                  <c:v>30.5</c:v>
                </c:pt>
                <c:pt idx="296">
                  <c:v>30.6</c:v>
                </c:pt>
                <c:pt idx="297">
                  <c:v>30.7</c:v>
                </c:pt>
                <c:pt idx="298">
                  <c:v>30.8</c:v>
                </c:pt>
                <c:pt idx="299">
                  <c:v>30.9</c:v>
                </c:pt>
                <c:pt idx="300">
                  <c:v>31</c:v>
                </c:pt>
                <c:pt idx="301">
                  <c:v>31.1</c:v>
                </c:pt>
                <c:pt idx="302">
                  <c:v>31.2</c:v>
                </c:pt>
                <c:pt idx="303">
                  <c:v>31.3</c:v>
                </c:pt>
                <c:pt idx="304">
                  <c:v>31.4</c:v>
                </c:pt>
                <c:pt idx="305">
                  <c:v>31.5</c:v>
                </c:pt>
                <c:pt idx="306">
                  <c:v>31.6</c:v>
                </c:pt>
                <c:pt idx="307">
                  <c:v>31.7</c:v>
                </c:pt>
                <c:pt idx="308">
                  <c:v>31.8</c:v>
                </c:pt>
                <c:pt idx="309">
                  <c:v>31.9</c:v>
                </c:pt>
                <c:pt idx="310">
                  <c:v>32</c:v>
                </c:pt>
                <c:pt idx="311">
                  <c:v>32.1</c:v>
                </c:pt>
                <c:pt idx="312">
                  <c:v>32.200000000000003</c:v>
                </c:pt>
                <c:pt idx="313">
                  <c:v>32.299999999999997</c:v>
                </c:pt>
                <c:pt idx="314">
                  <c:v>32.4</c:v>
                </c:pt>
                <c:pt idx="315">
                  <c:v>32.5</c:v>
                </c:pt>
                <c:pt idx="316">
                  <c:v>32.6</c:v>
                </c:pt>
                <c:pt idx="317">
                  <c:v>32.700000000000003</c:v>
                </c:pt>
                <c:pt idx="318">
                  <c:v>32.799999999999997</c:v>
                </c:pt>
                <c:pt idx="319">
                  <c:v>32.9</c:v>
                </c:pt>
                <c:pt idx="320">
                  <c:v>33</c:v>
                </c:pt>
                <c:pt idx="321">
                  <c:v>33.1</c:v>
                </c:pt>
                <c:pt idx="322">
                  <c:v>33.200000000000003</c:v>
                </c:pt>
                <c:pt idx="323">
                  <c:v>33.299999999999997</c:v>
                </c:pt>
                <c:pt idx="324">
                  <c:v>33.4</c:v>
                </c:pt>
                <c:pt idx="325">
                  <c:v>33.5</c:v>
                </c:pt>
                <c:pt idx="326">
                  <c:v>33.6</c:v>
                </c:pt>
                <c:pt idx="327">
                  <c:v>33.700000000000003</c:v>
                </c:pt>
                <c:pt idx="328">
                  <c:v>33.799999999999997</c:v>
                </c:pt>
                <c:pt idx="329">
                  <c:v>33.9</c:v>
                </c:pt>
                <c:pt idx="330">
                  <c:v>34</c:v>
                </c:pt>
                <c:pt idx="331">
                  <c:v>34.1</c:v>
                </c:pt>
                <c:pt idx="332">
                  <c:v>34.200000000000003</c:v>
                </c:pt>
                <c:pt idx="333">
                  <c:v>34.299999999999997</c:v>
                </c:pt>
                <c:pt idx="334">
                  <c:v>34.4</c:v>
                </c:pt>
                <c:pt idx="335">
                  <c:v>34.5</c:v>
                </c:pt>
                <c:pt idx="336">
                  <c:v>34.6</c:v>
                </c:pt>
                <c:pt idx="337">
                  <c:v>34.700000000000003</c:v>
                </c:pt>
                <c:pt idx="338">
                  <c:v>34.799999999999997</c:v>
                </c:pt>
                <c:pt idx="339">
                  <c:v>34.9</c:v>
                </c:pt>
                <c:pt idx="340">
                  <c:v>35</c:v>
                </c:pt>
                <c:pt idx="341">
                  <c:v>35.1</c:v>
                </c:pt>
                <c:pt idx="342">
                  <c:v>35.200000000000003</c:v>
                </c:pt>
                <c:pt idx="343">
                  <c:v>35.299999999999997</c:v>
                </c:pt>
                <c:pt idx="344">
                  <c:v>35.4</c:v>
                </c:pt>
                <c:pt idx="345">
                  <c:v>35.5</c:v>
                </c:pt>
                <c:pt idx="346">
                  <c:v>35.6</c:v>
                </c:pt>
                <c:pt idx="347">
                  <c:v>35.700000000000003</c:v>
                </c:pt>
                <c:pt idx="348">
                  <c:v>35.799999999999997</c:v>
                </c:pt>
                <c:pt idx="349">
                  <c:v>35.9</c:v>
                </c:pt>
                <c:pt idx="350">
                  <c:v>36</c:v>
                </c:pt>
                <c:pt idx="351">
                  <c:v>36.1</c:v>
                </c:pt>
                <c:pt idx="352">
                  <c:v>36.200000000000003</c:v>
                </c:pt>
                <c:pt idx="353">
                  <c:v>36.299999999999997</c:v>
                </c:pt>
                <c:pt idx="354">
                  <c:v>36.4</c:v>
                </c:pt>
                <c:pt idx="355">
                  <c:v>36.5</c:v>
                </c:pt>
                <c:pt idx="356">
                  <c:v>36.6</c:v>
                </c:pt>
                <c:pt idx="357">
                  <c:v>36.700000000000003</c:v>
                </c:pt>
                <c:pt idx="358">
                  <c:v>36.799999999999997</c:v>
                </c:pt>
                <c:pt idx="359">
                  <c:v>36.9</c:v>
                </c:pt>
                <c:pt idx="360">
                  <c:v>37</c:v>
                </c:pt>
                <c:pt idx="361">
                  <c:v>37.1</c:v>
                </c:pt>
                <c:pt idx="362">
                  <c:v>37.200000000000003</c:v>
                </c:pt>
                <c:pt idx="363">
                  <c:v>37.299999999999997</c:v>
                </c:pt>
                <c:pt idx="364">
                  <c:v>37.4</c:v>
                </c:pt>
                <c:pt idx="365">
                  <c:v>37.5</c:v>
                </c:pt>
                <c:pt idx="366">
                  <c:v>37.6</c:v>
                </c:pt>
                <c:pt idx="367">
                  <c:v>37.700000000000003</c:v>
                </c:pt>
                <c:pt idx="368">
                  <c:v>37.799999999999997</c:v>
                </c:pt>
                <c:pt idx="369">
                  <c:v>37.9</c:v>
                </c:pt>
                <c:pt idx="370">
                  <c:v>38</c:v>
                </c:pt>
                <c:pt idx="371">
                  <c:v>38.1</c:v>
                </c:pt>
                <c:pt idx="372">
                  <c:v>38.200000000000003</c:v>
                </c:pt>
                <c:pt idx="373">
                  <c:v>38.299999999999997</c:v>
                </c:pt>
                <c:pt idx="374">
                  <c:v>38.4</c:v>
                </c:pt>
                <c:pt idx="375">
                  <c:v>38.5</c:v>
                </c:pt>
                <c:pt idx="376">
                  <c:v>38.6</c:v>
                </c:pt>
                <c:pt idx="377">
                  <c:v>38.700000000000003</c:v>
                </c:pt>
                <c:pt idx="378">
                  <c:v>38.799999999999997</c:v>
                </c:pt>
                <c:pt idx="379">
                  <c:v>38.9</c:v>
                </c:pt>
                <c:pt idx="380">
                  <c:v>39</c:v>
                </c:pt>
                <c:pt idx="381">
                  <c:v>39.1</c:v>
                </c:pt>
                <c:pt idx="382">
                  <c:v>39.200000000000003</c:v>
                </c:pt>
                <c:pt idx="383">
                  <c:v>39.299999999999997</c:v>
                </c:pt>
                <c:pt idx="384">
                  <c:v>39.4</c:v>
                </c:pt>
                <c:pt idx="385">
                  <c:v>39.5</c:v>
                </c:pt>
                <c:pt idx="386">
                  <c:v>39.6</c:v>
                </c:pt>
                <c:pt idx="387">
                  <c:v>39.700000000000003</c:v>
                </c:pt>
                <c:pt idx="388">
                  <c:v>39.799999999999997</c:v>
                </c:pt>
                <c:pt idx="389">
                  <c:v>39.9</c:v>
                </c:pt>
                <c:pt idx="390">
                  <c:v>40</c:v>
                </c:pt>
                <c:pt idx="391">
                  <c:v>40.1</c:v>
                </c:pt>
                <c:pt idx="392">
                  <c:v>40.200000000000003</c:v>
                </c:pt>
                <c:pt idx="393">
                  <c:v>40.299999999999997</c:v>
                </c:pt>
                <c:pt idx="394">
                  <c:v>40.4</c:v>
                </c:pt>
                <c:pt idx="395">
                  <c:v>40.5</c:v>
                </c:pt>
                <c:pt idx="396">
                  <c:v>40.6</c:v>
                </c:pt>
                <c:pt idx="397">
                  <c:v>40.700000000000003</c:v>
                </c:pt>
                <c:pt idx="398">
                  <c:v>40.799999999999997</c:v>
                </c:pt>
                <c:pt idx="399">
                  <c:v>40.9</c:v>
                </c:pt>
                <c:pt idx="400">
                  <c:v>41</c:v>
                </c:pt>
                <c:pt idx="401">
                  <c:v>41.1</c:v>
                </c:pt>
                <c:pt idx="402">
                  <c:v>41.2</c:v>
                </c:pt>
                <c:pt idx="403">
                  <c:v>41.3</c:v>
                </c:pt>
                <c:pt idx="404">
                  <c:v>41.4</c:v>
                </c:pt>
                <c:pt idx="405">
                  <c:v>41.5</c:v>
                </c:pt>
                <c:pt idx="406">
                  <c:v>41.6</c:v>
                </c:pt>
                <c:pt idx="407">
                  <c:v>41.7</c:v>
                </c:pt>
                <c:pt idx="408">
                  <c:v>41.8</c:v>
                </c:pt>
                <c:pt idx="409">
                  <c:v>41.9</c:v>
                </c:pt>
                <c:pt idx="410">
                  <c:v>42</c:v>
                </c:pt>
                <c:pt idx="411">
                  <c:v>42.1</c:v>
                </c:pt>
                <c:pt idx="412">
                  <c:v>42.2</c:v>
                </c:pt>
                <c:pt idx="413">
                  <c:v>42.3</c:v>
                </c:pt>
                <c:pt idx="414">
                  <c:v>42.4</c:v>
                </c:pt>
                <c:pt idx="415">
                  <c:v>42.5</c:v>
                </c:pt>
                <c:pt idx="416">
                  <c:v>42.6</c:v>
                </c:pt>
                <c:pt idx="417">
                  <c:v>42.7</c:v>
                </c:pt>
                <c:pt idx="418">
                  <c:v>42.8</c:v>
                </c:pt>
                <c:pt idx="419">
                  <c:v>42.9</c:v>
                </c:pt>
                <c:pt idx="420">
                  <c:v>43</c:v>
                </c:pt>
                <c:pt idx="421">
                  <c:v>43.1</c:v>
                </c:pt>
                <c:pt idx="422">
                  <c:v>43.2</c:v>
                </c:pt>
                <c:pt idx="423">
                  <c:v>43.3</c:v>
                </c:pt>
                <c:pt idx="424">
                  <c:v>43.4</c:v>
                </c:pt>
                <c:pt idx="425">
                  <c:v>43.5</c:v>
                </c:pt>
                <c:pt idx="426">
                  <c:v>43.6</c:v>
                </c:pt>
                <c:pt idx="427">
                  <c:v>43.7</c:v>
                </c:pt>
                <c:pt idx="428">
                  <c:v>43.8</c:v>
                </c:pt>
                <c:pt idx="429">
                  <c:v>43.9</c:v>
                </c:pt>
                <c:pt idx="430">
                  <c:v>44</c:v>
                </c:pt>
                <c:pt idx="431">
                  <c:v>44.1</c:v>
                </c:pt>
                <c:pt idx="432">
                  <c:v>44.2</c:v>
                </c:pt>
                <c:pt idx="433">
                  <c:v>44.3</c:v>
                </c:pt>
                <c:pt idx="434">
                  <c:v>44.4</c:v>
                </c:pt>
                <c:pt idx="435">
                  <c:v>44.5</c:v>
                </c:pt>
                <c:pt idx="436">
                  <c:v>44.6</c:v>
                </c:pt>
                <c:pt idx="437">
                  <c:v>44.7</c:v>
                </c:pt>
                <c:pt idx="438">
                  <c:v>44.8</c:v>
                </c:pt>
                <c:pt idx="439">
                  <c:v>44.9</c:v>
                </c:pt>
                <c:pt idx="440">
                  <c:v>45</c:v>
                </c:pt>
                <c:pt idx="441">
                  <c:v>45.1</c:v>
                </c:pt>
                <c:pt idx="442">
                  <c:v>45.2</c:v>
                </c:pt>
                <c:pt idx="443">
                  <c:v>45.3</c:v>
                </c:pt>
                <c:pt idx="444">
                  <c:v>45.4</c:v>
                </c:pt>
                <c:pt idx="445">
                  <c:v>45.5</c:v>
                </c:pt>
                <c:pt idx="446">
                  <c:v>45.6</c:v>
                </c:pt>
                <c:pt idx="447">
                  <c:v>45.7</c:v>
                </c:pt>
                <c:pt idx="448">
                  <c:v>45.8</c:v>
                </c:pt>
                <c:pt idx="449">
                  <c:v>45.9</c:v>
                </c:pt>
                <c:pt idx="450">
                  <c:v>46</c:v>
                </c:pt>
                <c:pt idx="451">
                  <c:v>46.1</c:v>
                </c:pt>
                <c:pt idx="452">
                  <c:v>46.2</c:v>
                </c:pt>
                <c:pt idx="453">
                  <c:v>46.3</c:v>
                </c:pt>
                <c:pt idx="454">
                  <c:v>46.4</c:v>
                </c:pt>
                <c:pt idx="455">
                  <c:v>46.5</c:v>
                </c:pt>
                <c:pt idx="456">
                  <c:v>46.6</c:v>
                </c:pt>
                <c:pt idx="457">
                  <c:v>46.7</c:v>
                </c:pt>
                <c:pt idx="458">
                  <c:v>46.8</c:v>
                </c:pt>
                <c:pt idx="459">
                  <c:v>46.9</c:v>
                </c:pt>
                <c:pt idx="460">
                  <c:v>47</c:v>
                </c:pt>
                <c:pt idx="461">
                  <c:v>47.1</c:v>
                </c:pt>
                <c:pt idx="462">
                  <c:v>47.2</c:v>
                </c:pt>
                <c:pt idx="463">
                  <c:v>47.3</c:v>
                </c:pt>
                <c:pt idx="464">
                  <c:v>47.4</c:v>
                </c:pt>
                <c:pt idx="465">
                  <c:v>47.5</c:v>
                </c:pt>
                <c:pt idx="466">
                  <c:v>47.6</c:v>
                </c:pt>
                <c:pt idx="467">
                  <c:v>47.7</c:v>
                </c:pt>
                <c:pt idx="468">
                  <c:v>47.8</c:v>
                </c:pt>
                <c:pt idx="469">
                  <c:v>47.9</c:v>
                </c:pt>
                <c:pt idx="470">
                  <c:v>48</c:v>
                </c:pt>
                <c:pt idx="471">
                  <c:v>48.1</c:v>
                </c:pt>
                <c:pt idx="472">
                  <c:v>48.2</c:v>
                </c:pt>
                <c:pt idx="473">
                  <c:v>48.3</c:v>
                </c:pt>
                <c:pt idx="474">
                  <c:v>48.4</c:v>
                </c:pt>
                <c:pt idx="475">
                  <c:v>48.5</c:v>
                </c:pt>
                <c:pt idx="476">
                  <c:v>48.6</c:v>
                </c:pt>
                <c:pt idx="477">
                  <c:v>48.7</c:v>
                </c:pt>
                <c:pt idx="478">
                  <c:v>48.8</c:v>
                </c:pt>
                <c:pt idx="479">
                  <c:v>48.9</c:v>
                </c:pt>
                <c:pt idx="480">
                  <c:v>49</c:v>
                </c:pt>
                <c:pt idx="481">
                  <c:v>49.1</c:v>
                </c:pt>
                <c:pt idx="482">
                  <c:v>49.2</c:v>
                </c:pt>
                <c:pt idx="483">
                  <c:v>49.3</c:v>
                </c:pt>
                <c:pt idx="484">
                  <c:v>49.4</c:v>
                </c:pt>
                <c:pt idx="485">
                  <c:v>49.5</c:v>
                </c:pt>
                <c:pt idx="486">
                  <c:v>49.6</c:v>
                </c:pt>
                <c:pt idx="487">
                  <c:v>49.7</c:v>
                </c:pt>
                <c:pt idx="488">
                  <c:v>49.8</c:v>
                </c:pt>
                <c:pt idx="489">
                  <c:v>49.9</c:v>
                </c:pt>
                <c:pt idx="490">
                  <c:v>50</c:v>
                </c:pt>
                <c:pt idx="491">
                  <c:v>50.1</c:v>
                </c:pt>
                <c:pt idx="492">
                  <c:v>50.2</c:v>
                </c:pt>
                <c:pt idx="493">
                  <c:v>50.3</c:v>
                </c:pt>
                <c:pt idx="494">
                  <c:v>50.4</c:v>
                </c:pt>
                <c:pt idx="495">
                  <c:v>50.5</c:v>
                </c:pt>
                <c:pt idx="496">
                  <c:v>50.6</c:v>
                </c:pt>
                <c:pt idx="497">
                  <c:v>50.7</c:v>
                </c:pt>
                <c:pt idx="498">
                  <c:v>50.8</c:v>
                </c:pt>
                <c:pt idx="499">
                  <c:v>50.9</c:v>
                </c:pt>
                <c:pt idx="500">
                  <c:v>51</c:v>
                </c:pt>
                <c:pt idx="501">
                  <c:v>51.1</c:v>
                </c:pt>
                <c:pt idx="502">
                  <c:v>51.2</c:v>
                </c:pt>
                <c:pt idx="503">
                  <c:v>51.3</c:v>
                </c:pt>
                <c:pt idx="504">
                  <c:v>51.4</c:v>
                </c:pt>
                <c:pt idx="505">
                  <c:v>51.5</c:v>
                </c:pt>
                <c:pt idx="506">
                  <c:v>51.6</c:v>
                </c:pt>
                <c:pt idx="507">
                  <c:v>51.7</c:v>
                </c:pt>
                <c:pt idx="508">
                  <c:v>51.8</c:v>
                </c:pt>
                <c:pt idx="509">
                  <c:v>51.9</c:v>
                </c:pt>
                <c:pt idx="510">
                  <c:v>52</c:v>
                </c:pt>
                <c:pt idx="511">
                  <c:v>52.1</c:v>
                </c:pt>
                <c:pt idx="512">
                  <c:v>52.2</c:v>
                </c:pt>
                <c:pt idx="513">
                  <c:v>52.3</c:v>
                </c:pt>
                <c:pt idx="514">
                  <c:v>52.4</c:v>
                </c:pt>
                <c:pt idx="515">
                  <c:v>52.5</c:v>
                </c:pt>
                <c:pt idx="516">
                  <c:v>52.6</c:v>
                </c:pt>
                <c:pt idx="517">
                  <c:v>52.7</c:v>
                </c:pt>
                <c:pt idx="518">
                  <c:v>52.8</c:v>
                </c:pt>
                <c:pt idx="519">
                  <c:v>52.9</c:v>
                </c:pt>
                <c:pt idx="520">
                  <c:v>53</c:v>
                </c:pt>
                <c:pt idx="521">
                  <c:v>53.1</c:v>
                </c:pt>
                <c:pt idx="522">
                  <c:v>53.2</c:v>
                </c:pt>
                <c:pt idx="523">
                  <c:v>53.3</c:v>
                </c:pt>
                <c:pt idx="524">
                  <c:v>53.4</c:v>
                </c:pt>
                <c:pt idx="525">
                  <c:v>53.5</c:v>
                </c:pt>
                <c:pt idx="526">
                  <c:v>53.6</c:v>
                </c:pt>
                <c:pt idx="527">
                  <c:v>53.7</c:v>
                </c:pt>
                <c:pt idx="528">
                  <c:v>53.8</c:v>
                </c:pt>
                <c:pt idx="529">
                  <c:v>53.9</c:v>
                </c:pt>
                <c:pt idx="530">
                  <c:v>54</c:v>
                </c:pt>
                <c:pt idx="531">
                  <c:v>54.1</c:v>
                </c:pt>
                <c:pt idx="532">
                  <c:v>54.2</c:v>
                </c:pt>
                <c:pt idx="533">
                  <c:v>54.3</c:v>
                </c:pt>
                <c:pt idx="534">
                  <c:v>54.4</c:v>
                </c:pt>
                <c:pt idx="535">
                  <c:v>54.5</c:v>
                </c:pt>
                <c:pt idx="536">
                  <c:v>54.6</c:v>
                </c:pt>
                <c:pt idx="537">
                  <c:v>54.7</c:v>
                </c:pt>
                <c:pt idx="538">
                  <c:v>54.8</c:v>
                </c:pt>
                <c:pt idx="539">
                  <c:v>54.9</c:v>
                </c:pt>
                <c:pt idx="540">
                  <c:v>55</c:v>
                </c:pt>
                <c:pt idx="541">
                  <c:v>55.1</c:v>
                </c:pt>
                <c:pt idx="542">
                  <c:v>55.2</c:v>
                </c:pt>
                <c:pt idx="543">
                  <c:v>55.3</c:v>
                </c:pt>
                <c:pt idx="544">
                  <c:v>55.4</c:v>
                </c:pt>
                <c:pt idx="545">
                  <c:v>55.5</c:v>
                </c:pt>
                <c:pt idx="546">
                  <c:v>55.6</c:v>
                </c:pt>
                <c:pt idx="547">
                  <c:v>55.7</c:v>
                </c:pt>
                <c:pt idx="548">
                  <c:v>55.8</c:v>
                </c:pt>
                <c:pt idx="549">
                  <c:v>55.9</c:v>
                </c:pt>
                <c:pt idx="550">
                  <c:v>56</c:v>
                </c:pt>
                <c:pt idx="551">
                  <c:v>56.1</c:v>
                </c:pt>
                <c:pt idx="552">
                  <c:v>56.2</c:v>
                </c:pt>
                <c:pt idx="553">
                  <c:v>56.3</c:v>
                </c:pt>
                <c:pt idx="554">
                  <c:v>56.4</c:v>
                </c:pt>
                <c:pt idx="555">
                  <c:v>56.5</c:v>
                </c:pt>
                <c:pt idx="556">
                  <c:v>56.6</c:v>
                </c:pt>
                <c:pt idx="557">
                  <c:v>56.7</c:v>
                </c:pt>
                <c:pt idx="558">
                  <c:v>56.8</c:v>
                </c:pt>
                <c:pt idx="559">
                  <c:v>56.9</c:v>
                </c:pt>
                <c:pt idx="560">
                  <c:v>57</c:v>
                </c:pt>
                <c:pt idx="561">
                  <c:v>57.1</c:v>
                </c:pt>
                <c:pt idx="562">
                  <c:v>57.2</c:v>
                </c:pt>
                <c:pt idx="563">
                  <c:v>57.3</c:v>
                </c:pt>
                <c:pt idx="564">
                  <c:v>57.4</c:v>
                </c:pt>
                <c:pt idx="565">
                  <c:v>57.5</c:v>
                </c:pt>
                <c:pt idx="566">
                  <c:v>57.6</c:v>
                </c:pt>
                <c:pt idx="567">
                  <c:v>57.7</c:v>
                </c:pt>
                <c:pt idx="568">
                  <c:v>57.8</c:v>
                </c:pt>
                <c:pt idx="569">
                  <c:v>57.9</c:v>
                </c:pt>
                <c:pt idx="570">
                  <c:v>58</c:v>
                </c:pt>
                <c:pt idx="571">
                  <c:v>58.1</c:v>
                </c:pt>
                <c:pt idx="572">
                  <c:v>58.2</c:v>
                </c:pt>
                <c:pt idx="573">
                  <c:v>58.3</c:v>
                </c:pt>
                <c:pt idx="574">
                  <c:v>58.4</c:v>
                </c:pt>
                <c:pt idx="575">
                  <c:v>58.5</c:v>
                </c:pt>
                <c:pt idx="576">
                  <c:v>58.6</c:v>
                </c:pt>
                <c:pt idx="577">
                  <c:v>58.7</c:v>
                </c:pt>
                <c:pt idx="578">
                  <c:v>58.8</c:v>
                </c:pt>
                <c:pt idx="579">
                  <c:v>58.9</c:v>
                </c:pt>
                <c:pt idx="580">
                  <c:v>59</c:v>
                </c:pt>
                <c:pt idx="581">
                  <c:v>59.1</c:v>
                </c:pt>
                <c:pt idx="582">
                  <c:v>59.2</c:v>
                </c:pt>
                <c:pt idx="583">
                  <c:v>59.3</c:v>
                </c:pt>
                <c:pt idx="584">
                  <c:v>59.4</c:v>
                </c:pt>
                <c:pt idx="585">
                  <c:v>59.5</c:v>
                </c:pt>
                <c:pt idx="586">
                  <c:v>59.6</c:v>
                </c:pt>
                <c:pt idx="587">
                  <c:v>59.7</c:v>
                </c:pt>
                <c:pt idx="588">
                  <c:v>59.8</c:v>
                </c:pt>
                <c:pt idx="589">
                  <c:v>59.9</c:v>
                </c:pt>
                <c:pt idx="590">
                  <c:v>60</c:v>
                </c:pt>
                <c:pt idx="591">
                  <c:v>60.1</c:v>
                </c:pt>
                <c:pt idx="592">
                  <c:v>60.2</c:v>
                </c:pt>
                <c:pt idx="593">
                  <c:v>60.3</c:v>
                </c:pt>
                <c:pt idx="594">
                  <c:v>60.4</c:v>
                </c:pt>
                <c:pt idx="595">
                  <c:v>60.5</c:v>
                </c:pt>
                <c:pt idx="596">
                  <c:v>60.6</c:v>
                </c:pt>
                <c:pt idx="597">
                  <c:v>60.7</c:v>
                </c:pt>
                <c:pt idx="598">
                  <c:v>60.8</c:v>
                </c:pt>
                <c:pt idx="599">
                  <c:v>60.9</c:v>
                </c:pt>
                <c:pt idx="600">
                  <c:v>61</c:v>
                </c:pt>
                <c:pt idx="601">
                  <c:v>61.1</c:v>
                </c:pt>
                <c:pt idx="602">
                  <c:v>61.2</c:v>
                </c:pt>
                <c:pt idx="603">
                  <c:v>61.3</c:v>
                </c:pt>
                <c:pt idx="604">
                  <c:v>61.4</c:v>
                </c:pt>
                <c:pt idx="605">
                  <c:v>61.5</c:v>
                </c:pt>
                <c:pt idx="606">
                  <c:v>61.6</c:v>
                </c:pt>
                <c:pt idx="607">
                  <c:v>61.7</c:v>
                </c:pt>
                <c:pt idx="608">
                  <c:v>61.8</c:v>
                </c:pt>
                <c:pt idx="609">
                  <c:v>61.9</c:v>
                </c:pt>
                <c:pt idx="610">
                  <c:v>62</c:v>
                </c:pt>
                <c:pt idx="611">
                  <c:v>62.1</c:v>
                </c:pt>
                <c:pt idx="612">
                  <c:v>62.2</c:v>
                </c:pt>
                <c:pt idx="613">
                  <c:v>62.3</c:v>
                </c:pt>
                <c:pt idx="614">
                  <c:v>62.4</c:v>
                </c:pt>
                <c:pt idx="615">
                  <c:v>62.5</c:v>
                </c:pt>
                <c:pt idx="616">
                  <c:v>62.6</c:v>
                </c:pt>
                <c:pt idx="617">
                  <c:v>62.7</c:v>
                </c:pt>
                <c:pt idx="618">
                  <c:v>62.8</c:v>
                </c:pt>
                <c:pt idx="619">
                  <c:v>62.9</c:v>
                </c:pt>
                <c:pt idx="620">
                  <c:v>63</c:v>
                </c:pt>
                <c:pt idx="621">
                  <c:v>63.1</c:v>
                </c:pt>
                <c:pt idx="622">
                  <c:v>63.2</c:v>
                </c:pt>
                <c:pt idx="623">
                  <c:v>63.3</c:v>
                </c:pt>
                <c:pt idx="624">
                  <c:v>63.4</c:v>
                </c:pt>
                <c:pt idx="625">
                  <c:v>63.5</c:v>
                </c:pt>
                <c:pt idx="626">
                  <c:v>63.6</c:v>
                </c:pt>
                <c:pt idx="627">
                  <c:v>63.7</c:v>
                </c:pt>
                <c:pt idx="628">
                  <c:v>63.8</c:v>
                </c:pt>
                <c:pt idx="629">
                  <c:v>63.9</c:v>
                </c:pt>
                <c:pt idx="630">
                  <c:v>64</c:v>
                </c:pt>
                <c:pt idx="631">
                  <c:v>64.099999999999994</c:v>
                </c:pt>
                <c:pt idx="632">
                  <c:v>64.2</c:v>
                </c:pt>
                <c:pt idx="633">
                  <c:v>64.3</c:v>
                </c:pt>
                <c:pt idx="634">
                  <c:v>64.400000000000006</c:v>
                </c:pt>
                <c:pt idx="635">
                  <c:v>64.5</c:v>
                </c:pt>
                <c:pt idx="636">
                  <c:v>64.599999999999994</c:v>
                </c:pt>
                <c:pt idx="637">
                  <c:v>64.7</c:v>
                </c:pt>
                <c:pt idx="638">
                  <c:v>64.8</c:v>
                </c:pt>
                <c:pt idx="639">
                  <c:v>64.900000000000006</c:v>
                </c:pt>
                <c:pt idx="640">
                  <c:v>65</c:v>
                </c:pt>
                <c:pt idx="641">
                  <c:v>65.099999999999994</c:v>
                </c:pt>
                <c:pt idx="642">
                  <c:v>65.2</c:v>
                </c:pt>
                <c:pt idx="643">
                  <c:v>65.3</c:v>
                </c:pt>
                <c:pt idx="644">
                  <c:v>65.400000000000006</c:v>
                </c:pt>
                <c:pt idx="645">
                  <c:v>65.5</c:v>
                </c:pt>
                <c:pt idx="646">
                  <c:v>65.599999999999994</c:v>
                </c:pt>
                <c:pt idx="647">
                  <c:v>65.7</c:v>
                </c:pt>
                <c:pt idx="648">
                  <c:v>65.8</c:v>
                </c:pt>
                <c:pt idx="649">
                  <c:v>65.900000000000006</c:v>
                </c:pt>
                <c:pt idx="650">
                  <c:v>66</c:v>
                </c:pt>
                <c:pt idx="651">
                  <c:v>66.099999999999994</c:v>
                </c:pt>
                <c:pt idx="652">
                  <c:v>66.2</c:v>
                </c:pt>
                <c:pt idx="653">
                  <c:v>66.3</c:v>
                </c:pt>
                <c:pt idx="654">
                  <c:v>66.400000000000006</c:v>
                </c:pt>
                <c:pt idx="655">
                  <c:v>66.5</c:v>
                </c:pt>
                <c:pt idx="656">
                  <c:v>66.599999999999994</c:v>
                </c:pt>
                <c:pt idx="657">
                  <c:v>66.7</c:v>
                </c:pt>
                <c:pt idx="658">
                  <c:v>66.8</c:v>
                </c:pt>
                <c:pt idx="659">
                  <c:v>66.900000000000006</c:v>
                </c:pt>
                <c:pt idx="660">
                  <c:v>67</c:v>
                </c:pt>
                <c:pt idx="661">
                  <c:v>67.099999999999994</c:v>
                </c:pt>
                <c:pt idx="662">
                  <c:v>67.2</c:v>
                </c:pt>
                <c:pt idx="663">
                  <c:v>67.3</c:v>
                </c:pt>
                <c:pt idx="664">
                  <c:v>67.400000000000006</c:v>
                </c:pt>
                <c:pt idx="665">
                  <c:v>67.5</c:v>
                </c:pt>
                <c:pt idx="666">
                  <c:v>67.599999999999994</c:v>
                </c:pt>
                <c:pt idx="667">
                  <c:v>67.7</c:v>
                </c:pt>
                <c:pt idx="668">
                  <c:v>67.8</c:v>
                </c:pt>
                <c:pt idx="669">
                  <c:v>67.900000000000006</c:v>
                </c:pt>
                <c:pt idx="670">
                  <c:v>68</c:v>
                </c:pt>
                <c:pt idx="671">
                  <c:v>68.099999999999994</c:v>
                </c:pt>
                <c:pt idx="672">
                  <c:v>68.2</c:v>
                </c:pt>
                <c:pt idx="673">
                  <c:v>68.3</c:v>
                </c:pt>
                <c:pt idx="674">
                  <c:v>68.400000000000006</c:v>
                </c:pt>
                <c:pt idx="675">
                  <c:v>68.5</c:v>
                </c:pt>
                <c:pt idx="676">
                  <c:v>68.599999999999994</c:v>
                </c:pt>
                <c:pt idx="677">
                  <c:v>68.7</c:v>
                </c:pt>
                <c:pt idx="678">
                  <c:v>68.8</c:v>
                </c:pt>
                <c:pt idx="679">
                  <c:v>68.900000000000006</c:v>
                </c:pt>
                <c:pt idx="680">
                  <c:v>69</c:v>
                </c:pt>
                <c:pt idx="681">
                  <c:v>69.099999999999994</c:v>
                </c:pt>
                <c:pt idx="682">
                  <c:v>69.2</c:v>
                </c:pt>
                <c:pt idx="683">
                  <c:v>69.3</c:v>
                </c:pt>
                <c:pt idx="684">
                  <c:v>69.400000000000006</c:v>
                </c:pt>
                <c:pt idx="685">
                  <c:v>69.5</c:v>
                </c:pt>
                <c:pt idx="686">
                  <c:v>69.599999999999994</c:v>
                </c:pt>
                <c:pt idx="687">
                  <c:v>69.7</c:v>
                </c:pt>
                <c:pt idx="688">
                  <c:v>69.8</c:v>
                </c:pt>
                <c:pt idx="689">
                  <c:v>69.900000000000006</c:v>
                </c:pt>
                <c:pt idx="690">
                  <c:v>70</c:v>
                </c:pt>
                <c:pt idx="691">
                  <c:v>70.099999999999994</c:v>
                </c:pt>
                <c:pt idx="692">
                  <c:v>70.2</c:v>
                </c:pt>
                <c:pt idx="693">
                  <c:v>70.3</c:v>
                </c:pt>
                <c:pt idx="694">
                  <c:v>70.400000000000006</c:v>
                </c:pt>
                <c:pt idx="695">
                  <c:v>70.5</c:v>
                </c:pt>
                <c:pt idx="696">
                  <c:v>70.599999999999994</c:v>
                </c:pt>
                <c:pt idx="697">
                  <c:v>70.7</c:v>
                </c:pt>
                <c:pt idx="698">
                  <c:v>70.8</c:v>
                </c:pt>
                <c:pt idx="699">
                  <c:v>70.900000000000006</c:v>
                </c:pt>
                <c:pt idx="700">
                  <c:v>71</c:v>
                </c:pt>
                <c:pt idx="701">
                  <c:v>71.099999999999994</c:v>
                </c:pt>
                <c:pt idx="702">
                  <c:v>71.2</c:v>
                </c:pt>
                <c:pt idx="703">
                  <c:v>71.3</c:v>
                </c:pt>
                <c:pt idx="704">
                  <c:v>71.400000000000006</c:v>
                </c:pt>
                <c:pt idx="705">
                  <c:v>71.5</c:v>
                </c:pt>
                <c:pt idx="706">
                  <c:v>71.599999999999994</c:v>
                </c:pt>
                <c:pt idx="707">
                  <c:v>71.7</c:v>
                </c:pt>
                <c:pt idx="708">
                  <c:v>71.8</c:v>
                </c:pt>
                <c:pt idx="709">
                  <c:v>71.900000000000006</c:v>
                </c:pt>
                <c:pt idx="710">
                  <c:v>72</c:v>
                </c:pt>
                <c:pt idx="711">
                  <c:v>72.099999999999994</c:v>
                </c:pt>
                <c:pt idx="712">
                  <c:v>72.2</c:v>
                </c:pt>
                <c:pt idx="713">
                  <c:v>72.3</c:v>
                </c:pt>
                <c:pt idx="714">
                  <c:v>72.400000000000006</c:v>
                </c:pt>
                <c:pt idx="715">
                  <c:v>72.5</c:v>
                </c:pt>
                <c:pt idx="716">
                  <c:v>72.599999999999994</c:v>
                </c:pt>
                <c:pt idx="717">
                  <c:v>72.7</c:v>
                </c:pt>
                <c:pt idx="718">
                  <c:v>72.8</c:v>
                </c:pt>
                <c:pt idx="719">
                  <c:v>72.900000000000006</c:v>
                </c:pt>
                <c:pt idx="720">
                  <c:v>73</c:v>
                </c:pt>
                <c:pt idx="721">
                  <c:v>73.099999999999994</c:v>
                </c:pt>
                <c:pt idx="722">
                  <c:v>73.2</c:v>
                </c:pt>
                <c:pt idx="723">
                  <c:v>73.3</c:v>
                </c:pt>
                <c:pt idx="724">
                  <c:v>73.400000000000006</c:v>
                </c:pt>
                <c:pt idx="725">
                  <c:v>73.5</c:v>
                </c:pt>
                <c:pt idx="726">
                  <c:v>73.599999999999994</c:v>
                </c:pt>
                <c:pt idx="727">
                  <c:v>73.7</c:v>
                </c:pt>
                <c:pt idx="728">
                  <c:v>73.8</c:v>
                </c:pt>
                <c:pt idx="729">
                  <c:v>73.900000000000006</c:v>
                </c:pt>
                <c:pt idx="730">
                  <c:v>74</c:v>
                </c:pt>
                <c:pt idx="731">
                  <c:v>74.099999999999994</c:v>
                </c:pt>
                <c:pt idx="732">
                  <c:v>74.2</c:v>
                </c:pt>
                <c:pt idx="733">
                  <c:v>74.3</c:v>
                </c:pt>
                <c:pt idx="734">
                  <c:v>74.400000000000006</c:v>
                </c:pt>
                <c:pt idx="735">
                  <c:v>74.5</c:v>
                </c:pt>
                <c:pt idx="736">
                  <c:v>74.599999999999994</c:v>
                </c:pt>
                <c:pt idx="737">
                  <c:v>74.7</c:v>
                </c:pt>
                <c:pt idx="738">
                  <c:v>74.8</c:v>
                </c:pt>
                <c:pt idx="739">
                  <c:v>74.900000000000006</c:v>
                </c:pt>
                <c:pt idx="740">
                  <c:v>75</c:v>
                </c:pt>
                <c:pt idx="741">
                  <c:v>75.099999999999994</c:v>
                </c:pt>
                <c:pt idx="742">
                  <c:v>75.2</c:v>
                </c:pt>
                <c:pt idx="743">
                  <c:v>75.3</c:v>
                </c:pt>
                <c:pt idx="744">
                  <c:v>75.400000000000006</c:v>
                </c:pt>
                <c:pt idx="745">
                  <c:v>75.5</c:v>
                </c:pt>
                <c:pt idx="746">
                  <c:v>75.599999999999994</c:v>
                </c:pt>
                <c:pt idx="747">
                  <c:v>75.7</c:v>
                </c:pt>
                <c:pt idx="748">
                  <c:v>75.8</c:v>
                </c:pt>
                <c:pt idx="749">
                  <c:v>75.900000000000006</c:v>
                </c:pt>
                <c:pt idx="750">
                  <c:v>76</c:v>
                </c:pt>
                <c:pt idx="751">
                  <c:v>76.099999999999994</c:v>
                </c:pt>
                <c:pt idx="752">
                  <c:v>76.2</c:v>
                </c:pt>
                <c:pt idx="753">
                  <c:v>76.3</c:v>
                </c:pt>
                <c:pt idx="754">
                  <c:v>76.400000000000006</c:v>
                </c:pt>
                <c:pt idx="755">
                  <c:v>76.5</c:v>
                </c:pt>
                <c:pt idx="756">
                  <c:v>76.599999999999994</c:v>
                </c:pt>
                <c:pt idx="757">
                  <c:v>76.7</c:v>
                </c:pt>
                <c:pt idx="758">
                  <c:v>76.8</c:v>
                </c:pt>
                <c:pt idx="759">
                  <c:v>76.900000000000006</c:v>
                </c:pt>
                <c:pt idx="760">
                  <c:v>77</c:v>
                </c:pt>
                <c:pt idx="761">
                  <c:v>77.099999999999994</c:v>
                </c:pt>
                <c:pt idx="762">
                  <c:v>77.2</c:v>
                </c:pt>
                <c:pt idx="763">
                  <c:v>77.3</c:v>
                </c:pt>
                <c:pt idx="764">
                  <c:v>77.400000000000006</c:v>
                </c:pt>
                <c:pt idx="765">
                  <c:v>77.5</c:v>
                </c:pt>
                <c:pt idx="766">
                  <c:v>77.599999999999994</c:v>
                </c:pt>
                <c:pt idx="767">
                  <c:v>77.7</c:v>
                </c:pt>
                <c:pt idx="768">
                  <c:v>77.8</c:v>
                </c:pt>
                <c:pt idx="769">
                  <c:v>77.900000000000006</c:v>
                </c:pt>
                <c:pt idx="770">
                  <c:v>78</c:v>
                </c:pt>
                <c:pt idx="771">
                  <c:v>78.099999999999994</c:v>
                </c:pt>
                <c:pt idx="772">
                  <c:v>78.2</c:v>
                </c:pt>
                <c:pt idx="773">
                  <c:v>78.3</c:v>
                </c:pt>
                <c:pt idx="774">
                  <c:v>78.400000000000006</c:v>
                </c:pt>
                <c:pt idx="775">
                  <c:v>78.5</c:v>
                </c:pt>
                <c:pt idx="776">
                  <c:v>78.599999999999994</c:v>
                </c:pt>
                <c:pt idx="777">
                  <c:v>78.7</c:v>
                </c:pt>
                <c:pt idx="778">
                  <c:v>78.8</c:v>
                </c:pt>
                <c:pt idx="779">
                  <c:v>78.900000000000006</c:v>
                </c:pt>
                <c:pt idx="780">
                  <c:v>79</c:v>
                </c:pt>
                <c:pt idx="781">
                  <c:v>79.099999999999994</c:v>
                </c:pt>
                <c:pt idx="782">
                  <c:v>79.2</c:v>
                </c:pt>
                <c:pt idx="783">
                  <c:v>79.3</c:v>
                </c:pt>
                <c:pt idx="784">
                  <c:v>79.400000000000006</c:v>
                </c:pt>
                <c:pt idx="785">
                  <c:v>79.5</c:v>
                </c:pt>
                <c:pt idx="786">
                  <c:v>79.599999999999994</c:v>
                </c:pt>
                <c:pt idx="787">
                  <c:v>79.7</c:v>
                </c:pt>
                <c:pt idx="788">
                  <c:v>79.8</c:v>
                </c:pt>
                <c:pt idx="789">
                  <c:v>79.900000000000006</c:v>
                </c:pt>
                <c:pt idx="790">
                  <c:v>80</c:v>
                </c:pt>
                <c:pt idx="791">
                  <c:v>80.099999999999994</c:v>
                </c:pt>
                <c:pt idx="792">
                  <c:v>80.2</c:v>
                </c:pt>
                <c:pt idx="793">
                  <c:v>80.3</c:v>
                </c:pt>
                <c:pt idx="794">
                  <c:v>80.400000000000006</c:v>
                </c:pt>
                <c:pt idx="795">
                  <c:v>80.5</c:v>
                </c:pt>
                <c:pt idx="796">
                  <c:v>80.599999999999994</c:v>
                </c:pt>
                <c:pt idx="797">
                  <c:v>80.7</c:v>
                </c:pt>
                <c:pt idx="798">
                  <c:v>80.8</c:v>
                </c:pt>
                <c:pt idx="799">
                  <c:v>80.900000000000006</c:v>
                </c:pt>
                <c:pt idx="800">
                  <c:v>81</c:v>
                </c:pt>
                <c:pt idx="801">
                  <c:v>81.099999999999994</c:v>
                </c:pt>
                <c:pt idx="802">
                  <c:v>81.2</c:v>
                </c:pt>
                <c:pt idx="803">
                  <c:v>81.3</c:v>
                </c:pt>
                <c:pt idx="804">
                  <c:v>81.400000000000006</c:v>
                </c:pt>
                <c:pt idx="805">
                  <c:v>81.5</c:v>
                </c:pt>
                <c:pt idx="806">
                  <c:v>81.599999999999994</c:v>
                </c:pt>
                <c:pt idx="807">
                  <c:v>81.7</c:v>
                </c:pt>
                <c:pt idx="808">
                  <c:v>81.8</c:v>
                </c:pt>
                <c:pt idx="809">
                  <c:v>81.900000000000006</c:v>
                </c:pt>
                <c:pt idx="810">
                  <c:v>82</c:v>
                </c:pt>
                <c:pt idx="811">
                  <c:v>82.1</c:v>
                </c:pt>
                <c:pt idx="812">
                  <c:v>82.2</c:v>
                </c:pt>
                <c:pt idx="813">
                  <c:v>82.3</c:v>
                </c:pt>
                <c:pt idx="814">
                  <c:v>82.4</c:v>
                </c:pt>
                <c:pt idx="815">
                  <c:v>82.5</c:v>
                </c:pt>
                <c:pt idx="816">
                  <c:v>82.6</c:v>
                </c:pt>
                <c:pt idx="817">
                  <c:v>82.7</c:v>
                </c:pt>
                <c:pt idx="818">
                  <c:v>82.8</c:v>
                </c:pt>
                <c:pt idx="819">
                  <c:v>82.9</c:v>
                </c:pt>
                <c:pt idx="820">
                  <c:v>83</c:v>
                </c:pt>
                <c:pt idx="821">
                  <c:v>83.1</c:v>
                </c:pt>
                <c:pt idx="822">
                  <c:v>83.2</c:v>
                </c:pt>
                <c:pt idx="823">
                  <c:v>83.3</c:v>
                </c:pt>
                <c:pt idx="824">
                  <c:v>83.4</c:v>
                </c:pt>
                <c:pt idx="825">
                  <c:v>83.5</c:v>
                </c:pt>
                <c:pt idx="826">
                  <c:v>83.6</c:v>
                </c:pt>
                <c:pt idx="827">
                  <c:v>83.7</c:v>
                </c:pt>
                <c:pt idx="828">
                  <c:v>83.8</c:v>
                </c:pt>
                <c:pt idx="829">
                  <c:v>83.9</c:v>
                </c:pt>
                <c:pt idx="830">
                  <c:v>84</c:v>
                </c:pt>
                <c:pt idx="831">
                  <c:v>84.1</c:v>
                </c:pt>
                <c:pt idx="832">
                  <c:v>84.2</c:v>
                </c:pt>
                <c:pt idx="833">
                  <c:v>84.3</c:v>
                </c:pt>
                <c:pt idx="834">
                  <c:v>84.4</c:v>
                </c:pt>
                <c:pt idx="835">
                  <c:v>84.5</c:v>
                </c:pt>
                <c:pt idx="836">
                  <c:v>84.6</c:v>
                </c:pt>
                <c:pt idx="837">
                  <c:v>84.7</c:v>
                </c:pt>
                <c:pt idx="838">
                  <c:v>84.8</c:v>
                </c:pt>
                <c:pt idx="839">
                  <c:v>84.9</c:v>
                </c:pt>
                <c:pt idx="840">
                  <c:v>85</c:v>
                </c:pt>
                <c:pt idx="841">
                  <c:v>85.1</c:v>
                </c:pt>
                <c:pt idx="842">
                  <c:v>85.2</c:v>
                </c:pt>
                <c:pt idx="843">
                  <c:v>85.3</c:v>
                </c:pt>
                <c:pt idx="844">
                  <c:v>85.4</c:v>
                </c:pt>
                <c:pt idx="845">
                  <c:v>85.5</c:v>
                </c:pt>
                <c:pt idx="846">
                  <c:v>85.6</c:v>
                </c:pt>
                <c:pt idx="847">
                  <c:v>85.7</c:v>
                </c:pt>
                <c:pt idx="848">
                  <c:v>85.8</c:v>
                </c:pt>
                <c:pt idx="849">
                  <c:v>85.9</c:v>
                </c:pt>
                <c:pt idx="850">
                  <c:v>86</c:v>
                </c:pt>
                <c:pt idx="851">
                  <c:v>86.1</c:v>
                </c:pt>
                <c:pt idx="852">
                  <c:v>86.2</c:v>
                </c:pt>
                <c:pt idx="853">
                  <c:v>86.3</c:v>
                </c:pt>
                <c:pt idx="854">
                  <c:v>86.4</c:v>
                </c:pt>
                <c:pt idx="855">
                  <c:v>86.5</c:v>
                </c:pt>
                <c:pt idx="856">
                  <c:v>86.6</c:v>
                </c:pt>
                <c:pt idx="857">
                  <c:v>86.7</c:v>
                </c:pt>
                <c:pt idx="858">
                  <c:v>86.8</c:v>
                </c:pt>
                <c:pt idx="859">
                  <c:v>86.9</c:v>
                </c:pt>
                <c:pt idx="860">
                  <c:v>87</c:v>
                </c:pt>
                <c:pt idx="861">
                  <c:v>87.1</c:v>
                </c:pt>
                <c:pt idx="862">
                  <c:v>87.2</c:v>
                </c:pt>
                <c:pt idx="863">
                  <c:v>87.3</c:v>
                </c:pt>
                <c:pt idx="864">
                  <c:v>87.4</c:v>
                </c:pt>
                <c:pt idx="865">
                  <c:v>87.5</c:v>
                </c:pt>
                <c:pt idx="866">
                  <c:v>87.6</c:v>
                </c:pt>
                <c:pt idx="867">
                  <c:v>87.7</c:v>
                </c:pt>
                <c:pt idx="868">
                  <c:v>87.8</c:v>
                </c:pt>
                <c:pt idx="869">
                  <c:v>87.9</c:v>
                </c:pt>
                <c:pt idx="870">
                  <c:v>88</c:v>
                </c:pt>
                <c:pt idx="871">
                  <c:v>88.1</c:v>
                </c:pt>
                <c:pt idx="872">
                  <c:v>88.2</c:v>
                </c:pt>
                <c:pt idx="873">
                  <c:v>88.3</c:v>
                </c:pt>
                <c:pt idx="874">
                  <c:v>88.4</c:v>
                </c:pt>
                <c:pt idx="875">
                  <c:v>88.5</c:v>
                </c:pt>
                <c:pt idx="876">
                  <c:v>88.6</c:v>
                </c:pt>
                <c:pt idx="877">
                  <c:v>88.7</c:v>
                </c:pt>
                <c:pt idx="878">
                  <c:v>88.8</c:v>
                </c:pt>
                <c:pt idx="879">
                  <c:v>88.9</c:v>
                </c:pt>
                <c:pt idx="880">
                  <c:v>89</c:v>
                </c:pt>
                <c:pt idx="881">
                  <c:v>89.1</c:v>
                </c:pt>
                <c:pt idx="882">
                  <c:v>89.2</c:v>
                </c:pt>
                <c:pt idx="883">
                  <c:v>89.3</c:v>
                </c:pt>
                <c:pt idx="884">
                  <c:v>89.4</c:v>
                </c:pt>
                <c:pt idx="885">
                  <c:v>89.5</c:v>
                </c:pt>
                <c:pt idx="886">
                  <c:v>89.6</c:v>
                </c:pt>
                <c:pt idx="887">
                  <c:v>89.7</c:v>
                </c:pt>
                <c:pt idx="888">
                  <c:v>89.8</c:v>
                </c:pt>
                <c:pt idx="889">
                  <c:v>89.9</c:v>
                </c:pt>
                <c:pt idx="890">
                  <c:v>90</c:v>
                </c:pt>
                <c:pt idx="891">
                  <c:v>90.1</c:v>
                </c:pt>
                <c:pt idx="892">
                  <c:v>90.2</c:v>
                </c:pt>
                <c:pt idx="893">
                  <c:v>90.3</c:v>
                </c:pt>
                <c:pt idx="894">
                  <c:v>90.4</c:v>
                </c:pt>
                <c:pt idx="895">
                  <c:v>90.5</c:v>
                </c:pt>
                <c:pt idx="896">
                  <c:v>90.6</c:v>
                </c:pt>
                <c:pt idx="897">
                  <c:v>90.7</c:v>
                </c:pt>
                <c:pt idx="898">
                  <c:v>90.8</c:v>
                </c:pt>
                <c:pt idx="899">
                  <c:v>90.9</c:v>
                </c:pt>
                <c:pt idx="900">
                  <c:v>91</c:v>
                </c:pt>
                <c:pt idx="901">
                  <c:v>91.1</c:v>
                </c:pt>
                <c:pt idx="902">
                  <c:v>91.2</c:v>
                </c:pt>
                <c:pt idx="903">
                  <c:v>91.3</c:v>
                </c:pt>
                <c:pt idx="904">
                  <c:v>91.4</c:v>
                </c:pt>
                <c:pt idx="905">
                  <c:v>91.5</c:v>
                </c:pt>
                <c:pt idx="906">
                  <c:v>91.6</c:v>
                </c:pt>
                <c:pt idx="907">
                  <c:v>91.7</c:v>
                </c:pt>
                <c:pt idx="908">
                  <c:v>91.8</c:v>
                </c:pt>
                <c:pt idx="909">
                  <c:v>91.9</c:v>
                </c:pt>
                <c:pt idx="910">
                  <c:v>92</c:v>
                </c:pt>
                <c:pt idx="911">
                  <c:v>92.1</c:v>
                </c:pt>
                <c:pt idx="912">
                  <c:v>92.2</c:v>
                </c:pt>
                <c:pt idx="913">
                  <c:v>92.3</c:v>
                </c:pt>
                <c:pt idx="914">
                  <c:v>92.4</c:v>
                </c:pt>
                <c:pt idx="915">
                  <c:v>92.5</c:v>
                </c:pt>
                <c:pt idx="916">
                  <c:v>92.6</c:v>
                </c:pt>
                <c:pt idx="917">
                  <c:v>92.7</c:v>
                </c:pt>
                <c:pt idx="918">
                  <c:v>92.8</c:v>
                </c:pt>
                <c:pt idx="919">
                  <c:v>92.9</c:v>
                </c:pt>
                <c:pt idx="920">
                  <c:v>93</c:v>
                </c:pt>
                <c:pt idx="921">
                  <c:v>93.1</c:v>
                </c:pt>
                <c:pt idx="922">
                  <c:v>93.2</c:v>
                </c:pt>
                <c:pt idx="923">
                  <c:v>93.3</c:v>
                </c:pt>
                <c:pt idx="924">
                  <c:v>93.4</c:v>
                </c:pt>
                <c:pt idx="925">
                  <c:v>93.5</c:v>
                </c:pt>
                <c:pt idx="926">
                  <c:v>93.6</c:v>
                </c:pt>
                <c:pt idx="927">
                  <c:v>93.7</c:v>
                </c:pt>
                <c:pt idx="928">
                  <c:v>93.8</c:v>
                </c:pt>
                <c:pt idx="929">
                  <c:v>93.9</c:v>
                </c:pt>
                <c:pt idx="930">
                  <c:v>94</c:v>
                </c:pt>
                <c:pt idx="931">
                  <c:v>94.1</c:v>
                </c:pt>
                <c:pt idx="932">
                  <c:v>94.2</c:v>
                </c:pt>
                <c:pt idx="933">
                  <c:v>94.3</c:v>
                </c:pt>
                <c:pt idx="934">
                  <c:v>94.4</c:v>
                </c:pt>
                <c:pt idx="935">
                  <c:v>94.5</c:v>
                </c:pt>
                <c:pt idx="936">
                  <c:v>94.6</c:v>
                </c:pt>
                <c:pt idx="937">
                  <c:v>94.7</c:v>
                </c:pt>
                <c:pt idx="938">
                  <c:v>94.8</c:v>
                </c:pt>
                <c:pt idx="939">
                  <c:v>94.9</c:v>
                </c:pt>
                <c:pt idx="940">
                  <c:v>95</c:v>
                </c:pt>
                <c:pt idx="941">
                  <c:v>95.1</c:v>
                </c:pt>
                <c:pt idx="942">
                  <c:v>95.2</c:v>
                </c:pt>
                <c:pt idx="943">
                  <c:v>95.3</c:v>
                </c:pt>
                <c:pt idx="944">
                  <c:v>95.4</c:v>
                </c:pt>
                <c:pt idx="945">
                  <c:v>95.5</c:v>
                </c:pt>
                <c:pt idx="946">
                  <c:v>95.6</c:v>
                </c:pt>
                <c:pt idx="947">
                  <c:v>95.7</c:v>
                </c:pt>
                <c:pt idx="948">
                  <c:v>95.8</c:v>
                </c:pt>
                <c:pt idx="949">
                  <c:v>95.9</c:v>
                </c:pt>
                <c:pt idx="950">
                  <c:v>96</c:v>
                </c:pt>
                <c:pt idx="951">
                  <c:v>96.1</c:v>
                </c:pt>
                <c:pt idx="952">
                  <c:v>96.2</c:v>
                </c:pt>
                <c:pt idx="953">
                  <c:v>96.3</c:v>
                </c:pt>
                <c:pt idx="954">
                  <c:v>96.4</c:v>
                </c:pt>
                <c:pt idx="955">
                  <c:v>96.5</c:v>
                </c:pt>
                <c:pt idx="956">
                  <c:v>96.6</c:v>
                </c:pt>
                <c:pt idx="957">
                  <c:v>96.7</c:v>
                </c:pt>
                <c:pt idx="958">
                  <c:v>96.8</c:v>
                </c:pt>
                <c:pt idx="959">
                  <c:v>96.9</c:v>
                </c:pt>
                <c:pt idx="960">
                  <c:v>97</c:v>
                </c:pt>
                <c:pt idx="961">
                  <c:v>97.1</c:v>
                </c:pt>
                <c:pt idx="962">
                  <c:v>97.2</c:v>
                </c:pt>
                <c:pt idx="963">
                  <c:v>97.3</c:v>
                </c:pt>
                <c:pt idx="964">
                  <c:v>97.4</c:v>
                </c:pt>
                <c:pt idx="965">
                  <c:v>97.5</c:v>
                </c:pt>
                <c:pt idx="966">
                  <c:v>97.6</c:v>
                </c:pt>
                <c:pt idx="967">
                  <c:v>97.7</c:v>
                </c:pt>
                <c:pt idx="968">
                  <c:v>97.8</c:v>
                </c:pt>
                <c:pt idx="969">
                  <c:v>97.9</c:v>
                </c:pt>
                <c:pt idx="970">
                  <c:v>98</c:v>
                </c:pt>
                <c:pt idx="971">
                  <c:v>98.1</c:v>
                </c:pt>
                <c:pt idx="972">
                  <c:v>98.2</c:v>
                </c:pt>
                <c:pt idx="973">
                  <c:v>98.3</c:v>
                </c:pt>
                <c:pt idx="974">
                  <c:v>98.4</c:v>
                </c:pt>
                <c:pt idx="975">
                  <c:v>98.5</c:v>
                </c:pt>
                <c:pt idx="976">
                  <c:v>98.6</c:v>
                </c:pt>
                <c:pt idx="977">
                  <c:v>98.7</c:v>
                </c:pt>
                <c:pt idx="978">
                  <c:v>98.8</c:v>
                </c:pt>
                <c:pt idx="979">
                  <c:v>98.9</c:v>
                </c:pt>
                <c:pt idx="980">
                  <c:v>99</c:v>
                </c:pt>
                <c:pt idx="981">
                  <c:v>99.1</c:v>
                </c:pt>
                <c:pt idx="982">
                  <c:v>99.2</c:v>
                </c:pt>
                <c:pt idx="983">
                  <c:v>99.3</c:v>
                </c:pt>
                <c:pt idx="984">
                  <c:v>99.4</c:v>
                </c:pt>
                <c:pt idx="985">
                  <c:v>99.5</c:v>
                </c:pt>
                <c:pt idx="986">
                  <c:v>99.6</c:v>
                </c:pt>
                <c:pt idx="987">
                  <c:v>99.7</c:v>
                </c:pt>
                <c:pt idx="988">
                  <c:v>99.8</c:v>
                </c:pt>
                <c:pt idx="989">
                  <c:v>99.9</c:v>
                </c:pt>
                <c:pt idx="990">
                  <c:v>100</c:v>
                </c:pt>
                <c:pt idx="991">
                  <c:v>100.1</c:v>
                </c:pt>
                <c:pt idx="992">
                  <c:v>100.2</c:v>
                </c:pt>
                <c:pt idx="993">
                  <c:v>100.3</c:v>
                </c:pt>
                <c:pt idx="994">
                  <c:v>100.4</c:v>
                </c:pt>
                <c:pt idx="995">
                  <c:v>100.5</c:v>
                </c:pt>
                <c:pt idx="996">
                  <c:v>100.6</c:v>
                </c:pt>
                <c:pt idx="997">
                  <c:v>100.7</c:v>
                </c:pt>
                <c:pt idx="998">
                  <c:v>100.8</c:v>
                </c:pt>
                <c:pt idx="999">
                  <c:v>100.9</c:v>
                </c:pt>
                <c:pt idx="1000">
                  <c:v>101</c:v>
                </c:pt>
                <c:pt idx="1001">
                  <c:v>101.1</c:v>
                </c:pt>
                <c:pt idx="1002">
                  <c:v>101.2</c:v>
                </c:pt>
                <c:pt idx="1003">
                  <c:v>101.3</c:v>
                </c:pt>
                <c:pt idx="1004">
                  <c:v>101.4</c:v>
                </c:pt>
                <c:pt idx="1005">
                  <c:v>101.5</c:v>
                </c:pt>
                <c:pt idx="1006">
                  <c:v>101.6</c:v>
                </c:pt>
                <c:pt idx="1007">
                  <c:v>101.7</c:v>
                </c:pt>
                <c:pt idx="1008">
                  <c:v>101.8</c:v>
                </c:pt>
                <c:pt idx="1009">
                  <c:v>101.9</c:v>
                </c:pt>
                <c:pt idx="1010">
                  <c:v>102</c:v>
                </c:pt>
                <c:pt idx="1011">
                  <c:v>102.1</c:v>
                </c:pt>
                <c:pt idx="1012">
                  <c:v>102.2</c:v>
                </c:pt>
                <c:pt idx="1013">
                  <c:v>102.3</c:v>
                </c:pt>
                <c:pt idx="1014">
                  <c:v>102.4</c:v>
                </c:pt>
                <c:pt idx="1015">
                  <c:v>102.5</c:v>
                </c:pt>
                <c:pt idx="1016">
                  <c:v>102.6</c:v>
                </c:pt>
                <c:pt idx="1017">
                  <c:v>102.7</c:v>
                </c:pt>
                <c:pt idx="1018">
                  <c:v>102.8</c:v>
                </c:pt>
                <c:pt idx="1019">
                  <c:v>102.9</c:v>
                </c:pt>
                <c:pt idx="1020">
                  <c:v>103</c:v>
                </c:pt>
                <c:pt idx="1021">
                  <c:v>103.1</c:v>
                </c:pt>
                <c:pt idx="1022">
                  <c:v>103.2</c:v>
                </c:pt>
                <c:pt idx="1023">
                  <c:v>103.3</c:v>
                </c:pt>
                <c:pt idx="1024">
                  <c:v>103.4</c:v>
                </c:pt>
                <c:pt idx="1025">
                  <c:v>103.5</c:v>
                </c:pt>
                <c:pt idx="1026">
                  <c:v>103.6</c:v>
                </c:pt>
                <c:pt idx="1027">
                  <c:v>103.7</c:v>
                </c:pt>
                <c:pt idx="1028">
                  <c:v>103.8</c:v>
                </c:pt>
                <c:pt idx="1029">
                  <c:v>103.9</c:v>
                </c:pt>
                <c:pt idx="1030">
                  <c:v>104</c:v>
                </c:pt>
                <c:pt idx="1031">
                  <c:v>104.1</c:v>
                </c:pt>
                <c:pt idx="1032">
                  <c:v>104.2</c:v>
                </c:pt>
                <c:pt idx="1033">
                  <c:v>104.3</c:v>
                </c:pt>
                <c:pt idx="1034">
                  <c:v>104.4</c:v>
                </c:pt>
                <c:pt idx="1035">
                  <c:v>104.5</c:v>
                </c:pt>
                <c:pt idx="1036">
                  <c:v>104.6</c:v>
                </c:pt>
                <c:pt idx="1037">
                  <c:v>104.7</c:v>
                </c:pt>
                <c:pt idx="1038">
                  <c:v>104.8</c:v>
                </c:pt>
                <c:pt idx="1039">
                  <c:v>104.9</c:v>
                </c:pt>
                <c:pt idx="1040">
                  <c:v>105</c:v>
                </c:pt>
                <c:pt idx="1041">
                  <c:v>105.1</c:v>
                </c:pt>
                <c:pt idx="1042">
                  <c:v>105.2</c:v>
                </c:pt>
                <c:pt idx="1043">
                  <c:v>105.3</c:v>
                </c:pt>
                <c:pt idx="1044">
                  <c:v>105.4</c:v>
                </c:pt>
                <c:pt idx="1045">
                  <c:v>105.5</c:v>
                </c:pt>
                <c:pt idx="1046">
                  <c:v>105.6</c:v>
                </c:pt>
                <c:pt idx="1047">
                  <c:v>105.7</c:v>
                </c:pt>
                <c:pt idx="1048">
                  <c:v>105.8</c:v>
                </c:pt>
                <c:pt idx="1049">
                  <c:v>105.9</c:v>
                </c:pt>
                <c:pt idx="1050">
                  <c:v>106</c:v>
                </c:pt>
                <c:pt idx="1051">
                  <c:v>106.1</c:v>
                </c:pt>
                <c:pt idx="1052">
                  <c:v>106.2</c:v>
                </c:pt>
                <c:pt idx="1053">
                  <c:v>106.3</c:v>
                </c:pt>
                <c:pt idx="1054">
                  <c:v>106.4</c:v>
                </c:pt>
                <c:pt idx="1055">
                  <c:v>106.5</c:v>
                </c:pt>
                <c:pt idx="1056">
                  <c:v>106.6</c:v>
                </c:pt>
                <c:pt idx="1057">
                  <c:v>106.7</c:v>
                </c:pt>
                <c:pt idx="1058">
                  <c:v>106.8</c:v>
                </c:pt>
                <c:pt idx="1059">
                  <c:v>106.9</c:v>
                </c:pt>
                <c:pt idx="1060">
                  <c:v>107</c:v>
                </c:pt>
                <c:pt idx="1061">
                  <c:v>107.1</c:v>
                </c:pt>
                <c:pt idx="1062">
                  <c:v>107.2</c:v>
                </c:pt>
                <c:pt idx="1063">
                  <c:v>107.3</c:v>
                </c:pt>
                <c:pt idx="1064">
                  <c:v>107.4</c:v>
                </c:pt>
                <c:pt idx="1065">
                  <c:v>107.5</c:v>
                </c:pt>
                <c:pt idx="1066">
                  <c:v>107.6</c:v>
                </c:pt>
                <c:pt idx="1067">
                  <c:v>107.7</c:v>
                </c:pt>
                <c:pt idx="1068">
                  <c:v>107.8</c:v>
                </c:pt>
                <c:pt idx="1069">
                  <c:v>107.9</c:v>
                </c:pt>
                <c:pt idx="1070">
                  <c:v>108</c:v>
                </c:pt>
                <c:pt idx="1071">
                  <c:v>108.1</c:v>
                </c:pt>
                <c:pt idx="1072">
                  <c:v>108.2</c:v>
                </c:pt>
                <c:pt idx="1073">
                  <c:v>108.3</c:v>
                </c:pt>
                <c:pt idx="1074">
                  <c:v>108.4</c:v>
                </c:pt>
                <c:pt idx="1075">
                  <c:v>108.5</c:v>
                </c:pt>
                <c:pt idx="1076">
                  <c:v>108.6</c:v>
                </c:pt>
                <c:pt idx="1077">
                  <c:v>108.7</c:v>
                </c:pt>
                <c:pt idx="1078">
                  <c:v>108.8</c:v>
                </c:pt>
                <c:pt idx="1079">
                  <c:v>108.9</c:v>
                </c:pt>
                <c:pt idx="1080">
                  <c:v>109</c:v>
                </c:pt>
                <c:pt idx="1081">
                  <c:v>109.1</c:v>
                </c:pt>
                <c:pt idx="1082">
                  <c:v>109.2</c:v>
                </c:pt>
                <c:pt idx="1083">
                  <c:v>109.3</c:v>
                </c:pt>
                <c:pt idx="1084">
                  <c:v>109.4</c:v>
                </c:pt>
                <c:pt idx="1085">
                  <c:v>109.5</c:v>
                </c:pt>
                <c:pt idx="1086">
                  <c:v>109.6</c:v>
                </c:pt>
                <c:pt idx="1087">
                  <c:v>109.7</c:v>
                </c:pt>
                <c:pt idx="1088">
                  <c:v>109.8</c:v>
                </c:pt>
                <c:pt idx="1089">
                  <c:v>109.9</c:v>
                </c:pt>
                <c:pt idx="1090">
                  <c:v>110</c:v>
                </c:pt>
                <c:pt idx="1091">
                  <c:v>110.1</c:v>
                </c:pt>
                <c:pt idx="1092">
                  <c:v>110.2</c:v>
                </c:pt>
                <c:pt idx="1093">
                  <c:v>110.3</c:v>
                </c:pt>
                <c:pt idx="1094">
                  <c:v>110.4</c:v>
                </c:pt>
                <c:pt idx="1095">
                  <c:v>110.5</c:v>
                </c:pt>
                <c:pt idx="1096">
                  <c:v>110.6</c:v>
                </c:pt>
                <c:pt idx="1097">
                  <c:v>110.7</c:v>
                </c:pt>
                <c:pt idx="1098">
                  <c:v>110.8</c:v>
                </c:pt>
                <c:pt idx="1099">
                  <c:v>110.9</c:v>
                </c:pt>
                <c:pt idx="1100">
                  <c:v>111</c:v>
                </c:pt>
                <c:pt idx="1101">
                  <c:v>111.1</c:v>
                </c:pt>
                <c:pt idx="1102">
                  <c:v>111.2</c:v>
                </c:pt>
                <c:pt idx="1103">
                  <c:v>111.3</c:v>
                </c:pt>
                <c:pt idx="1104">
                  <c:v>111.4</c:v>
                </c:pt>
                <c:pt idx="1105">
                  <c:v>111.5</c:v>
                </c:pt>
                <c:pt idx="1106">
                  <c:v>111.6</c:v>
                </c:pt>
                <c:pt idx="1107">
                  <c:v>111.7</c:v>
                </c:pt>
                <c:pt idx="1108">
                  <c:v>111.8</c:v>
                </c:pt>
                <c:pt idx="1109">
                  <c:v>111.9</c:v>
                </c:pt>
                <c:pt idx="1110">
                  <c:v>112</c:v>
                </c:pt>
                <c:pt idx="1111">
                  <c:v>112.1</c:v>
                </c:pt>
                <c:pt idx="1112">
                  <c:v>112.2</c:v>
                </c:pt>
                <c:pt idx="1113">
                  <c:v>112.3</c:v>
                </c:pt>
                <c:pt idx="1114">
                  <c:v>112.4</c:v>
                </c:pt>
                <c:pt idx="1115">
                  <c:v>112.5</c:v>
                </c:pt>
                <c:pt idx="1116">
                  <c:v>112.6</c:v>
                </c:pt>
                <c:pt idx="1117">
                  <c:v>112.7</c:v>
                </c:pt>
                <c:pt idx="1118">
                  <c:v>112.8</c:v>
                </c:pt>
                <c:pt idx="1119">
                  <c:v>112.9</c:v>
                </c:pt>
                <c:pt idx="1120">
                  <c:v>113</c:v>
                </c:pt>
                <c:pt idx="1121">
                  <c:v>113.1</c:v>
                </c:pt>
                <c:pt idx="1122">
                  <c:v>113.2</c:v>
                </c:pt>
                <c:pt idx="1123">
                  <c:v>113.3</c:v>
                </c:pt>
                <c:pt idx="1124">
                  <c:v>113.4</c:v>
                </c:pt>
                <c:pt idx="1125">
                  <c:v>113.5</c:v>
                </c:pt>
                <c:pt idx="1126">
                  <c:v>113.6</c:v>
                </c:pt>
                <c:pt idx="1127">
                  <c:v>113.7</c:v>
                </c:pt>
                <c:pt idx="1128">
                  <c:v>113.8</c:v>
                </c:pt>
                <c:pt idx="1129">
                  <c:v>113.9</c:v>
                </c:pt>
                <c:pt idx="1130">
                  <c:v>114</c:v>
                </c:pt>
                <c:pt idx="1131">
                  <c:v>114.1</c:v>
                </c:pt>
                <c:pt idx="1132">
                  <c:v>114.2</c:v>
                </c:pt>
                <c:pt idx="1133">
                  <c:v>114.3</c:v>
                </c:pt>
                <c:pt idx="1134">
                  <c:v>114.4</c:v>
                </c:pt>
                <c:pt idx="1135">
                  <c:v>114.5</c:v>
                </c:pt>
                <c:pt idx="1136">
                  <c:v>114.6</c:v>
                </c:pt>
                <c:pt idx="1137">
                  <c:v>114.7</c:v>
                </c:pt>
                <c:pt idx="1138">
                  <c:v>114.8</c:v>
                </c:pt>
                <c:pt idx="1139">
                  <c:v>114.9</c:v>
                </c:pt>
                <c:pt idx="1140">
                  <c:v>115</c:v>
                </c:pt>
                <c:pt idx="1141">
                  <c:v>115.1</c:v>
                </c:pt>
                <c:pt idx="1142">
                  <c:v>115.2</c:v>
                </c:pt>
                <c:pt idx="1143">
                  <c:v>115.3</c:v>
                </c:pt>
                <c:pt idx="1144">
                  <c:v>115.4</c:v>
                </c:pt>
                <c:pt idx="1145">
                  <c:v>115.5</c:v>
                </c:pt>
                <c:pt idx="1146">
                  <c:v>115.6</c:v>
                </c:pt>
                <c:pt idx="1147">
                  <c:v>115.7</c:v>
                </c:pt>
                <c:pt idx="1148">
                  <c:v>115.8</c:v>
                </c:pt>
                <c:pt idx="1149">
                  <c:v>115.9</c:v>
                </c:pt>
                <c:pt idx="1150">
                  <c:v>116</c:v>
                </c:pt>
                <c:pt idx="1151">
                  <c:v>116.1</c:v>
                </c:pt>
                <c:pt idx="1152">
                  <c:v>116.2</c:v>
                </c:pt>
                <c:pt idx="1153">
                  <c:v>116.3</c:v>
                </c:pt>
                <c:pt idx="1154">
                  <c:v>116.4</c:v>
                </c:pt>
                <c:pt idx="1155">
                  <c:v>116.5</c:v>
                </c:pt>
                <c:pt idx="1156">
                  <c:v>116.6</c:v>
                </c:pt>
                <c:pt idx="1157">
                  <c:v>116.7</c:v>
                </c:pt>
                <c:pt idx="1158">
                  <c:v>116.8</c:v>
                </c:pt>
                <c:pt idx="1159">
                  <c:v>116.9</c:v>
                </c:pt>
                <c:pt idx="1160">
                  <c:v>117</c:v>
                </c:pt>
                <c:pt idx="1161">
                  <c:v>117.1</c:v>
                </c:pt>
                <c:pt idx="1162">
                  <c:v>117.2</c:v>
                </c:pt>
                <c:pt idx="1163">
                  <c:v>117.3</c:v>
                </c:pt>
                <c:pt idx="1164">
                  <c:v>117.4</c:v>
                </c:pt>
                <c:pt idx="1165">
                  <c:v>117.5</c:v>
                </c:pt>
                <c:pt idx="1166">
                  <c:v>117.6</c:v>
                </c:pt>
                <c:pt idx="1167">
                  <c:v>117.7</c:v>
                </c:pt>
                <c:pt idx="1168">
                  <c:v>117.8</c:v>
                </c:pt>
                <c:pt idx="1169">
                  <c:v>117.9</c:v>
                </c:pt>
                <c:pt idx="1170">
                  <c:v>118</c:v>
                </c:pt>
                <c:pt idx="1171">
                  <c:v>118.1</c:v>
                </c:pt>
                <c:pt idx="1172">
                  <c:v>118.2</c:v>
                </c:pt>
                <c:pt idx="1173">
                  <c:v>118.3</c:v>
                </c:pt>
                <c:pt idx="1174">
                  <c:v>118.4</c:v>
                </c:pt>
                <c:pt idx="1175">
                  <c:v>118.5</c:v>
                </c:pt>
                <c:pt idx="1176">
                  <c:v>118.6</c:v>
                </c:pt>
                <c:pt idx="1177">
                  <c:v>118.7</c:v>
                </c:pt>
                <c:pt idx="1178">
                  <c:v>118.8</c:v>
                </c:pt>
                <c:pt idx="1179">
                  <c:v>118.9</c:v>
                </c:pt>
                <c:pt idx="1180">
                  <c:v>119</c:v>
                </c:pt>
                <c:pt idx="1181">
                  <c:v>119.1</c:v>
                </c:pt>
                <c:pt idx="1182">
                  <c:v>119.2</c:v>
                </c:pt>
                <c:pt idx="1183">
                  <c:v>119.3</c:v>
                </c:pt>
                <c:pt idx="1184">
                  <c:v>119.4</c:v>
                </c:pt>
                <c:pt idx="1185">
                  <c:v>119.5</c:v>
                </c:pt>
                <c:pt idx="1186">
                  <c:v>119.6</c:v>
                </c:pt>
                <c:pt idx="1187">
                  <c:v>119.7</c:v>
                </c:pt>
                <c:pt idx="1188">
                  <c:v>119.8</c:v>
                </c:pt>
                <c:pt idx="1189">
                  <c:v>119.9</c:v>
                </c:pt>
                <c:pt idx="1190">
                  <c:v>120</c:v>
                </c:pt>
              </c:numCache>
            </c:numRef>
          </c:xVal>
          <c:yVal>
            <c:numRef>
              <c:f>Tsky!$P$6:$P$1196</c:f>
              <c:numCache>
                <c:formatCode>0.0</c:formatCode>
                <c:ptCount val="1191"/>
                <c:pt idx="0">
                  <c:v>9.0299999999999994</c:v>
                </c:pt>
                <c:pt idx="1">
                  <c:v>8.64</c:v>
                </c:pt>
                <c:pt idx="2">
                  <c:v>8.36</c:v>
                </c:pt>
                <c:pt idx="3">
                  <c:v>8.17</c:v>
                </c:pt>
                <c:pt idx="4">
                  <c:v>8.02</c:v>
                </c:pt>
                <c:pt idx="5">
                  <c:v>7.92</c:v>
                </c:pt>
                <c:pt idx="6">
                  <c:v>7.84</c:v>
                </c:pt>
                <c:pt idx="7">
                  <c:v>7.78</c:v>
                </c:pt>
                <c:pt idx="8">
                  <c:v>7.73</c:v>
                </c:pt>
                <c:pt idx="9">
                  <c:v>7.69</c:v>
                </c:pt>
                <c:pt idx="10">
                  <c:v>7.67</c:v>
                </c:pt>
                <c:pt idx="11">
                  <c:v>7.65</c:v>
                </c:pt>
                <c:pt idx="12">
                  <c:v>7.63</c:v>
                </c:pt>
                <c:pt idx="13">
                  <c:v>7.62</c:v>
                </c:pt>
                <c:pt idx="14">
                  <c:v>7.61</c:v>
                </c:pt>
                <c:pt idx="15">
                  <c:v>7.61</c:v>
                </c:pt>
                <c:pt idx="16">
                  <c:v>7.61</c:v>
                </c:pt>
                <c:pt idx="17">
                  <c:v>7.61</c:v>
                </c:pt>
                <c:pt idx="18">
                  <c:v>7.61</c:v>
                </c:pt>
                <c:pt idx="19">
                  <c:v>7.61</c:v>
                </c:pt>
                <c:pt idx="20">
                  <c:v>7.62</c:v>
                </c:pt>
                <c:pt idx="21">
                  <c:v>7.62</c:v>
                </c:pt>
                <c:pt idx="22">
                  <c:v>7.63</c:v>
                </c:pt>
                <c:pt idx="23">
                  <c:v>7.64</c:v>
                </c:pt>
                <c:pt idx="24">
                  <c:v>7.65</c:v>
                </c:pt>
                <c:pt idx="25">
                  <c:v>7.66</c:v>
                </c:pt>
                <c:pt idx="26">
                  <c:v>7.67</c:v>
                </c:pt>
                <c:pt idx="27">
                  <c:v>7.69</c:v>
                </c:pt>
                <c:pt idx="28">
                  <c:v>7.7</c:v>
                </c:pt>
                <c:pt idx="29">
                  <c:v>7.72</c:v>
                </c:pt>
                <c:pt idx="30">
                  <c:v>7.73</c:v>
                </c:pt>
                <c:pt idx="31">
                  <c:v>7.75</c:v>
                </c:pt>
                <c:pt idx="32">
                  <c:v>7.76</c:v>
                </c:pt>
                <c:pt idx="33">
                  <c:v>7.78</c:v>
                </c:pt>
                <c:pt idx="34">
                  <c:v>7.8</c:v>
                </c:pt>
                <c:pt idx="35">
                  <c:v>7.82</c:v>
                </c:pt>
                <c:pt idx="36">
                  <c:v>7.83</c:v>
                </c:pt>
                <c:pt idx="37">
                  <c:v>7.85</c:v>
                </c:pt>
                <c:pt idx="38">
                  <c:v>7.87</c:v>
                </c:pt>
                <c:pt idx="39">
                  <c:v>7.89</c:v>
                </c:pt>
                <c:pt idx="40">
                  <c:v>7.91</c:v>
                </c:pt>
                <c:pt idx="41">
                  <c:v>7.93</c:v>
                </c:pt>
                <c:pt idx="42">
                  <c:v>7.95</c:v>
                </c:pt>
                <c:pt idx="43">
                  <c:v>7.97</c:v>
                </c:pt>
                <c:pt idx="44">
                  <c:v>8</c:v>
                </c:pt>
                <c:pt idx="45">
                  <c:v>8.02</c:v>
                </c:pt>
                <c:pt idx="46">
                  <c:v>8.0399999999999991</c:v>
                </c:pt>
                <c:pt idx="47">
                  <c:v>8.06</c:v>
                </c:pt>
                <c:pt idx="48">
                  <c:v>8.09</c:v>
                </c:pt>
                <c:pt idx="49">
                  <c:v>8.11</c:v>
                </c:pt>
                <c:pt idx="50">
                  <c:v>8.1300000000000008</c:v>
                </c:pt>
                <c:pt idx="51">
                  <c:v>8.16</c:v>
                </c:pt>
                <c:pt idx="52">
                  <c:v>8.18</c:v>
                </c:pt>
                <c:pt idx="53">
                  <c:v>8.2100000000000009</c:v>
                </c:pt>
                <c:pt idx="54">
                  <c:v>8.24</c:v>
                </c:pt>
                <c:pt idx="55">
                  <c:v>8.26</c:v>
                </c:pt>
                <c:pt idx="56">
                  <c:v>8.2899999999999991</c:v>
                </c:pt>
                <c:pt idx="57">
                  <c:v>8.32</c:v>
                </c:pt>
                <c:pt idx="58">
                  <c:v>8.34</c:v>
                </c:pt>
                <c:pt idx="59">
                  <c:v>8.3699999999999992</c:v>
                </c:pt>
                <c:pt idx="60">
                  <c:v>8.4</c:v>
                </c:pt>
                <c:pt idx="61">
                  <c:v>8.43</c:v>
                </c:pt>
                <c:pt idx="62">
                  <c:v>8.4600000000000009</c:v>
                </c:pt>
                <c:pt idx="63">
                  <c:v>8.49</c:v>
                </c:pt>
                <c:pt idx="64">
                  <c:v>8.52</c:v>
                </c:pt>
                <c:pt idx="65">
                  <c:v>8.5500000000000007</c:v>
                </c:pt>
                <c:pt idx="66">
                  <c:v>8.59</c:v>
                </c:pt>
                <c:pt idx="67">
                  <c:v>8.6199999999999992</c:v>
                </c:pt>
                <c:pt idx="68">
                  <c:v>8.65</c:v>
                </c:pt>
                <c:pt idx="69">
                  <c:v>8.69</c:v>
                </c:pt>
                <c:pt idx="70">
                  <c:v>8.7200000000000006</c:v>
                </c:pt>
                <c:pt idx="71">
                  <c:v>8.76</c:v>
                </c:pt>
                <c:pt idx="72">
                  <c:v>8.7899999999999991</c:v>
                </c:pt>
                <c:pt idx="73">
                  <c:v>8.83</c:v>
                </c:pt>
                <c:pt idx="74">
                  <c:v>8.86</c:v>
                </c:pt>
                <c:pt idx="75">
                  <c:v>8.9</c:v>
                </c:pt>
                <c:pt idx="76">
                  <c:v>8.94</c:v>
                </c:pt>
                <c:pt idx="77">
                  <c:v>8.98</c:v>
                </c:pt>
                <c:pt idx="78">
                  <c:v>9.02</c:v>
                </c:pt>
                <c:pt idx="79">
                  <c:v>9.06</c:v>
                </c:pt>
                <c:pt idx="80">
                  <c:v>9.1</c:v>
                </c:pt>
                <c:pt idx="81">
                  <c:v>9.14</c:v>
                </c:pt>
                <c:pt idx="82">
                  <c:v>9.18</c:v>
                </c:pt>
                <c:pt idx="83">
                  <c:v>9.23</c:v>
                </c:pt>
                <c:pt idx="84">
                  <c:v>9.27</c:v>
                </c:pt>
                <c:pt idx="85">
                  <c:v>9.32</c:v>
                </c:pt>
                <c:pt idx="86">
                  <c:v>9.36</c:v>
                </c:pt>
                <c:pt idx="87">
                  <c:v>9.41</c:v>
                </c:pt>
                <c:pt idx="88">
                  <c:v>9.4499999999999993</c:v>
                </c:pt>
                <c:pt idx="89">
                  <c:v>9.5</c:v>
                </c:pt>
                <c:pt idx="90">
                  <c:v>9.5500000000000007</c:v>
                </c:pt>
                <c:pt idx="91">
                  <c:v>9.6</c:v>
                </c:pt>
                <c:pt idx="92">
                  <c:v>9.65</c:v>
                </c:pt>
                <c:pt idx="93">
                  <c:v>9.6999999999999993</c:v>
                </c:pt>
                <c:pt idx="94">
                  <c:v>9.76</c:v>
                </c:pt>
                <c:pt idx="95">
                  <c:v>9.81</c:v>
                </c:pt>
                <c:pt idx="96">
                  <c:v>9.86</c:v>
                </c:pt>
                <c:pt idx="97">
                  <c:v>9.92</c:v>
                </c:pt>
                <c:pt idx="98">
                  <c:v>9.98</c:v>
                </c:pt>
                <c:pt idx="99">
                  <c:v>10.029999999999999</c:v>
                </c:pt>
                <c:pt idx="100">
                  <c:v>10.09</c:v>
                </c:pt>
                <c:pt idx="101">
                  <c:v>10.15</c:v>
                </c:pt>
                <c:pt idx="102">
                  <c:v>10.210000000000001</c:v>
                </c:pt>
                <c:pt idx="103">
                  <c:v>10.28</c:v>
                </c:pt>
                <c:pt idx="104">
                  <c:v>10.34</c:v>
                </c:pt>
                <c:pt idx="105">
                  <c:v>10.4</c:v>
                </c:pt>
                <c:pt idx="106">
                  <c:v>10.47</c:v>
                </c:pt>
                <c:pt idx="107">
                  <c:v>10.54</c:v>
                </c:pt>
                <c:pt idx="108">
                  <c:v>10.61</c:v>
                </c:pt>
                <c:pt idx="109">
                  <c:v>10.68</c:v>
                </c:pt>
                <c:pt idx="110">
                  <c:v>10.75</c:v>
                </c:pt>
                <c:pt idx="111">
                  <c:v>10.82</c:v>
                </c:pt>
                <c:pt idx="112">
                  <c:v>10.9</c:v>
                </c:pt>
                <c:pt idx="113">
                  <c:v>10.97</c:v>
                </c:pt>
                <c:pt idx="114">
                  <c:v>11.05</c:v>
                </c:pt>
                <c:pt idx="115">
                  <c:v>11.13</c:v>
                </c:pt>
                <c:pt idx="116">
                  <c:v>11.22</c:v>
                </c:pt>
                <c:pt idx="117">
                  <c:v>11.3</c:v>
                </c:pt>
                <c:pt idx="118">
                  <c:v>11.38</c:v>
                </c:pt>
                <c:pt idx="119">
                  <c:v>11.47</c:v>
                </c:pt>
                <c:pt idx="120">
                  <c:v>11.56</c:v>
                </c:pt>
                <c:pt idx="121">
                  <c:v>11.65</c:v>
                </c:pt>
                <c:pt idx="122">
                  <c:v>11.75</c:v>
                </c:pt>
                <c:pt idx="123">
                  <c:v>11.85</c:v>
                </c:pt>
                <c:pt idx="124">
                  <c:v>11.94</c:v>
                </c:pt>
                <c:pt idx="125">
                  <c:v>12.05</c:v>
                </c:pt>
                <c:pt idx="126">
                  <c:v>12.15</c:v>
                </c:pt>
                <c:pt idx="127">
                  <c:v>12.26</c:v>
                </c:pt>
                <c:pt idx="128">
                  <c:v>12.37</c:v>
                </c:pt>
                <c:pt idx="129">
                  <c:v>12.48</c:v>
                </c:pt>
                <c:pt idx="130">
                  <c:v>12.6</c:v>
                </c:pt>
                <c:pt idx="131">
                  <c:v>12.72</c:v>
                </c:pt>
                <c:pt idx="132">
                  <c:v>12.84</c:v>
                </c:pt>
                <c:pt idx="133">
                  <c:v>12.97</c:v>
                </c:pt>
                <c:pt idx="134">
                  <c:v>13.1</c:v>
                </c:pt>
                <c:pt idx="135">
                  <c:v>13.23</c:v>
                </c:pt>
                <c:pt idx="136">
                  <c:v>13.37</c:v>
                </c:pt>
                <c:pt idx="137">
                  <c:v>13.51</c:v>
                </c:pt>
                <c:pt idx="138">
                  <c:v>13.66</c:v>
                </c:pt>
                <c:pt idx="139">
                  <c:v>13.81</c:v>
                </c:pt>
                <c:pt idx="140">
                  <c:v>13.96</c:v>
                </c:pt>
                <c:pt idx="141">
                  <c:v>14.12</c:v>
                </c:pt>
                <c:pt idx="142">
                  <c:v>14.29</c:v>
                </c:pt>
                <c:pt idx="143">
                  <c:v>14.46</c:v>
                </c:pt>
                <c:pt idx="144">
                  <c:v>14.64</c:v>
                </c:pt>
                <c:pt idx="145">
                  <c:v>14.83</c:v>
                </c:pt>
                <c:pt idx="146">
                  <c:v>15.02</c:v>
                </c:pt>
                <c:pt idx="147">
                  <c:v>15.21</c:v>
                </c:pt>
                <c:pt idx="148">
                  <c:v>15.42</c:v>
                </c:pt>
                <c:pt idx="149">
                  <c:v>15.63</c:v>
                </c:pt>
                <c:pt idx="150">
                  <c:v>15.85</c:v>
                </c:pt>
                <c:pt idx="151">
                  <c:v>16.079999999999998</c:v>
                </c:pt>
                <c:pt idx="152">
                  <c:v>16.32</c:v>
                </c:pt>
                <c:pt idx="153">
                  <c:v>16.57</c:v>
                </c:pt>
                <c:pt idx="154">
                  <c:v>16.829999999999998</c:v>
                </c:pt>
                <c:pt idx="155">
                  <c:v>17.100000000000001</c:v>
                </c:pt>
                <c:pt idx="156">
                  <c:v>17.38</c:v>
                </c:pt>
                <c:pt idx="157">
                  <c:v>17.670000000000002</c:v>
                </c:pt>
                <c:pt idx="158">
                  <c:v>17.98</c:v>
                </c:pt>
                <c:pt idx="159">
                  <c:v>18.3</c:v>
                </c:pt>
                <c:pt idx="160">
                  <c:v>18.63</c:v>
                </c:pt>
                <c:pt idx="161">
                  <c:v>18.98</c:v>
                </c:pt>
                <c:pt idx="162">
                  <c:v>19.350000000000001</c:v>
                </c:pt>
                <c:pt idx="163">
                  <c:v>19.73</c:v>
                </c:pt>
                <c:pt idx="164">
                  <c:v>20.13</c:v>
                </c:pt>
                <c:pt idx="165">
                  <c:v>20.56</c:v>
                </c:pt>
                <c:pt idx="166">
                  <c:v>21</c:v>
                </c:pt>
                <c:pt idx="167">
                  <c:v>21.46</c:v>
                </c:pt>
                <c:pt idx="168">
                  <c:v>21.95</c:v>
                </c:pt>
                <c:pt idx="169">
                  <c:v>22.47</c:v>
                </c:pt>
                <c:pt idx="170">
                  <c:v>23.01</c:v>
                </c:pt>
                <c:pt idx="171">
                  <c:v>23.58</c:v>
                </c:pt>
                <c:pt idx="172">
                  <c:v>24.19</c:v>
                </c:pt>
                <c:pt idx="173">
                  <c:v>24.82</c:v>
                </c:pt>
                <c:pt idx="174">
                  <c:v>25.5</c:v>
                </c:pt>
                <c:pt idx="175">
                  <c:v>26.21</c:v>
                </c:pt>
                <c:pt idx="176">
                  <c:v>26.96</c:v>
                </c:pt>
                <c:pt idx="177">
                  <c:v>27.76</c:v>
                </c:pt>
                <c:pt idx="178">
                  <c:v>28.6</c:v>
                </c:pt>
                <c:pt idx="179">
                  <c:v>29.5</c:v>
                </c:pt>
                <c:pt idx="180">
                  <c:v>30.45</c:v>
                </c:pt>
                <c:pt idx="181">
                  <c:v>31.45</c:v>
                </c:pt>
                <c:pt idx="182">
                  <c:v>32.520000000000003</c:v>
                </c:pt>
                <c:pt idx="183">
                  <c:v>33.659999999999997</c:v>
                </c:pt>
                <c:pt idx="184">
                  <c:v>34.86</c:v>
                </c:pt>
                <c:pt idx="185">
                  <c:v>36.15</c:v>
                </c:pt>
                <c:pt idx="186">
                  <c:v>37.51</c:v>
                </c:pt>
                <c:pt idx="187">
                  <c:v>38.96</c:v>
                </c:pt>
                <c:pt idx="188">
                  <c:v>40.49</c:v>
                </c:pt>
                <c:pt idx="189">
                  <c:v>42.13</c:v>
                </c:pt>
                <c:pt idx="190">
                  <c:v>43.86</c:v>
                </c:pt>
                <c:pt idx="191">
                  <c:v>45.7</c:v>
                </c:pt>
                <c:pt idx="192">
                  <c:v>47.65</c:v>
                </c:pt>
                <c:pt idx="193">
                  <c:v>49.71</c:v>
                </c:pt>
                <c:pt idx="194">
                  <c:v>51.89</c:v>
                </c:pt>
                <c:pt idx="195">
                  <c:v>54.18</c:v>
                </c:pt>
                <c:pt idx="196">
                  <c:v>56.6</c:v>
                </c:pt>
                <c:pt idx="197">
                  <c:v>59.13</c:v>
                </c:pt>
                <c:pt idx="198">
                  <c:v>61.78</c:v>
                </c:pt>
                <c:pt idx="199">
                  <c:v>64.540000000000006</c:v>
                </c:pt>
                <c:pt idx="200">
                  <c:v>67.400000000000006</c:v>
                </c:pt>
                <c:pt idx="201">
                  <c:v>70.34</c:v>
                </c:pt>
                <c:pt idx="202">
                  <c:v>73.349999999999994</c:v>
                </c:pt>
                <c:pt idx="203">
                  <c:v>76.400000000000006</c:v>
                </c:pt>
                <c:pt idx="204">
                  <c:v>79.459999999999994</c:v>
                </c:pt>
                <c:pt idx="205">
                  <c:v>82.51</c:v>
                </c:pt>
                <c:pt idx="206">
                  <c:v>85.49</c:v>
                </c:pt>
                <c:pt idx="207">
                  <c:v>88.35</c:v>
                </c:pt>
                <c:pt idx="208">
                  <c:v>91.04</c:v>
                </c:pt>
                <c:pt idx="209">
                  <c:v>93.49</c:v>
                </c:pt>
                <c:pt idx="210">
                  <c:v>95.62</c:v>
                </c:pt>
                <c:pt idx="211">
                  <c:v>97.35</c:v>
                </c:pt>
                <c:pt idx="212">
                  <c:v>98.58</c:v>
                </c:pt>
                <c:pt idx="213">
                  <c:v>99.14</c:v>
                </c:pt>
                <c:pt idx="214">
                  <c:v>99.07</c:v>
                </c:pt>
                <c:pt idx="215">
                  <c:v>98.49</c:v>
                </c:pt>
                <c:pt idx="216">
                  <c:v>97.51</c:v>
                </c:pt>
                <c:pt idx="217">
                  <c:v>96.18</c:v>
                </c:pt>
                <c:pt idx="218">
                  <c:v>94.57</c:v>
                </c:pt>
                <c:pt idx="219">
                  <c:v>92.73</c:v>
                </c:pt>
                <c:pt idx="220">
                  <c:v>90.73</c:v>
                </c:pt>
                <c:pt idx="221">
                  <c:v>88.61</c:v>
                </c:pt>
                <c:pt idx="222">
                  <c:v>86.4</c:v>
                </c:pt>
                <c:pt idx="223">
                  <c:v>84.14</c:v>
                </c:pt>
                <c:pt idx="224">
                  <c:v>81.86</c:v>
                </c:pt>
                <c:pt idx="225">
                  <c:v>79.59</c:v>
                </c:pt>
                <c:pt idx="226">
                  <c:v>77.34</c:v>
                </c:pt>
                <c:pt idx="227">
                  <c:v>75.14</c:v>
                </c:pt>
                <c:pt idx="228">
                  <c:v>72.98</c:v>
                </c:pt>
                <c:pt idx="229">
                  <c:v>70.89</c:v>
                </c:pt>
                <c:pt idx="230">
                  <c:v>68.87</c:v>
                </c:pt>
                <c:pt idx="231">
                  <c:v>66.930000000000007</c:v>
                </c:pt>
                <c:pt idx="232">
                  <c:v>65.069999999999993</c:v>
                </c:pt>
                <c:pt idx="233">
                  <c:v>63.28</c:v>
                </c:pt>
                <c:pt idx="234">
                  <c:v>61.58</c:v>
                </c:pt>
                <c:pt idx="235">
                  <c:v>59.96</c:v>
                </c:pt>
                <c:pt idx="236">
                  <c:v>58.41</c:v>
                </c:pt>
                <c:pt idx="237">
                  <c:v>56.95</c:v>
                </c:pt>
                <c:pt idx="238">
                  <c:v>55.56</c:v>
                </c:pt>
                <c:pt idx="239">
                  <c:v>54.24</c:v>
                </c:pt>
                <c:pt idx="240">
                  <c:v>52.99</c:v>
                </c:pt>
                <c:pt idx="241">
                  <c:v>51.81</c:v>
                </c:pt>
                <c:pt idx="242">
                  <c:v>50.69</c:v>
                </c:pt>
                <c:pt idx="243">
                  <c:v>49.64</c:v>
                </c:pt>
                <c:pt idx="244">
                  <c:v>48.64</c:v>
                </c:pt>
                <c:pt idx="245">
                  <c:v>47.7</c:v>
                </c:pt>
                <c:pt idx="246">
                  <c:v>46.81</c:v>
                </c:pt>
                <c:pt idx="247">
                  <c:v>45.96</c:v>
                </c:pt>
                <c:pt idx="248">
                  <c:v>45.17</c:v>
                </c:pt>
                <c:pt idx="249">
                  <c:v>44.42</c:v>
                </c:pt>
                <c:pt idx="250">
                  <c:v>43.71</c:v>
                </c:pt>
                <c:pt idx="251">
                  <c:v>43.05</c:v>
                </c:pt>
                <c:pt idx="252">
                  <c:v>42.42</c:v>
                </c:pt>
                <c:pt idx="253">
                  <c:v>41.82</c:v>
                </c:pt>
                <c:pt idx="254">
                  <c:v>41.26</c:v>
                </c:pt>
                <c:pt idx="255">
                  <c:v>40.729999999999997</c:v>
                </c:pt>
                <c:pt idx="256">
                  <c:v>40.229999999999997</c:v>
                </c:pt>
                <c:pt idx="257">
                  <c:v>39.76</c:v>
                </c:pt>
                <c:pt idx="258">
                  <c:v>39.32</c:v>
                </c:pt>
                <c:pt idx="259">
                  <c:v>38.9</c:v>
                </c:pt>
                <c:pt idx="260">
                  <c:v>38.51</c:v>
                </c:pt>
                <c:pt idx="261">
                  <c:v>38.14</c:v>
                </c:pt>
                <c:pt idx="262">
                  <c:v>37.79</c:v>
                </c:pt>
                <c:pt idx="263">
                  <c:v>37.46</c:v>
                </c:pt>
                <c:pt idx="264">
                  <c:v>37.15</c:v>
                </c:pt>
                <c:pt idx="265">
                  <c:v>36.86</c:v>
                </c:pt>
                <c:pt idx="266">
                  <c:v>36.58</c:v>
                </c:pt>
                <c:pt idx="267">
                  <c:v>36.33</c:v>
                </c:pt>
                <c:pt idx="268">
                  <c:v>36.08</c:v>
                </c:pt>
                <c:pt idx="269">
                  <c:v>35.86</c:v>
                </c:pt>
                <c:pt idx="270">
                  <c:v>35.65</c:v>
                </c:pt>
                <c:pt idx="271">
                  <c:v>35.450000000000003</c:v>
                </c:pt>
                <c:pt idx="272">
                  <c:v>35.270000000000003</c:v>
                </c:pt>
                <c:pt idx="273">
                  <c:v>35.090000000000003</c:v>
                </c:pt>
                <c:pt idx="274">
                  <c:v>34.93</c:v>
                </c:pt>
                <c:pt idx="275">
                  <c:v>34.79</c:v>
                </c:pt>
                <c:pt idx="276">
                  <c:v>34.65</c:v>
                </c:pt>
                <c:pt idx="277">
                  <c:v>34.520000000000003</c:v>
                </c:pt>
                <c:pt idx="278">
                  <c:v>34.4</c:v>
                </c:pt>
                <c:pt idx="279">
                  <c:v>34.299999999999997</c:v>
                </c:pt>
                <c:pt idx="280">
                  <c:v>34.200000000000003</c:v>
                </c:pt>
                <c:pt idx="281">
                  <c:v>34.11</c:v>
                </c:pt>
                <c:pt idx="282">
                  <c:v>34.03</c:v>
                </c:pt>
                <c:pt idx="283">
                  <c:v>33.950000000000003</c:v>
                </c:pt>
                <c:pt idx="284">
                  <c:v>33.89</c:v>
                </c:pt>
                <c:pt idx="285">
                  <c:v>33.83</c:v>
                </c:pt>
                <c:pt idx="286">
                  <c:v>33.78</c:v>
                </c:pt>
                <c:pt idx="287">
                  <c:v>33.74</c:v>
                </c:pt>
                <c:pt idx="288">
                  <c:v>33.700000000000003</c:v>
                </c:pt>
                <c:pt idx="289">
                  <c:v>33.67</c:v>
                </c:pt>
                <c:pt idx="290">
                  <c:v>33.65</c:v>
                </c:pt>
                <c:pt idx="291">
                  <c:v>33.630000000000003</c:v>
                </c:pt>
                <c:pt idx="292">
                  <c:v>33.619999999999997</c:v>
                </c:pt>
                <c:pt idx="293">
                  <c:v>33.61</c:v>
                </c:pt>
                <c:pt idx="294">
                  <c:v>33.61</c:v>
                </c:pt>
                <c:pt idx="295">
                  <c:v>33.619999999999997</c:v>
                </c:pt>
                <c:pt idx="296">
                  <c:v>33.630000000000003</c:v>
                </c:pt>
                <c:pt idx="297">
                  <c:v>33.65</c:v>
                </c:pt>
                <c:pt idx="298">
                  <c:v>33.67</c:v>
                </c:pt>
                <c:pt idx="299">
                  <c:v>33.69</c:v>
                </c:pt>
                <c:pt idx="300">
                  <c:v>33.72</c:v>
                </c:pt>
                <c:pt idx="301">
                  <c:v>33.76</c:v>
                </c:pt>
                <c:pt idx="302">
                  <c:v>33.79</c:v>
                </c:pt>
                <c:pt idx="303">
                  <c:v>33.840000000000003</c:v>
                </c:pt>
                <c:pt idx="304">
                  <c:v>33.89</c:v>
                </c:pt>
                <c:pt idx="305">
                  <c:v>33.94</c:v>
                </c:pt>
                <c:pt idx="306">
                  <c:v>33.99</c:v>
                </c:pt>
                <c:pt idx="307">
                  <c:v>34.049999999999997</c:v>
                </c:pt>
                <c:pt idx="308">
                  <c:v>34.119999999999997</c:v>
                </c:pt>
                <c:pt idx="309">
                  <c:v>34.18</c:v>
                </c:pt>
                <c:pt idx="310">
                  <c:v>34.26</c:v>
                </c:pt>
                <c:pt idx="311">
                  <c:v>34.33</c:v>
                </c:pt>
                <c:pt idx="312">
                  <c:v>34.409999999999997</c:v>
                </c:pt>
                <c:pt idx="313">
                  <c:v>34.49</c:v>
                </c:pt>
                <c:pt idx="314">
                  <c:v>34.58</c:v>
                </c:pt>
                <c:pt idx="315">
                  <c:v>34.659999999999997</c:v>
                </c:pt>
                <c:pt idx="316">
                  <c:v>34.76</c:v>
                </c:pt>
                <c:pt idx="317">
                  <c:v>34.85</c:v>
                </c:pt>
                <c:pt idx="318">
                  <c:v>34.950000000000003</c:v>
                </c:pt>
                <c:pt idx="319">
                  <c:v>35.049999999999997</c:v>
                </c:pt>
                <c:pt idx="320">
                  <c:v>35.159999999999997</c:v>
                </c:pt>
                <c:pt idx="321">
                  <c:v>35.270000000000003</c:v>
                </c:pt>
                <c:pt idx="322">
                  <c:v>35.380000000000003</c:v>
                </c:pt>
                <c:pt idx="323">
                  <c:v>35.49</c:v>
                </c:pt>
                <c:pt idx="324">
                  <c:v>35.61</c:v>
                </c:pt>
                <c:pt idx="325">
                  <c:v>35.729999999999997</c:v>
                </c:pt>
                <c:pt idx="326">
                  <c:v>35.86</c:v>
                </c:pt>
                <c:pt idx="327">
                  <c:v>35.979999999999997</c:v>
                </c:pt>
                <c:pt idx="328">
                  <c:v>36.11</c:v>
                </c:pt>
                <c:pt idx="329">
                  <c:v>36.25</c:v>
                </c:pt>
                <c:pt idx="330">
                  <c:v>36.380000000000003</c:v>
                </c:pt>
                <c:pt idx="331">
                  <c:v>36.520000000000003</c:v>
                </c:pt>
                <c:pt idx="332">
                  <c:v>36.659999999999997</c:v>
                </c:pt>
                <c:pt idx="333">
                  <c:v>36.81</c:v>
                </c:pt>
                <c:pt idx="334">
                  <c:v>36.96</c:v>
                </c:pt>
                <c:pt idx="335">
                  <c:v>37.11</c:v>
                </c:pt>
                <c:pt idx="336">
                  <c:v>37.26</c:v>
                </c:pt>
                <c:pt idx="337">
                  <c:v>37.42</c:v>
                </c:pt>
                <c:pt idx="338">
                  <c:v>37.58</c:v>
                </c:pt>
                <c:pt idx="339">
                  <c:v>37.74</c:v>
                </c:pt>
                <c:pt idx="340">
                  <c:v>37.909999999999997</c:v>
                </c:pt>
                <c:pt idx="341">
                  <c:v>38.07</c:v>
                </c:pt>
                <c:pt idx="342">
                  <c:v>38.24</c:v>
                </c:pt>
                <c:pt idx="343">
                  <c:v>38.42</c:v>
                </c:pt>
                <c:pt idx="344">
                  <c:v>38.6</c:v>
                </c:pt>
                <c:pt idx="345">
                  <c:v>38.770000000000003</c:v>
                </c:pt>
                <c:pt idx="346">
                  <c:v>38.96</c:v>
                </c:pt>
                <c:pt idx="347">
                  <c:v>39.14</c:v>
                </c:pt>
                <c:pt idx="348">
                  <c:v>39.33</c:v>
                </c:pt>
                <c:pt idx="349">
                  <c:v>39.520000000000003</c:v>
                </c:pt>
                <c:pt idx="350">
                  <c:v>39.72</c:v>
                </c:pt>
                <c:pt idx="351">
                  <c:v>39.92</c:v>
                </c:pt>
                <c:pt idx="352">
                  <c:v>40.119999999999997</c:v>
                </c:pt>
                <c:pt idx="353">
                  <c:v>40.32</c:v>
                </c:pt>
                <c:pt idx="354">
                  <c:v>40.53</c:v>
                </c:pt>
                <c:pt idx="355">
                  <c:v>40.74</c:v>
                </c:pt>
                <c:pt idx="356">
                  <c:v>40.950000000000003</c:v>
                </c:pt>
                <c:pt idx="357">
                  <c:v>41.17</c:v>
                </c:pt>
                <c:pt idx="358">
                  <c:v>41.39</c:v>
                </c:pt>
                <c:pt idx="359">
                  <c:v>41.61</c:v>
                </c:pt>
                <c:pt idx="360">
                  <c:v>41.83</c:v>
                </c:pt>
                <c:pt idx="361">
                  <c:v>42.06</c:v>
                </c:pt>
                <c:pt idx="362">
                  <c:v>42.29</c:v>
                </c:pt>
                <c:pt idx="363">
                  <c:v>42.53</c:v>
                </c:pt>
                <c:pt idx="364">
                  <c:v>42.77</c:v>
                </c:pt>
                <c:pt idx="365">
                  <c:v>43.01</c:v>
                </c:pt>
                <c:pt idx="366">
                  <c:v>43.26</c:v>
                </c:pt>
                <c:pt idx="367">
                  <c:v>43.51</c:v>
                </c:pt>
                <c:pt idx="368">
                  <c:v>43.76</c:v>
                </c:pt>
                <c:pt idx="369">
                  <c:v>44.01</c:v>
                </c:pt>
                <c:pt idx="370">
                  <c:v>44.27</c:v>
                </c:pt>
                <c:pt idx="371">
                  <c:v>44.54</c:v>
                </c:pt>
                <c:pt idx="372">
                  <c:v>44.8</c:v>
                </c:pt>
                <c:pt idx="373">
                  <c:v>45.08</c:v>
                </c:pt>
                <c:pt idx="374">
                  <c:v>45.35</c:v>
                </c:pt>
                <c:pt idx="375">
                  <c:v>45.63</c:v>
                </c:pt>
                <c:pt idx="376">
                  <c:v>45.91</c:v>
                </c:pt>
                <c:pt idx="377">
                  <c:v>46.2</c:v>
                </c:pt>
                <c:pt idx="378">
                  <c:v>46.49</c:v>
                </c:pt>
                <c:pt idx="379">
                  <c:v>46.78</c:v>
                </c:pt>
                <c:pt idx="380">
                  <c:v>47.08</c:v>
                </c:pt>
                <c:pt idx="381">
                  <c:v>47.38</c:v>
                </c:pt>
                <c:pt idx="382">
                  <c:v>47.69</c:v>
                </c:pt>
                <c:pt idx="383">
                  <c:v>48</c:v>
                </c:pt>
                <c:pt idx="384">
                  <c:v>48.31</c:v>
                </c:pt>
                <c:pt idx="385">
                  <c:v>48.63</c:v>
                </c:pt>
                <c:pt idx="386">
                  <c:v>48.96</c:v>
                </c:pt>
                <c:pt idx="387">
                  <c:v>49.29</c:v>
                </c:pt>
                <c:pt idx="388">
                  <c:v>49.62</c:v>
                </c:pt>
                <c:pt idx="389">
                  <c:v>49.96</c:v>
                </c:pt>
                <c:pt idx="390">
                  <c:v>50.3</c:v>
                </c:pt>
                <c:pt idx="391">
                  <c:v>50.65</c:v>
                </c:pt>
                <c:pt idx="392">
                  <c:v>51</c:v>
                </c:pt>
                <c:pt idx="393">
                  <c:v>51.36</c:v>
                </c:pt>
                <c:pt idx="394">
                  <c:v>51.72</c:v>
                </c:pt>
                <c:pt idx="395">
                  <c:v>52.09</c:v>
                </c:pt>
                <c:pt idx="396">
                  <c:v>52.46</c:v>
                </c:pt>
                <c:pt idx="397">
                  <c:v>52.84</c:v>
                </c:pt>
                <c:pt idx="398">
                  <c:v>53.22</c:v>
                </c:pt>
                <c:pt idx="399">
                  <c:v>53.61</c:v>
                </c:pt>
                <c:pt idx="400">
                  <c:v>54.01</c:v>
                </c:pt>
                <c:pt idx="401">
                  <c:v>54.41</c:v>
                </c:pt>
                <c:pt idx="402">
                  <c:v>54.82</c:v>
                </c:pt>
                <c:pt idx="403">
                  <c:v>55.23</c:v>
                </c:pt>
                <c:pt idx="404">
                  <c:v>55.65</c:v>
                </c:pt>
                <c:pt idx="405">
                  <c:v>56.07</c:v>
                </c:pt>
                <c:pt idx="406">
                  <c:v>56.5</c:v>
                </c:pt>
                <c:pt idx="407">
                  <c:v>56.94</c:v>
                </c:pt>
                <c:pt idx="408">
                  <c:v>57.39</c:v>
                </c:pt>
                <c:pt idx="409">
                  <c:v>57.84</c:v>
                </c:pt>
                <c:pt idx="410">
                  <c:v>58.3</c:v>
                </c:pt>
                <c:pt idx="411">
                  <c:v>58.76</c:v>
                </c:pt>
                <c:pt idx="412">
                  <c:v>59.24</c:v>
                </c:pt>
                <c:pt idx="413">
                  <c:v>59.72</c:v>
                </c:pt>
                <c:pt idx="414">
                  <c:v>60.2</c:v>
                </c:pt>
                <c:pt idx="415">
                  <c:v>60.7</c:v>
                </c:pt>
                <c:pt idx="416">
                  <c:v>61.2</c:v>
                </c:pt>
                <c:pt idx="417">
                  <c:v>61.71</c:v>
                </c:pt>
                <c:pt idx="418">
                  <c:v>62.23</c:v>
                </c:pt>
                <c:pt idx="419">
                  <c:v>62.76</c:v>
                </c:pt>
                <c:pt idx="420">
                  <c:v>63.3</c:v>
                </c:pt>
                <c:pt idx="421">
                  <c:v>63.84</c:v>
                </c:pt>
                <c:pt idx="422">
                  <c:v>64.400000000000006</c:v>
                </c:pt>
                <c:pt idx="423">
                  <c:v>64.959999999999994</c:v>
                </c:pt>
                <c:pt idx="424">
                  <c:v>65.53</c:v>
                </c:pt>
                <c:pt idx="425">
                  <c:v>66.11</c:v>
                </c:pt>
                <c:pt idx="426">
                  <c:v>66.7</c:v>
                </c:pt>
                <c:pt idx="427">
                  <c:v>67.3</c:v>
                </c:pt>
                <c:pt idx="428">
                  <c:v>67.92</c:v>
                </c:pt>
                <c:pt idx="429">
                  <c:v>68.540000000000006</c:v>
                </c:pt>
                <c:pt idx="430">
                  <c:v>69.17</c:v>
                </c:pt>
                <c:pt idx="431">
                  <c:v>69.81</c:v>
                </c:pt>
                <c:pt idx="432">
                  <c:v>70.47</c:v>
                </c:pt>
                <c:pt idx="433">
                  <c:v>71.14</c:v>
                </c:pt>
                <c:pt idx="434">
                  <c:v>71.81</c:v>
                </c:pt>
                <c:pt idx="435">
                  <c:v>72.5</c:v>
                </c:pt>
                <c:pt idx="436">
                  <c:v>73.209999999999994</c:v>
                </c:pt>
                <c:pt idx="437">
                  <c:v>73.92</c:v>
                </c:pt>
                <c:pt idx="438">
                  <c:v>74.650000000000006</c:v>
                </c:pt>
                <c:pt idx="439">
                  <c:v>75.39</c:v>
                </c:pt>
                <c:pt idx="440">
                  <c:v>76.150000000000006</c:v>
                </c:pt>
                <c:pt idx="441">
                  <c:v>76.91</c:v>
                </c:pt>
                <c:pt idx="442">
                  <c:v>77.7</c:v>
                </c:pt>
                <c:pt idx="443">
                  <c:v>78.5</c:v>
                </c:pt>
                <c:pt idx="444">
                  <c:v>79.31</c:v>
                </c:pt>
                <c:pt idx="445">
                  <c:v>80.14</c:v>
                </c:pt>
                <c:pt idx="446">
                  <c:v>80.98</c:v>
                </c:pt>
                <c:pt idx="447">
                  <c:v>81.84</c:v>
                </c:pt>
                <c:pt idx="448">
                  <c:v>82.72</c:v>
                </c:pt>
                <c:pt idx="449">
                  <c:v>83.61</c:v>
                </c:pt>
                <c:pt idx="450">
                  <c:v>84.53</c:v>
                </c:pt>
                <c:pt idx="451">
                  <c:v>85.46</c:v>
                </c:pt>
                <c:pt idx="452">
                  <c:v>86.41</c:v>
                </c:pt>
                <c:pt idx="453">
                  <c:v>87.38</c:v>
                </c:pt>
                <c:pt idx="454">
                  <c:v>88.36</c:v>
                </c:pt>
                <c:pt idx="455">
                  <c:v>89.37</c:v>
                </c:pt>
                <c:pt idx="456">
                  <c:v>90.4</c:v>
                </c:pt>
                <c:pt idx="457">
                  <c:v>91.45</c:v>
                </c:pt>
                <c:pt idx="458">
                  <c:v>92.53</c:v>
                </c:pt>
                <c:pt idx="459">
                  <c:v>93.62</c:v>
                </c:pt>
                <c:pt idx="460">
                  <c:v>94.74</c:v>
                </c:pt>
                <c:pt idx="461">
                  <c:v>95.88</c:v>
                </c:pt>
                <c:pt idx="462">
                  <c:v>97.05</c:v>
                </c:pt>
                <c:pt idx="463">
                  <c:v>98.25</c:v>
                </c:pt>
                <c:pt idx="464">
                  <c:v>99.47</c:v>
                </c:pt>
                <c:pt idx="465">
                  <c:v>100.71</c:v>
                </c:pt>
                <c:pt idx="466">
                  <c:v>101.99</c:v>
                </c:pt>
                <c:pt idx="467">
                  <c:v>103.29</c:v>
                </c:pt>
                <c:pt idx="468">
                  <c:v>104.63</c:v>
                </c:pt>
                <c:pt idx="469">
                  <c:v>105.99</c:v>
                </c:pt>
                <c:pt idx="470">
                  <c:v>107.39</c:v>
                </c:pt>
                <c:pt idx="471">
                  <c:v>108.82</c:v>
                </c:pt>
                <c:pt idx="472">
                  <c:v>110.28</c:v>
                </c:pt>
                <c:pt idx="473">
                  <c:v>111.78</c:v>
                </c:pt>
                <c:pt idx="474">
                  <c:v>113.32</c:v>
                </c:pt>
                <c:pt idx="475">
                  <c:v>114.89</c:v>
                </c:pt>
                <c:pt idx="476">
                  <c:v>116.51</c:v>
                </c:pt>
                <c:pt idx="477">
                  <c:v>118.16</c:v>
                </c:pt>
                <c:pt idx="478">
                  <c:v>119.85</c:v>
                </c:pt>
                <c:pt idx="479">
                  <c:v>121.59</c:v>
                </c:pt>
                <c:pt idx="480">
                  <c:v>123.38</c:v>
                </c:pt>
                <c:pt idx="481">
                  <c:v>125.21</c:v>
                </c:pt>
                <c:pt idx="482">
                  <c:v>127.09</c:v>
                </c:pt>
                <c:pt idx="483">
                  <c:v>129.02000000000001</c:v>
                </c:pt>
                <c:pt idx="484">
                  <c:v>131.01</c:v>
                </c:pt>
                <c:pt idx="485">
                  <c:v>133.06</c:v>
                </c:pt>
                <c:pt idx="486">
                  <c:v>135.16</c:v>
                </c:pt>
                <c:pt idx="487">
                  <c:v>137.33000000000001</c:v>
                </c:pt>
                <c:pt idx="488">
                  <c:v>139.57</c:v>
                </c:pt>
                <c:pt idx="489">
                  <c:v>141.88999999999999</c:v>
                </c:pt>
                <c:pt idx="490">
                  <c:v>144.28</c:v>
                </c:pt>
                <c:pt idx="491">
                  <c:v>146.76</c:v>
                </c:pt>
                <c:pt idx="492">
                  <c:v>149.34</c:v>
                </c:pt>
                <c:pt idx="493">
                  <c:v>152.02000000000001</c:v>
                </c:pt>
                <c:pt idx="494">
                  <c:v>154.81</c:v>
                </c:pt>
                <c:pt idx="495">
                  <c:v>157.71</c:v>
                </c:pt>
                <c:pt idx="496">
                  <c:v>160.63</c:v>
                </c:pt>
                <c:pt idx="497">
                  <c:v>163.69999999999999</c:v>
                </c:pt>
                <c:pt idx="498">
                  <c:v>166.91</c:v>
                </c:pt>
                <c:pt idx="499">
                  <c:v>170.29</c:v>
                </c:pt>
                <c:pt idx="500">
                  <c:v>173.89</c:v>
                </c:pt>
                <c:pt idx="501">
                  <c:v>177.29</c:v>
                </c:pt>
                <c:pt idx="502">
                  <c:v>180.95</c:v>
                </c:pt>
                <c:pt idx="503">
                  <c:v>184.84</c:v>
                </c:pt>
                <c:pt idx="504">
                  <c:v>188.97</c:v>
                </c:pt>
                <c:pt idx="505">
                  <c:v>193.59</c:v>
                </c:pt>
                <c:pt idx="506">
                  <c:v>197.35</c:v>
                </c:pt>
                <c:pt idx="507">
                  <c:v>201.58</c:v>
                </c:pt>
                <c:pt idx="508">
                  <c:v>206.1</c:v>
                </c:pt>
                <c:pt idx="509">
                  <c:v>210.94</c:v>
                </c:pt>
                <c:pt idx="510">
                  <c:v>216.38</c:v>
                </c:pt>
                <c:pt idx="511">
                  <c:v>220.49</c:v>
                </c:pt>
                <c:pt idx="512">
                  <c:v>224.85</c:v>
                </c:pt>
                <c:pt idx="513">
                  <c:v>229.56</c:v>
                </c:pt>
                <c:pt idx="514">
                  <c:v>234.54</c:v>
                </c:pt>
                <c:pt idx="515">
                  <c:v>239.96</c:v>
                </c:pt>
                <c:pt idx="516">
                  <c:v>244.04</c:v>
                </c:pt>
                <c:pt idx="517">
                  <c:v>247.52</c:v>
                </c:pt>
                <c:pt idx="518">
                  <c:v>251.33</c:v>
                </c:pt>
                <c:pt idx="519">
                  <c:v>255.24</c:v>
                </c:pt>
                <c:pt idx="520">
                  <c:v>259.19</c:v>
                </c:pt>
                <c:pt idx="521">
                  <c:v>262.42</c:v>
                </c:pt>
                <c:pt idx="522">
                  <c:v>264.18</c:v>
                </c:pt>
                <c:pt idx="523">
                  <c:v>266.27</c:v>
                </c:pt>
                <c:pt idx="524">
                  <c:v>268.29000000000002</c:v>
                </c:pt>
                <c:pt idx="525">
                  <c:v>270.13</c:v>
                </c:pt>
                <c:pt idx="526">
                  <c:v>271.77</c:v>
                </c:pt>
                <c:pt idx="527">
                  <c:v>272.39</c:v>
                </c:pt>
                <c:pt idx="528">
                  <c:v>273.16000000000003</c:v>
                </c:pt>
                <c:pt idx="529">
                  <c:v>273.88</c:v>
                </c:pt>
                <c:pt idx="530">
                  <c:v>274.49</c:v>
                </c:pt>
                <c:pt idx="531">
                  <c:v>275</c:v>
                </c:pt>
                <c:pt idx="532">
                  <c:v>275.37</c:v>
                </c:pt>
                <c:pt idx="533">
                  <c:v>275.70999999999998</c:v>
                </c:pt>
                <c:pt idx="534">
                  <c:v>276.01</c:v>
                </c:pt>
                <c:pt idx="535">
                  <c:v>276.27999999999997</c:v>
                </c:pt>
                <c:pt idx="536">
                  <c:v>276.52</c:v>
                </c:pt>
                <c:pt idx="537">
                  <c:v>276.74</c:v>
                </c:pt>
                <c:pt idx="538">
                  <c:v>276.94</c:v>
                </c:pt>
                <c:pt idx="539">
                  <c:v>277.12</c:v>
                </c:pt>
                <c:pt idx="540">
                  <c:v>277.27999999999997</c:v>
                </c:pt>
                <c:pt idx="541">
                  <c:v>277.43</c:v>
                </c:pt>
                <c:pt idx="542">
                  <c:v>277.57</c:v>
                </c:pt>
                <c:pt idx="543">
                  <c:v>277.69</c:v>
                </c:pt>
                <c:pt idx="544">
                  <c:v>277.81</c:v>
                </c:pt>
                <c:pt idx="545">
                  <c:v>277.91000000000003</c:v>
                </c:pt>
                <c:pt idx="546">
                  <c:v>278.01</c:v>
                </c:pt>
                <c:pt idx="547">
                  <c:v>278.10000000000002</c:v>
                </c:pt>
                <c:pt idx="548">
                  <c:v>278.18</c:v>
                </c:pt>
                <c:pt idx="549">
                  <c:v>278.25</c:v>
                </c:pt>
                <c:pt idx="550">
                  <c:v>278.32</c:v>
                </c:pt>
                <c:pt idx="551">
                  <c:v>278.38</c:v>
                </c:pt>
                <c:pt idx="552">
                  <c:v>278.44</c:v>
                </c:pt>
                <c:pt idx="553">
                  <c:v>278.49</c:v>
                </c:pt>
                <c:pt idx="554">
                  <c:v>278.52999999999997</c:v>
                </c:pt>
                <c:pt idx="555">
                  <c:v>278.58</c:v>
                </c:pt>
                <c:pt idx="556">
                  <c:v>278.62</c:v>
                </c:pt>
                <c:pt idx="557">
                  <c:v>278.64999999999998</c:v>
                </c:pt>
                <c:pt idx="558">
                  <c:v>278.68</c:v>
                </c:pt>
                <c:pt idx="559">
                  <c:v>278.70999999999998</c:v>
                </c:pt>
                <c:pt idx="560">
                  <c:v>278.74</c:v>
                </c:pt>
                <c:pt idx="561">
                  <c:v>278.77</c:v>
                </c:pt>
                <c:pt idx="562">
                  <c:v>278.79000000000002</c:v>
                </c:pt>
                <c:pt idx="563">
                  <c:v>278.81</c:v>
                </c:pt>
                <c:pt idx="564">
                  <c:v>278.83</c:v>
                </c:pt>
                <c:pt idx="565">
                  <c:v>278.85000000000002</c:v>
                </c:pt>
                <c:pt idx="566">
                  <c:v>278.87</c:v>
                </c:pt>
                <c:pt idx="567">
                  <c:v>278.89</c:v>
                </c:pt>
                <c:pt idx="568">
                  <c:v>278.89999999999998</c:v>
                </c:pt>
                <c:pt idx="569">
                  <c:v>278.92</c:v>
                </c:pt>
                <c:pt idx="570">
                  <c:v>278.93</c:v>
                </c:pt>
                <c:pt idx="571">
                  <c:v>278.94</c:v>
                </c:pt>
                <c:pt idx="572">
                  <c:v>278.95999999999998</c:v>
                </c:pt>
                <c:pt idx="573">
                  <c:v>278.97000000000003</c:v>
                </c:pt>
                <c:pt idx="574">
                  <c:v>278.98</c:v>
                </c:pt>
                <c:pt idx="575">
                  <c:v>278.99</c:v>
                </c:pt>
                <c:pt idx="576">
                  <c:v>278.99</c:v>
                </c:pt>
                <c:pt idx="577">
                  <c:v>279</c:v>
                </c:pt>
                <c:pt idx="578">
                  <c:v>279.01</c:v>
                </c:pt>
                <c:pt idx="579">
                  <c:v>279.01</c:v>
                </c:pt>
                <c:pt idx="580">
                  <c:v>279.02</c:v>
                </c:pt>
                <c:pt idx="581">
                  <c:v>279.02</c:v>
                </c:pt>
                <c:pt idx="582">
                  <c:v>279.02999999999997</c:v>
                </c:pt>
                <c:pt idx="583">
                  <c:v>279.02999999999997</c:v>
                </c:pt>
                <c:pt idx="584">
                  <c:v>279.04000000000002</c:v>
                </c:pt>
                <c:pt idx="585">
                  <c:v>279.04000000000002</c:v>
                </c:pt>
                <c:pt idx="586">
                  <c:v>279.05</c:v>
                </c:pt>
                <c:pt idx="587">
                  <c:v>279.05</c:v>
                </c:pt>
                <c:pt idx="588">
                  <c:v>279.06</c:v>
                </c:pt>
                <c:pt idx="589">
                  <c:v>279.06</c:v>
                </c:pt>
                <c:pt idx="590">
                  <c:v>279.07</c:v>
                </c:pt>
                <c:pt idx="591">
                  <c:v>279.07</c:v>
                </c:pt>
                <c:pt idx="592">
                  <c:v>279.08</c:v>
                </c:pt>
                <c:pt idx="593">
                  <c:v>279.08</c:v>
                </c:pt>
                <c:pt idx="594">
                  <c:v>279.08</c:v>
                </c:pt>
                <c:pt idx="595">
                  <c:v>279.08</c:v>
                </c:pt>
                <c:pt idx="596">
                  <c:v>279.08</c:v>
                </c:pt>
                <c:pt idx="597">
                  <c:v>279.08</c:v>
                </c:pt>
                <c:pt idx="598">
                  <c:v>279.08</c:v>
                </c:pt>
                <c:pt idx="599">
                  <c:v>279.08</c:v>
                </c:pt>
                <c:pt idx="600">
                  <c:v>279.07</c:v>
                </c:pt>
                <c:pt idx="601">
                  <c:v>279.07</c:v>
                </c:pt>
                <c:pt idx="602">
                  <c:v>279.07</c:v>
                </c:pt>
                <c:pt idx="603">
                  <c:v>279.06</c:v>
                </c:pt>
                <c:pt idx="604">
                  <c:v>279.06</c:v>
                </c:pt>
                <c:pt idx="605">
                  <c:v>279.05</c:v>
                </c:pt>
                <c:pt idx="606">
                  <c:v>279.05</c:v>
                </c:pt>
                <c:pt idx="607">
                  <c:v>279.04000000000002</c:v>
                </c:pt>
                <c:pt idx="608">
                  <c:v>279.04000000000002</c:v>
                </c:pt>
                <c:pt idx="609">
                  <c:v>279.02999999999997</c:v>
                </c:pt>
                <c:pt idx="610">
                  <c:v>279.02</c:v>
                </c:pt>
                <c:pt idx="611">
                  <c:v>279.01</c:v>
                </c:pt>
                <c:pt idx="612">
                  <c:v>279</c:v>
                </c:pt>
                <c:pt idx="613">
                  <c:v>278.98</c:v>
                </c:pt>
                <c:pt idx="614">
                  <c:v>278.97000000000003</c:v>
                </c:pt>
                <c:pt idx="615">
                  <c:v>278.95</c:v>
                </c:pt>
                <c:pt idx="616">
                  <c:v>278.92</c:v>
                </c:pt>
                <c:pt idx="617">
                  <c:v>278.89999999999998</c:v>
                </c:pt>
                <c:pt idx="618">
                  <c:v>278.87</c:v>
                </c:pt>
                <c:pt idx="619">
                  <c:v>278.83</c:v>
                </c:pt>
                <c:pt idx="620">
                  <c:v>278.8</c:v>
                </c:pt>
                <c:pt idx="621">
                  <c:v>278.76</c:v>
                </c:pt>
                <c:pt idx="622">
                  <c:v>278.70999999999998</c:v>
                </c:pt>
                <c:pt idx="623">
                  <c:v>278.67</c:v>
                </c:pt>
                <c:pt idx="624">
                  <c:v>278.62</c:v>
                </c:pt>
                <c:pt idx="625">
                  <c:v>278.56</c:v>
                </c:pt>
                <c:pt idx="626">
                  <c:v>278.5</c:v>
                </c:pt>
                <c:pt idx="627">
                  <c:v>278.44</c:v>
                </c:pt>
                <c:pt idx="628">
                  <c:v>278.37</c:v>
                </c:pt>
                <c:pt idx="629">
                  <c:v>278.3</c:v>
                </c:pt>
                <c:pt idx="630">
                  <c:v>278.22000000000003</c:v>
                </c:pt>
                <c:pt idx="631">
                  <c:v>278.13</c:v>
                </c:pt>
                <c:pt idx="632">
                  <c:v>278.04000000000002</c:v>
                </c:pt>
                <c:pt idx="633">
                  <c:v>277.94</c:v>
                </c:pt>
                <c:pt idx="634">
                  <c:v>277.83</c:v>
                </c:pt>
                <c:pt idx="635">
                  <c:v>277.70999999999998</c:v>
                </c:pt>
                <c:pt idx="636">
                  <c:v>277.58</c:v>
                </c:pt>
                <c:pt idx="637">
                  <c:v>277.45</c:v>
                </c:pt>
                <c:pt idx="638">
                  <c:v>277.29000000000002</c:v>
                </c:pt>
                <c:pt idx="639">
                  <c:v>277.13</c:v>
                </c:pt>
                <c:pt idx="640">
                  <c:v>276.95</c:v>
                </c:pt>
                <c:pt idx="641">
                  <c:v>276.75</c:v>
                </c:pt>
                <c:pt idx="642">
                  <c:v>276.52999999999997</c:v>
                </c:pt>
                <c:pt idx="643">
                  <c:v>276.29000000000002</c:v>
                </c:pt>
                <c:pt idx="644">
                  <c:v>276.02</c:v>
                </c:pt>
                <c:pt idx="645">
                  <c:v>275.7</c:v>
                </c:pt>
                <c:pt idx="646">
                  <c:v>275.35000000000002</c:v>
                </c:pt>
                <c:pt idx="647">
                  <c:v>274.97000000000003</c:v>
                </c:pt>
                <c:pt idx="648">
                  <c:v>274.54000000000002</c:v>
                </c:pt>
                <c:pt idx="649">
                  <c:v>273.89</c:v>
                </c:pt>
                <c:pt idx="650">
                  <c:v>273.12</c:v>
                </c:pt>
                <c:pt idx="651">
                  <c:v>272.25</c:v>
                </c:pt>
                <c:pt idx="652">
                  <c:v>271.32</c:v>
                </c:pt>
                <c:pt idx="653">
                  <c:v>270.60000000000002</c:v>
                </c:pt>
                <c:pt idx="654">
                  <c:v>268.69</c:v>
                </c:pt>
                <c:pt idx="655">
                  <c:v>266.70999999999998</c:v>
                </c:pt>
                <c:pt idx="656">
                  <c:v>264.61</c:v>
                </c:pt>
                <c:pt idx="657">
                  <c:v>262.48</c:v>
                </c:pt>
                <c:pt idx="658">
                  <c:v>260.57</c:v>
                </c:pt>
                <c:pt idx="659">
                  <c:v>257.66000000000003</c:v>
                </c:pt>
                <c:pt idx="660">
                  <c:v>254.2</c:v>
                </c:pt>
                <c:pt idx="661">
                  <c:v>250.82</c:v>
                </c:pt>
                <c:pt idx="662">
                  <c:v>247.54</c:v>
                </c:pt>
                <c:pt idx="663">
                  <c:v>244.46</c:v>
                </c:pt>
                <c:pt idx="664">
                  <c:v>241.29</c:v>
                </c:pt>
                <c:pt idx="665">
                  <c:v>237.1</c:v>
                </c:pt>
                <c:pt idx="666">
                  <c:v>233.25</c:v>
                </c:pt>
                <c:pt idx="667">
                  <c:v>229.59</c:v>
                </c:pt>
                <c:pt idx="668">
                  <c:v>226.15</c:v>
                </c:pt>
                <c:pt idx="669">
                  <c:v>223.12</c:v>
                </c:pt>
                <c:pt idx="670">
                  <c:v>219.09</c:v>
                </c:pt>
                <c:pt idx="671">
                  <c:v>215.48</c:v>
                </c:pt>
                <c:pt idx="672">
                  <c:v>212.06</c:v>
                </c:pt>
                <c:pt idx="673">
                  <c:v>208.83</c:v>
                </c:pt>
                <c:pt idx="674">
                  <c:v>205.79</c:v>
                </c:pt>
                <c:pt idx="675">
                  <c:v>202.62</c:v>
                </c:pt>
                <c:pt idx="676">
                  <c:v>199.52</c:v>
                </c:pt>
                <c:pt idx="677">
                  <c:v>196.57</c:v>
                </c:pt>
                <c:pt idx="678">
                  <c:v>193.76</c:v>
                </c:pt>
                <c:pt idx="679">
                  <c:v>191.07</c:v>
                </c:pt>
                <c:pt idx="680">
                  <c:v>188.44</c:v>
                </c:pt>
                <c:pt idx="681">
                  <c:v>185.84</c:v>
                </c:pt>
                <c:pt idx="682">
                  <c:v>183.35</c:v>
                </c:pt>
                <c:pt idx="683">
                  <c:v>180.95</c:v>
                </c:pt>
                <c:pt idx="684">
                  <c:v>178.64</c:v>
                </c:pt>
                <c:pt idx="685">
                  <c:v>176.42</c:v>
                </c:pt>
                <c:pt idx="686">
                  <c:v>174.28</c:v>
                </c:pt>
                <c:pt idx="687">
                  <c:v>172.22</c:v>
                </c:pt>
                <c:pt idx="688">
                  <c:v>170.21</c:v>
                </c:pt>
                <c:pt idx="689">
                  <c:v>168.27</c:v>
                </c:pt>
                <c:pt idx="690">
                  <c:v>166.39</c:v>
                </c:pt>
                <c:pt idx="691">
                  <c:v>164.56</c:v>
                </c:pt>
                <c:pt idx="692">
                  <c:v>162.79</c:v>
                </c:pt>
                <c:pt idx="693">
                  <c:v>161.06</c:v>
                </c:pt>
                <c:pt idx="694">
                  <c:v>159.38</c:v>
                </c:pt>
                <c:pt idx="695">
                  <c:v>157.75</c:v>
                </c:pt>
                <c:pt idx="696">
                  <c:v>156.16</c:v>
                </c:pt>
                <c:pt idx="697">
                  <c:v>154.62</c:v>
                </c:pt>
                <c:pt idx="698">
                  <c:v>153.11000000000001</c:v>
                </c:pt>
                <c:pt idx="699">
                  <c:v>151.63999999999999</c:v>
                </c:pt>
                <c:pt idx="700">
                  <c:v>150.21</c:v>
                </c:pt>
                <c:pt idx="701">
                  <c:v>148.82</c:v>
                </c:pt>
                <c:pt idx="702">
                  <c:v>147.46</c:v>
                </c:pt>
                <c:pt idx="703">
                  <c:v>146.13999999999999</c:v>
                </c:pt>
                <c:pt idx="704">
                  <c:v>144.85</c:v>
                </c:pt>
                <c:pt idx="705">
                  <c:v>143.59</c:v>
                </c:pt>
                <c:pt idx="706">
                  <c:v>142.36000000000001</c:v>
                </c:pt>
                <c:pt idx="707">
                  <c:v>141.16999999999999</c:v>
                </c:pt>
                <c:pt idx="708">
                  <c:v>140</c:v>
                </c:pt>
                <c:pt idx="709">
                  <c:v>138.86000000000001</c:v>
                </c:pt>
                <c:pt idx="710">
                  <c:v>137.75</c:v>
                </c:pt>
                <c:pt idx="711">
                  <c:v>136.66999999999999</c:v>
                </c:pt>
                <c:pt idx="712">
                  <c:v>135.61000000000001</c:v>
                </c:pt>
                <c:pt idx="713">
                  <c:v>134.58000000000001</c:v>
                </c:pt>
                <c:pt idx="714">
                  <c:v>133.58000000000001</c:v>
                </c:pt>
                <c:pt idx="715">
                  <c:v>132.6</c:v>
                </c:pt>
                <c:pt idx="716">
                  <c:v>131.63999999999999</c:v>
                </c:pt>
                <c:pt idx="717">
                  <c:v>130.69999999999999</c:v>
                </c:pt>
                <c:pt idx="718">
                  <c:v>129.79</c:v>
                </c:pt>
                <c:pt idx="719">
                  <c:v>128.9</c:v>
                </c:pt>
                <c:pt idx="720">
                  <c:v>128.03</c:v>
                </c:pt>
                <c:pt idx="721">
                  <c:v>127.18</c:v>
                </c:pt>
                <c:pt idx="722">
                  <c:v>126.35</c:v>
                </c:pt>
                <c:pt idx="723">
                  <c:v>125.54</c:v>
                </c:pt>
                <c:pt idx="724">
                  <c:v>124.74</c:v>
                </c:pt>
                <c:pt idx="725">
                  <c:v>123.97</c:v>
                </c:pt>
                <c:pt idx="726">
                  <c:v>123.22</c:v>
                </c:pt>
                <c:pt idx="727">
                  <c:v>122.48</c:v>
                </c:pt>
                <c:pt idx="728">
                  <c:v>121.76</c:v>
                </c:pt>
                <c:pt idx="729">
                  <c:v>121.05</c:v>
                </c:pt>
                <c:pt idx="730">
                  <c:v>120.37</c:v>
                </c:pt>
                <c:pt idx="731">
                  <c:v>119.69</c:v>
                </c:pt>
                <c:pt idx="732">
                  <c:v>119.04</c:v>
                </c:pt>
                <c:pt idx="733">
                  <c:v>118.4</c:v>
                </c:pt>
                <c:pt idx="734">
                  <c:v>117.77</c:v>
                </c:pt>
                <c:pt idx="735">
                  <c:v>117.16</c:v>
                </c:pt>
                <c:pt idx="736">
                  <c:v>116.56</c:v>
                </c:pt>
                <c:pt idx="737">
                  <c:v>115.97</c:v>
                </c:pt>
                <c:pt idx="738">
                  <c:v>115.4</c:v>
                </c:pt>
                <c:pt idx="739">
                  <c:v>114.85</c:v>
                </c:pt>
                <c:pt idx="740">
                  <c:v>114.3</c:v>
                </c:pt>
                <c:pt idx="741">
                  <c:v>113.77</c:v>
                </c:pt>
                <c:pt idx="742">
                  <c:v>113.25</c:v>
                </c:pt>
                <c:pt idx="743">
                  <c:v>112.74</c:v>
                </c:pt>
                <c:pt idx="744">
                  <c:v>112.24</c:v>
                </c:pt>
                <c:pt idx="745">
                  <c:v>111.75</c:v>
                </c:pt>
                <c:pt idx="746">
                  <c:v>111.28</c:v>
                </c:pt>
                <c:pt idx="747">
                  <c:v>110.81</c:v>
                </c:pt>
                <c:pt idx="748">
                  <c:v>110.36</c:v>
                </c:pt>
                <c:pt idx="749">
                  <c:v>109.91</c:v>
                </c:pt>
                <c:pt idx="750">
                  <c:v>109.48</c:v>
                </c:pt>
                <c:pt idx="751">
                  <c:v>109.06</c:v>
                </c:pt>
                <c:pt idx="752">
                  <c:v>108.64</c:v>
                </c:pt>
                <c:pt idx="753">
                  <c:v>108.24</c:v>
                </c:pt>
                <c:pt idx="754">
                  <c:v>107.84</c:v>
                </c:pt>
                <c:pt idx="755">
                  <c:v>107.46</c:v>
                </c:pt>
                <c:pt idx="756">
                  <c:v>107.08</c:v>
                </c:pt>
                <c:pt idx="757">
                  <c:v>106.71</c:v>
                </c:pt>
                <c:pt idx="758">
                  <c:v>106.35</c:v>
                </c:pt>
                <c:pt idx="759">
                  <c:v>106</c:v>
                </c:pt>
                <c:pt idx="760">
                  <c:v>105.65</c:v>
                </c:pt>
                <c:pt idx="761">
                  <c:v>105.32</c:v>
                </c:pt>
                <c:pt idx="762">
                  <c:v>104.99</c:v>
                </c:pt>
                <c:pt idx="763">
                  <c:v>104.67</c:v>
                </c:pt>
                <c:pt idx="764">
                  <c:v>104.35</c:v>
                </c:pt>
                <c:pt idx="765">
                  <c:v>104.05</c:v>
                </c:pt>
                <c:pt idx="766">
                  <c:v>103.75</c:v>
                </c:pt>
                <c:pt idx="767">
                  <c:v>103.45</c:v>
                </c:pt>
                <c:pt idx="768">
                  <c:v>103.17</c:v>
                </c:pt>
                <c:pt idx="769">
                  <c:v>102.89</c:v>
                </c:pt>
                <c:pt idx="770">
                  <c:v>102.62</c:v>
                </c:pt>
                <c:pt idx="771">
                  <c:v>102.35</c:v>
                </c:pt>
                <c:pt idx="772">
                  <c:v>102.09</c:v>
                </c:pt>
                <c:pt idx="773">
                  <c:v>101.84</c:v>
                </c:pt>
                <c:pt idx="774">
                  <c:v>101.59</c:v>
                </c:pt>
                <c:pt idx="775">
                  <c:v>101.35</c:v>
                </c:pt>
                <c:pt idx="776">
                  <c:v>101.12</c:v>
                </c:pt>
                <c:pt idx="777">
                  <c:v>100.89</c:v>
                </c:pt>
                <c:pt idx="778">
                  <c:v>100.66</c:v>
                </c:pt>
                <c:pt idx="779">
                  <c:v>100.44</c:v>
                </c:pt>
                <c:pt idx="780">
                  <c:v>100.23</c:v>
                </c:pt>
                <c:pt idx="781">
                  <c:v>100.02</c:v>
                </c:pt>
                <c:pt idx="782">
                  <c:v>99.82</c:v>
                </c:pt>
                <c:pt idx="783">
                  <c:v>99.62</c:v>
                </c:pt>
                <c:pt idx="784">
                  <c:v>99.43</c:v>
                </c:pt>
                <c:pt idx="785">
                  <c:v>99.24</c:v>
                </c:pt>
                <c:pt idx="786">
                  <c:v>99.06</c:v>
                </c:pt>
                <c:pt idx="787">
                  <c:v>98.88</c:v>
                </c:pt>
                <c:pt idx="788">
                  <c:v>98.71</c:v>
                </c:pt>
                <c:pt idx="789">
                  <c:v>98.54</c:v>
                </c:pt>
                <c:pt idx="790">
                  <c:v>98.37</c:v>
                </c:pt>
                <c:pt idx="791">
                  <c:v>98.21</c:v>
                </c:pt>
                <c:pt idx="792">
                  <c:v>98.06</c:v>
                </c:pt>
                <c:pt idx="793">
                  <c:v>97.9</c:v>
                </c:pt>
                <c:pt idx="794">
                  <c:v>97.76</c:v>
                </c:pt>
                <c:pt idx="795">
                  <c:v>97.61</c:v>
                </c:pt>
                <c:pt idx="796">
                  <c:v>97.47</c:v>
                </c:pt>
                <c:pt idx="797">
                  <c:v>97.34</c:v>
                </c:pt>
                <c:pt idx="798">
                  <c:v>97.21</c:v>
                </c:pt>
                <c:pt idx="799">
                  <c:v>97.08</c:v>
                </c:pt>
                <c:pt idx="800">
                  <c:v>96.96</c:v>
                </c:pt>
                <c:pt idx="801">
                  <c:v>96.84</c:v>
                </c:pt>
                <c:pt idx="802">
                  <c:v>96.72</c:v>
                </c:pt>
                <c:pt idx="803">
                  <c:v>96.61</c:v>
                </c:pt>
                <c:pt idx="804">
                  <c:v>96.5</c:v>
                </c:pt>
                <c:pt idx="805">
                  <c:v>96.39</c:v>
                </c:pt>
                <c:pt idx="806">
                  <c:v>96.29</c:v>
                </c:pt>
                <c:pt idx="807">
                  <c:v>96.19</c:v>
                </c:pt>
                <c:pt idx="808">
                  <c:v>96.09</c:v>
                </c:pt>
                <c:pt idx="809">
                  <c:v>96</c:v>
                </c:pt>
                <c:pt idx="810">
                  <c:v>95.91</c:v>
                </c:pt>
                <c:pt idx="811">
                  <c:v>95.82</c:v>
                </c:pt>
                <c:pt idx="812">
                  <c:v>95.74</c:v>
                </c:pt>
                <c:pt idx="813">
                  <c:v>95.66</c:v>
                </c:pt>
                <c:pt idx="814">
                  <c:v>95.58</c:v>
                </c:pt>
                <c:pt idx="815">
                  <c:v>95.5</c:v>
                </c:pt>
                <c:pt idx="816">
                  <c:v>95.43</c:v>
                </c:pt>
                <c:pt idx="817">
                  <c:v>95.36</c:v>
                </c:pt>
                <c:pt idx="818">
                  <c:v>95.3</c:v>
                </c:pt>
                <c:pt idx="819">
                  <c:v>95.23</c:v>
                </c:pt>
                <c:pt idx="820">
                  <c:v>95.17</c:v>
                </c:pt>
                <c:pt idx="821">
                  <c:v>95.11</c:v>
                </c:pt>
                <c:pt idx="822">
                  <c:v>95.06</c:v>
                </c:pt>
                <c:pt idx="823">
                  <c:v>95</c:v>
                </c:pt>
                <c:pt idx="824">
                  <c:v>94.95</c:v>
                </c:pt>
                <c:pt idx="825">
                  <c:v>94.91</c:v>
                </c:pt>
                <c:pt idx="826">
                  <c:v>94.86</c:v>
                </c:pt>
                <c:pt idx="827">
                  <c:v>94.82</c:v>
                </c:pt>
                <c:pt idx="828">
                  <c:v>94.78</c:v>
                </c:pt>
                <c:pt idx="829">
                  <c:v>94.74</c:v>
                </c:pt>
                <c:pt idx="830">
                  <c:v>94.7</c:v>
                </c:pt>
                <c:pt idx="831">
                  <c:v>94.67</c:v>
                </c:pt>
                <c:pt idx="832">
                  <c:v>94.64</c:v>
                </c:pt>
                <c:pt idx="833">
                  <c:v>94.61</c:v>
                </c:pt>
                <c:pt idx="834">
                  <c:v>94.58</c:v>
                </c:pt>
                <c:pt idx="835">
                  <c:v>94.56</c:v>
                </c:pt>
                <c:pt idx="836">
                  <c:v>94.53</c:v>
                </c:pt>
                <c:pt idx="837">
                  <c:v>94.51</c:v>
                </c:pt>
                <c:pt idx="838">
                  <c:v>94.49</c:v>
                </c:pt>
                <c:pt idx="839">
                  <c:v>94.48</c:v>
                </c:pt>
                <c:pt idx="840">
                  <c:v>94.46</c:v>
                </c:pt>
                <c:pt idx="841">
                  <c:v>94.45</c:v>
                </c:pt>
                <c:pt idx="842">
                  <c:v>94.44</c:v>
                </c:pt>
                <c:pt idx="843">
                  <c:v>94.43</c:v>
                </c:pt>
                <c:pt idx="844">
                  <c:v>94.42</c:v>
                </c:pt>
                <c:pt idx="845">
                  <c:v>94.42</c:v>
                </c:pt>
                <c:pt idx="846">
                  <c:v>94.42</c:v>
                </c:pt>
                <c:pt idx="847">
                  <c:v>94.41</c:v>
                </c:pt>
                <c:pt idx="848">
                  <c:v>94.42</c:v>
                </c:pt>
                <c:pt idx="849">
                  <c:v>94.42</c:v>
                </c:pt>
                <c:pt idx="850">
                  <c:v>94.42</c:v>
                </c:pt>
                <c:pt idx="851">
                  <c:v>94.43</c:v>
                </c:pt>
                <c:pt idx="852">
                  <c:v>94.44</c:v>
                </c:pt>
                <c:pt idx="853">
                  <c:v>94.45</c:v>
                </c:pt>
                <c:pt idx="854">
                  <c:v>94.46</c:v>
                </c:pt>
                <c:pt idx="855">
                  <c:v>94.47</c:v>
                </c:pt>
                <c:pt idx="856">
                  <c:v>94.48</c:v>
                </c:pt>
                <c:pt idx="857">
                  <c:v>94.5</c:v>
                </c:pt>
                <c:pt idx="858">
                  <c:v>94.52</c:v>
                </c:pt>
                <c:pt idx="859">
                  <c:v>94.54</c:v>
                </c:pt>
                <c:pt idx="860">
                  <c:v>94.56</c:v>
                </c:pt>
                <c:pt idx="861">
                  <c:v>94.58</c:v>
                </c:pt>
                <c:pt idx="862">
                  <c:v>94.6</c:v>
                </c:pt>
                <c:pt idx="863">
                  <c:v>94.63</c:v>
                </c:pt>
                <c:pt idx="864">
                  <c:v>94.65</c:v>
                </c:pt>
                <c:pt idx="865">
                  <c:v>94.68</c:v>
                </c:pt>
                <c:pt idx="866">
                  <c:v>94.71</c:v>
                </c:pt>
                <c:pt idx="867">
                  <c:v>94.74</c:v>
                </c:pt>
                <c:pt idx="868">
                  <c:v>94.78</c:v>
                </c:pt>
                <c:pt idx="869">
                  <c:v>94.81</c:v>
                </c:pt>
                <c:pt idx="870">
                  <c:v>94.85</c:v>
                </c:pt>
                <c:pt idx="871">
                  <c:v>94.88</c:v>
                </c:pt>
                <c:pt idx="872">
                  <c:v>94.92</c:v>
                </c:pt>
                <c:pt idx="873">
                  <c:v>94.96</c:v>
                </c:pt>
                <c:pt idx="874">
                  <c:v>95</c:v>
                </c:pt>
                <c:pt idx="875">
                  <c:v>95.04</c:v>
                </c:pt>
                <c:pt idx="876">
                  <c:v>95.09</c:v>
                </c:pt>
                <c:pt idx="877">
                  <c:v>95.13</c:v>
                </c:pt>
                <c:pt idx="878">
                  <c:v>95.18</c:v>
                </c:pt>
                <c:pt idx="879">
                  <c:v>95.22</c:v>
                </c:pt>
                <c:pt idx="880">
                  <c:v>95.27</c:v>
                </c:pt>
                <c:pt idx="881">
                  <c:v>95.32</c:v>
                </c:pt>
                <c:pt idx="882">
                  <c:v>95.37</c:v>
                </c:pt>
                <c:pt idx="883">
                  <c:v>95.42</c:v>
                </c:pt>
                <c:pt idx="884">
                  <c:v>95.48</c:v>
                </c:pt>
                <c:pt idx="885">
                  <c:v>95.53</c:v>
                </c:pt>
                <c:pt idx="886">
                  <c:v>95.59</c:v>
                </c:pt>
                <c:pt idx="887">
                  <c:v>95.65</c:v>
                </c:pt>
                <c:pt idx="888">
                  <c:v>95.7</c:v>
                </c:pt>
                <c:pt idx="889">
                  <c:v>95.76</c:v>
                </c:pt>
                <c:pt idx="890">
                  <c:v>95.82</c:v>
                </c:pt>
                <c:pt idx="891">
                  <c:v>95.88</c:v>
                </c:pt>
                <c:pt idx="892">
                  <c:v>95.95</c:v>
                </c:pt>
                <c:pt idx="893">
                  <c:v>96.01</c:v>
                </c:pt>
                <c:pt idx="894">
                  <c:v>96.08</c:v>
                </c:pt>
                <c:pt idx="895">
                  <c:v>96.14</c:v>
                </c:pt>
                <c:pt idx="896">
                  <c:v>96.21</c:v>
                </c:pt>
                <c:pt idx="897">
                  <c:v>96.28</c:v>
                </c:pt>
                <c:pt idx="898">
                  <c:v>96.35</c:v>
                </c:pt>
                <c:pt idx="899">
                  <c:v>96.42</c:v>
                </c:pt>
                <c:pt idx="900">
                  <c:v>96.49</c:v>
                </c:pt>
                <c:pt idx="901">
                  <c:v>96.56</c:v>
                </c:pt>
                <c:pt idx="902">
                  <c:v>96.63</c:v>
                </c:pt>
                <c:pt idx="903">
                  <c:v>96.71</c:v>
                </c:pt>
                <c:pt idx="904">
                  <c:v>96.78</c:v>
                </c:pt>
                <c:pt idx="905">
                  <c:v>96.86</c:v>
                </c:pt>
                <c:pt idx="906">
                  <c:v>96.94</c:v>
                </c:pt>
                <c:pt idx="907">
                  <c:v>97.01</c:v>
                </c:pt>
                <c:pt idx="908">
                  <c:v>97.09</c:v>
                </c:pt>
                <c:pt idx="909">
                  <c:v>97.17</c:v>
                </c:pt>
                <c:pt idx="910">
                  <c:v>97.26</c:v>
                </c:pt>
                <c:pt idx="911">
                  <c:v>97.34</c:v>
                </c:pt>
                <c:pt idx="912">
                  <c:v>97.42</c:v>
                </c:pt>
                <c:pt idx="913">
                  <c:v>97.51</c:v>
                </c:pt>
                <c:pt idx="914">
                  <c:v>97.59</c:v>
                </c:pt>
                <c:pt idx="915">
                  <c:v>97.68</c:v>
                </c:pt>
                <c:pt idx="916">
                  <c:v>97.76</c:v>
                </c:pt>
                <c:pt idx="917">
                  <c:v>97.85</c:v>
                </c:pt>
                <c:pt idx="918">
                  <c:v>97.94</c:v>
                </c:pt>
                <c:pt idx="919">
                  <c:v>98.03</c:v>
                </c:pt>
                <c:pt idx="920">
                  <c:v>98.12</c:v>
                </c:pt>
                <c:pt idx="921">
                  <c:v>98.21</c:v>
                </c:pt>
                <c:pt idx="922">
                  <c:v>98.31</c:v>
                </c:pt>
                <c:pt idx="923">
                  <c:v>98.4</c:v>
                </c:pt>
                <c:pt idx="924">
                  <c:v>98.49</c:v>
                </c:pt>
                <c:pt idx="925">
                  <c:v>98.59</c:v>
                </c:pt>
                <c:pt idx="926">
                  <c:v>98.69</c:v>
                </c:pt>
                <c:pt idx="927">
                  <c:v>98.78</c:v>
                </c:pt>
                <c:pt idx="928">
                  <c:v>98.88</c:v>
                </c:pt>
                <c:pt idx="929">
                  <c:v>98.98</c:v>
                </c:pt>
                <c:pt idx="930">
                  <c:v>99.08</c:v>
                </c:pt>
                <c:pt idx="931">
                  <c:v>99.18</c:v>
                </c:pt>
                <c:pt idx="932">
                  <c:v>99.28</c:v>
                </c:pt>
                <c:pt idx="933">
                  <c:v>99.39</c:v>
                </c:pt>
                <c:pt idx="934">
                  <c:v>99.49</c:v>
                </c:pt>
                <c:pt idx="935">
                  <c:v>99.59</c:v>
                </c:pt>
                <c:pt idx="936">
                  <c:v>99.7</c:v>
                </c:pt>
                <c:pt idx="937">
                  <c:v>99.8</c:v>
                </c:pt>
                <c:pt idx="938">
                  <c:v>99.91</c:v>
                </c:pt>
                <c:pt idx="939">
                  <c:v>100.02</c:v>
                </c:pt>
                <c:pt idx="940">
                  <c:v>100.13</c:v>
                </c:pt>
                <c:pt idx="941">
                  <c:v>100.24</c:v>
                </c:pt>
                <c:pt idx="942">
                  <c:v>100.35</c:v>
                </c:pt>
                <c:pt idx="943">
                  <c:v>100.46</c:v>
                </c:pt>
                <c:pt idx="944">
                  <c:v>100.57</c:v>
                </c:pt>
                <c:pt idx="945">
                  <c:v>100.68</c:v>
                </c:pt>
                <c:pt idx="946">
                  <c:v>100.8</c:v>
                </c:pt>
                <c:pt idx="947">
                  <c:v>100.91</c:v>
                </c:pt>
                <c:pt idx="948">
                  <c:v>101.03</c:v>
                </c:pt>
                <c:pt idx="949">
                  <c:v>101.14</c:v>
                </c:pt>
                <c:pt idx="950">
                  <c:v>101.26</c:v>
                </c:pt>
                <c:pt idx="951">
                  <c:v>101.38</c:v>
                </c:pt>
                <c:pt idx="952">
                  <c:v>101.5</c:v>
                </c:pt>
                <c:pt idx="953">
                  <c:v>101.62</c:v>
                </c:pt>
                <c:pt idx="954">
                  <c:v>101.74</c:v>
                </c:pt>
                <c:pt idx="955">
                  <c:v>101.86</c:v>
                </c:pt>
                <c:pt idx="956">
                  <c:v>101.98</c:v>
                </c:pt>
                <c:pt idx="957">
                  <c:v>102.11</c:v>
                </c:pt>
                <c:pt idx="958">
                  <c:v>102.23</c:v>
                </c:pt>
                <c:pt idx="959">
                  <c:v>102.36</c:v>
                </c:pt>
                <c:pt idx="960">
                  <c:v>102.48</c:v>
                </c:pt>
                <c:pt idx="961">
                  <c:v>102.61</c:v>
                </c:pt>
                <c:pt idx="962">
                  <c:v>102.74</c:v>
                </c:pt>
                <c:pt idx="963">
                  <c:v>102.87</c:v>
                </c:pt>
                <c:pt idx="964">
                  <c:v>103</c:v>
                </c:pt>
                <c:pt idx="965">
                  <c:v>103.13</c:v>
                </c:pt>
                <c:pt idx="966">
                  <c:v>103.26</c:v>
                </c:pt>
                <c:pt idx="967">
                  <c:v>103.39</c:v>
                </c:pt>
                <c:pt idx="968">
                  <c:v>103.53</c:v>
                </c:pt>
                <c:pt idx="969">
                  <c:v>103.66</c:v>
                </c:pt>
                <c:pt idx="970">
                  <c:v>103.8</c:v>
                </c:pt>
                <c:pt idx="971">
                  <c:v>103.93</c:v>
                </c:pt>
                <c:pt idx="972">
                  <c:v>104.07</c:v>
                </c:pt>
                <c:pt idx="973">
                  <c:v>104.21</c:v>
                </c:pt>
                <c:pt idx="974">
                  <c:v>104.35</c:v>
                </c:pt>
                <c:pt idx="975">
                  <c:v>104.49</c:v>
                </c:pt>
                <c:pt idx="976">
                  <c:v>104.63</c:v>
                </c:pt>
                <c:pt idx="977">
                  <c:v>104.77</c:v>
                </c:pt>
                <c:pt idx="978">
                  <c:v>104.91</c:v>
                </c:pt>
                <c:pt idx="979">
                  <c:v>105.05</c:v>
                </c:pt>
                <c:pt idx="980">
                  <c:v>105.2</c:v>
                </c:pt>
                <c:pt idx="981">
                  <c:v>105.35</c:v>
                </c:pt>
                <c:pt idx="982">
                  <c:v>105.49</c:v>
                </c:pt>
                <c:pt idx="983">
                  <c:v>105.64</c:v>
                </c:pt>
                <c:pt idx="984">
                  <c:v>105.79</c:v>
                </c:pt>
                <c:pt idx="985">
                  <c:v>105.94</c:v>
                </c:pt>
                <c:pt idx="986">
                  <c:v>106.09</c:v>
                </c:pt>
                <c:pt idx="987">
                  <c:v>106.24</c:v>
                </c:pt>
                <c:pt idx="988">
                  <c:v>106.4</c:v>
                </c:pt>
                <c:pt idx="989">
                  <c:v>106.55</c:v>
                </c:pt>
                <c:pt idx="990">
                  <c:v>106.7</c:v>
                </c:pt>
                <c:pt idx="991">
                  <c:v>106.86</c:v>
                </c:pt>
                <c:pt idx="992">
                  <c:v>107.02</c:v>
                </c:pt>
                <c:pt idx="993">
                  <c:v>107.18</c:v>
                </c:pt>
                <c:pt idx="994">
                  <c:v>107.34</c:v>
                </c:pt>
                <c:pt idx="995">
                  <c:v>107.5</c:v>
                </c:pt>
                <c:pt idx="996">
                  <c:v>107.66</c:v>
                </c:pt>
                <c:pt idx="997">
                  <c:v>107.82</c:v>
                </c:pt>
                <c:pt idx="998">
                  <c:v>107.99</c:v>
                </c:pt>
                <c:pt idx="999">
                  <c:v>108.15</c:v>
                </c:pt>
                <c:pt idx="1000">
                  <c:v>108.32</c:v>
                </c:pt>
                <c:pt idx="1001">
                  <c:v>108.49</c:v>
                </c:pt>
                <c:pt idx="1002">
                  <c:v>108.66</c:v>
                </c:pt>
                <c:pt idx="1003">
                  <c:v>108.83</c:v>
                </c:pt>
                <c:pt idx="1004">
                  <c:v>109</c:v>
                </c:pt>
                <c:pt idx="1005">
                  <c:v>109.17</c:v>
                </c:pt>
                <c:pt idx="1006">
                  <c:v>109.35</c:v>
                </c:pt>
                <c:pt idx="1007">
                  <c:v>109.52</c:v>
                </c:pt>
                <c:pt idx="1008">
                  <c:v>109.7</c:v>
                </c:pt>
                <c:pt idx="1009">
                  <c:v>109.88</c:v>
                </c:pt>
                <c:pt idx="1010">
                  <c:v>110.06</c:v>
                </c:pt>
                <c:pt idx="1011">
                  <c:v>110.24</c:v>
                </c:pt>
                <c:pt idx="1012">
                  <c:v>110.42</c:v>
                </c:pt>
                <c:pt idx="1013">
                  <c:v>110.61</c:v>
                </c:pt>
                <c:pt idx="1014">
                  <c:v>110.8</c:v>
                </c:pt>
                <c:pt idx="1015">
                  <c:v>110.98</c:v>
                </c:pt>
                <c:pt idx="1016">
                  <c:v>111.17</c:v>
                </c:pt>
                <c:pt idx="1017">
                  <c:v>111.36</c:v>
                </c:pt>
                <c:pt idx="1018">
                  <c:v>111.56</c:v>
                </c:pt>
                <c:pt idx="1019">
                  <c:v>111.75</c:v>
                </c:pt>
                <c:pt idx="1020">
                  <c:v>111.94</c:v>
                </c:pt>
                <c:pt idx="1021">
                  <c:v>112.14</c:v>
                </c:pt>
                <c:pt idx="1022">
                  <c:v>112.34</c:v>
                </c:pt>
                <c:pt idx="1023">
                  <c:v>112.54</c:v>
                </c:pt>
                <c:pt idx="1024">
                  <c:v>112.75</c:v>
                </c:pt>
                <c:pt idx="1025">
                  <c:v>112.95</c:v>
                </c:pt>
                <c:pt idx="1026">
                  <c:v>113.16</c:v>
                </c:pt>
                <c:pt idx="1027">
                  <c:v>113.36</c:v>
                </c:pt>
                <c:pt idx="1028">
                  <c:v>113.58</c:v>
                </c:pt>
                <c:pt idx="1029">
                  <c:v>113.79</c:v>
                </c:pt>
                <c:pt idx="1030">
                  <c:v>114</c:v>
                </c:pt>
                <c:pt idx="1031">
                  <c:v>114.22</c:v>
                </c:pt>
                <c:pt idx="1032">
                  <c:v>114.44</c:v>
                </c:pt>
                <c:pt idx="1033">
                  <c:v>114.66</c:v>
                </c:pt>
                <c:pt idx="1034">
                  <c:v>114.88</c:v>
                </c:pt>
                <c:pt idx="1035">
                  <c:v>115.11</c:v>
                </c:pt>
                <c:pt idx="1036">
                  <c:v>115.33</c:v>
                </c:pt>
                <c:pt idx="1037">
                  <c:v>115.56</c:v>
                </c:pt>
                <c:pt idx="1038">
                  <c:v>115.8</c:v>
                </c:pt>
                <c:pt idx="1039">
                  <c:v>116.03</c:v>
                </c:pt>
                <c:pt idx="1040">
                  <c:v>116.27</c:v>
                </c:pt>
                <c:pt idx="1041">
                  <c:v>116.51</c:v>
                </c:pt>
                <c:pt idx="1042">
                  <c:v>116.75</c:v>
                </c:pt>
                <c:pt idx="1043">
                  <c:v>117</c:v>
                </c:pt>
                <c:pt idx="1044">
                  <c:v>117.25</c:v>
                </c:pt>
                <c:pt idx="1045">
                  <c:v>117.5</c:v>
                </c:pt>
                <c:pt idx="1046">
                  <c:v>117.75</c:v>
                </c:pt>
                <c:pt idx="1047">
                  <c:v>118.01</c:v>
                </c:pt>
                <c:pt idx="1048">
                  <c:v>118.27</c:v>
                </c:pt>
                <c:pt idx="1049">
                  <c:v>118.54</c:v>
                </c:pt>
                <c:pt idx="1050">
                  <c:v>118.8</c:v>
                </c:pt>
                <c:pt idx="1051">
                  <c:v>119.07</c:v>
                </c:pt>
                <c:pt idx="1052">
                  <c:v>119.35</c:v>
                </c:pt>
                <c:pt idx="1053">
                  <c:v>119.63</c:v>
                </c:pt>
                <c:pt idx="1054">
                  <c:v>119.91</c:v>
                </c:pt>
                <c:pt idx="1055">
                  <c:v>120.19</c:v>
                </c:pt>
                <c:pt idx="1056">
                  <c:v>120.48</c:v>
                </c:pt>
                <c:pt idx="1057">
                  <c:v>120.77</c:v>
                </c:pt>
                <c:pt idx="1058">
                  <c:v>121.07</c:v>
                </c:pt>
                <c:pt idx="1059">
                  <c:v>121.37</c:v>
                </c:pt>
                <c:pt idx="1060">
                  <c:v>121.68</c:v>
                </c:pt>
                <c:pt idx="1061">
                  <c:v>121.99</c:v>
                </c:pt>
                <c:pt idx="1062">
                  <c:v>122.3</c:v>
                </c:pt>
                <c:pt idx="1063">
                  <c:v>122.62</c:v>
                </c:pt>
                <c:pt idx="1064">
                  <c:v>122.95</c:v>
                </c:pt>
                <c:pt idx="1065">
                  <c:v>123.28</c:v>
                </c:pt>
                <c:pt idx="1066">
                  <c:v>123.61</c:v>
                </c:pt>
                <c:pt idx="1067">
                  <c:v>123.95</c:v>
                </c:pt>
                <c:pt idx="1068">
                  <c:v>124.3</c:v>
                </c:pt>
                <c:pt idx="1069">
                  <c:v>124.65</c:v>
                </c:pt>
                <c:pt idx="1070">
                  <c:v>125</c:v>
                </c:pt>
                <c:pt idx="1071">
                  <c:v>125.37</c:v>
                </c:pt>
                <c:pt idx="1072">
                  <c:v>125.74</c:v>
                </c:pt>
                <c:pt idx="1073">
                  <c:v>126.11</c:v>
                </c:pt>
                <c:pt idx="1074">
                  <c:v>126.5</c:v>
                </c:pt>
                <c:pt idx="1075">
                  <c:v>126.88</c:v>
                </c:pt>
                <c:pt idx="1076">
                  <c:v>127.28</c:v>
                </c:pt>
                <c:pt idx="1077">
                  <c:v>127.69</c:v>
                </c:pt>
                <c:pt idx="1078">
                  <c:v>128.1</c:v>
                </c:pt>
                <c:pt idx="1079">
                  <c:v>128.52000000000001</c:v>
                </c:pt>
                <c:pt idx="1080">
                  <c:v>128.94999999999999</c:v>
                </c:pt>
                <c:pt idx="1081">
                  <c:v>129.38</c:v>
                </c:pt>
                <c:pt idx="1082">
                  <c:v>129.83000000000001</c:v>
                </c:pt>
                <c:pt idx="1083">
                  <c:v>130.28</c:v>
                </c:pt>
                <c:pt idx="1084">
                  <c:v>130.75</c:v>
                </c:pt>
                <c:pt idx="1085">
                  <c:v>131.22</c:v>
                </c:pt>
                <c:pt idx="1086">
                  <c:v>131.69999999999999</c:v>
                </c:pt>
                <c:pt idx="1087">
                  <c:v>132.19999999999999</c:v>
                </c:pt>
                <c:pt idx="1088">
                  <c:v>132.71</c:v>
                </c:pt>
                <c:pt idx="1089">
                  <c:v>133.22</c:v>
                </c:pt>
                <c:pt idx="1090">
                  <c:v>133.75</c:v>
                </c:pt>
                <c:pt idx="1091">
                  <c:v>134.29</c:v>
                </c:pt>
                <c:pt idx="1092">
                  <c:v>134.85</c:v>
                </c:pt>
                <c:pt idx="1093">
                  <c:v>135.41</c:v>
                </c:pt>
                <c:pt idx="1094">
                  <c:v>136</c:v>
                </c:pt>
                <c:pt idx="1095">
                  <c:v>136.59</c:v>
                </c:pt>
                <c:pt idx="1096">
                  <c:v>137.19999999999999</c:v>
                </c:pt>
                <c:pt idx="1097">
                  <c:v>137.83000000000001</c:v>
                </c:pt>
                <c:pt idx="1098">
                  <c:v>138.47</c:v>
                </c:pt>
                <c:pt idx="1099">
                  <c:v>139.13</c:v>
                </c:pt>
                <c:pt idx="1100">
                  <c:v>139.81</c:v>
                </c:pt>
                <c:pt idx="1101">
                  <c:v>140.5</c:v>
                </c:pt>
                <c:pt idx="1102">
                  <c:v>141.22</c:v>
                </c:pt>
                <c:pt idx="1103">
                  <c:v>141.94999999999999</c:v>
                </c:pt>
                <c:pt idx="1104">
                  <c:v>142.71</c:v>
                </c:pt>
                <c:pt idx="1105">
                  <c:v>143.49</c:v>
                </c:pt>
                <c:pt idx="1106">
                  <c:v>144.29</c:v>
                </c:pt>
                <c:pt idx="1107">
                  <c:v>145.11000000000001</c:v>
                </c:pt>
                <c:pt idx="1108">
                  <c:v>145.96</c:v>
                </c:pt>
                <c:pt idx="1109">
                  <c:v>146.84</c:v>
                </c:pt>
                <c:pt idx="1110">
                  <c:v>147.74</c:v>
                </c:pt>
                <c:pt idx="1111">
                  <c:v>148.66999999999999</c:v>
                </c:pt>
                <c:pt idx="1112">
                  <c:v>149.63</c:v>
                </c:pt>
                <c:pt idx="1113">
                  <c:v>150.62</c:v>
                </c:pt>
                <c:pt idx="1114">
                  <c:v>151.65</c:v>
                </c:pt>
                <c:pt idx="1115">
                  <c:v>152.71</c:v>
                </c:pt>
                <c:pt idx="1116">
                  <c:v>153.80000000000001</c:v>
                </c:pt>
                <c:pt idx="1117">
                  <c:v>154.93</c:v>
                </c:pt>
                <c:pt idx="1118">
                  <c:v>156.1</c:v>
                </c:pt>
                <c:pt idx="1119">
                  <c:v>157.31</c:v>
                </c:pt>
                <c:pt idx="1120">
                  <c:v>158.57</c:v>
                </c:pt>
                <c:pt idx="1121">
                  <c:v>159.87</c:v>
                </c:pt>
                <c:pt idx="1122">
                  <c:v>161.22</c:v>
                </c:pt>
                <c:pt idx="1123">
                  <c:v>162.61000000000001</c:v>
                </c:pt>
                <c:pt idx="1124">
                  <c:v>164.06</c:v>
                </c:pt>
                <c:pt idx="1125">
                  <c:v>165.56</c:v>
                </c:pt>
                <c:pt idx="1126">
                  <c:v>167.12</c:v>
                </c:pt>
                <c:pt idx="1127">
                  <c:v>168.74</c:v>
                </c:pt>
                <c:pt idx="1128">
                  <c:v>170.42</c:v>
                </c:pt>
                <c:pt idx="1129">
                  <c:v>172.16</c:v>
                </c:pt>
                <c:pt idx="1130">
                  <c:v>173.97</c:v>
                </c:pt>
                <c:pt idx="1131">
                  <c:v>175.86</c:v>
                </c:pt>
                <c:pt idx="1132">
                  <c:v>177.81</c:v>
                </c:pt>
                <c:pt idx="1133">
                  <c:v>179.84</c:v>
                </c:pt>
                <c:pt idx="1134">
                  <c:v>181.96</c:v>
                </c:pt>
                <c:pt idx="1135">
                  <c:v>184.15</c:v>
                </c:pt>
                <c:pt idx="1136">
                  <c:v>186.43</c:v>
                </c:pt>
                <c:pt idx="1137">
                  <c:v>188.8</c:v>
                </c:pt>
                <c:pt idx="1138">
                  <c:v>191.26</c:v>
                </c:pt>
                <c:pt idx="1139">
                  <c:v>193.82</c:v>
                </c:pt>
                <c:pt idx="1140">
                  <c:v>196.47</c:v>
                </c:pt>
                <c:pt idx="1141">
                  <c:v>199.22</c:v>
                </c:pt>
                <c:pt idx="1142">
                  <c:v>202.06</c:v>
                </c:pt>
                <c:pt idx="1143">
                  <c:v>205</c:v>
                </c:pt>
                <c:pt idx="1144">
                  <c:v>208.05</c:v>
                </c:pt>
                <c:pt idx="1145">
                  <c:v>211.18</c:v>
                </c:pt>
                <c:pt idx="1146">
                  <c:v>214.41</c:v>
                </c:pt>
                <c:pt idx="1147">
                  <c:v>217.73</c:v>
                </c:pt>
                <c:pt idx="1148">
                  <c:v>221.12</c:v>
                </c:pt>
                <c:pt idx="1149">
                  <c:v>224.59</c:v>
                </c:pt>
                <c:pt idx="1150">
                  <c:v>228.11</c:v>
                </c:pt>
                <c:pt idx="1151">
                  <c:v>231.68</c:v>
                </c:pt>
                <c:pt idx="1152">
                  <c:v>235.28</c:v>
                </c:pt>
                <c:pt idx="1153">
                  <c:v>238.88</c:v>
                </c:pt>
                <c:pt idx="1154">
                  <c:v>242.45</c:v>
                </c:pt>
                <c:pt idx="1155">
                  <c:v>245.98</c:v>
                </c:pt>
                <c:pt idx="1156">
                  <c:v>249.42</c:v>
                </c:pt>
                <c:pt idx="1157">
                  <c:v>252.73</c:v>
                </c:pt>
                <c:pt idx="1158">
                  <c:v>255.89</c:v>
                </c:pt>
                <c:pt idx="1159">
                  <c:v>258.85000000000002</c:v>
                </c:pt>
                <c:pt idx="1160">
                  <c:v>261.58</c:v>
                </c:pt>
                <c:pt idx="1161">
                  <c:v>264.05</c:v>
                </c:pt>
                <c:pt idx="1162">
                  <c:v>266.23</c:v>
                </c:pt>
                <c:pt idx="1163">
                  <c:v>268.10000000000002</c:v>
                </c:pt>
                <c:pt idx="1164">
                  <c:v>269.68</c:v>
                </c:pt>
                <c:pt idx="1165">
                  <c:v>270.97000000000003</c:v>
                </c:pt>
                <c:pt idx="1166">
                  <c:v>272</c:v>
                </c:pt>
                <c:pt idx="1167">
                  <c:v>272.82</c:v>
                </c:pt>
                <c:pt idx="1168">
                  <c:v>273.45999999999998</c:v>
                </c:pt>
                <c:pt idx="1169">
                  <c:v>273.97000000000003</c:v>
                </c:pt>
                <c:pt idx="1170">
                  <c:v>274.39</c:v>
                </c:pt>
                <c:pt idx="1171">
                  <c:v>274.73</c:v>
                </c:pt>
                <c:pt idx="1172">
                  <c:v>275.02</c:v>
                </c:pt>
                <c:pt idx="1173">
                  <c:v>275.25</c:v>
                </c:pt>
                <c:pt idx="1174">
                  <c:v>275.44</c:v>
                </c:pt>
                <c:pt idx="1175">
                  <c:v>275.58</c:v>
                </c:pt>
                <c:pt idx="1176">
                  <c:v>275.67</c:v>
                </c:pt>
                <c:pt idx="1177">
                  <c:v>275.72000000000003</c:v>
                </c:pt>
                <c:pt idx="1178">
                  <c:v>275.72000000000003</c:v>
                </c:pt>
                <c:pt idx="1179">
                  <c:v>275.67</c:v>
                </c:pt>
                <c:pt idx="1180">
                  <c:v>275.58999999999997</c:v>
                </c:pt>
                <c:pt idx="1181">
                  <c:v>275.45</c:v>
                </c:pt>
                <c:pt idx="1182">
                  <c:v>275.27</c:v>
                </c:pt>
                <c:pt idx="1183">
                  <c:v>275.05</c:v>
                </c:pt>
                <c:pt idx="1184">
                  <c:v>274.77</c:v>
                </c:pt>
                <c:pt idx="1185">
                  <c:v>274.44</c:v>
                </c:pt>
                <c:pt idx="1186">
                  <c:v>274.02999999999997</c:v>
                </c:pt>
                <c:pt idx="1187">
                  <c:v>273.54000000000002</c:v>
                </c:pt>
                <c:pt idx="1188">
                  <c:v>272.92</c:v>
                </c:pt>
                <c:pt idx="1189">
                  <c:v>272.14</c:v>
                </c:pt>
                <c:pt idx="1190">
                  <c:v>271.14999999999998</c:v>
                </c:pt>
              </c:numCache>
            </c:numRef>
          </c:yVal>
          <c:smooth val="1"/>
          <c:extLst>
            <c:ext xmlns:c16="http://schemas.microsoft.com/office/drawing/2014/chart" uri="{C3380CC4-5D6E-409C-BE32-E72D297353CC}">
              <c16:uniqueId val="{00000002-C99E-4E9D-81F8-05E2D6EC0CA5}"/>
            </c:ext>
          </c:extLst>
        </c:ser>
        <c:dLbls>
          <c:showLegendKey val="0"/>
          <c:showVal val="0"/>
          <c:showCatName val="0"/>
          <c:showSerName val="0"/>
          <c:showPercent val="0"/>
          <c:showBubbleSize val="0"/>
        </c:dLbls>
        <c:axId val="-2112370216"/>
        <c:axId val="-2107469800"/>
        <c:extLst/>
      </c:scatterChart>
      <c:valAx>
        <c:axId val="-2112370216"/>
        <c:scaling>
          <c:orientation val="minMax"/>
          <c:max val="120"/>
          <c:min val="0"/>
        </c:scaling>
        <c:delete val="0"/>
        <c:axPos val="b"/>
        <c:majorGridlines/>
        <c:title>
          <c:tx>
            <c:rich>
              <a:bodyPr/>
              <a:lstStyle/>
              <a:p>
                <a:pPr>
                  <a:defRPr sz="1600"/>
                </a:pPr>
                <a:r>
                  <a:rPr lang="en-US" sz="1600"/>
                  <a:t>Frequency, GHz</a:t>
                </a:r>
              </a:p>
            </c:rich>
          </c:tx>
          <c:layout>
            <c:manualLayout>
              <c:xMode val="edge"/>
              <c:yMode val="edge"/>
              <c:x val="0.39077235954218953"/>
              <c:y val="0.93295817135734793"/>
            </c:manualLayout>
          </c:layout>
          <c:overlay val="0"/>
        </c:title>
        <c:numFmt formatCode="0" sourceLinked="0"/>
        <c:majorTickMark val="out"/>
        <c:minorTickMark val="in"/>
        <c:tickLblPos val="nextTo"/>
        <c:spPr>
          <a:ln/>
        </c:spPr>
        <c:txPr>
          <a:bodyPr/>
          <a:lstStyle/>
          <a:p>
            <a:pPr>
              <a:defRPr sz="1400" b="1" i="0" baseline="0"/>
            </a:pPr>
            <a:endParaRPr lang="en-US"/>
          </a:p>
        </c:txPr>
        <c:crossAx val="-2107469800"/>
        <c:crosses val="autoZero"/>
        <c:crossBetween val="midCat"/>
        <c:majorUnit val="10"/>
        <c:minorUnit val="5"/>
      </c:valAx>
      <c:valAx>
        <c:axId val="-2107469800"/>
        <c:scaling>
          <c:orientation val="minMax"/>
          <c:max val="300"/>
        </c:scaling>
        <c:delete val="0"/>
        <c:axPos val="l"/>
        <c:majorGridlines/>
        <c:numFmt formatCode="0.0" sourceLinked="1"/>
        <c:majorTickMark val="out"/>
        <c:minorTickMark val="none"/>
        <c:tickLblPos val="nextTo"/>
        <c:txPr>
          <a:bodyPr/>
          <a:lstStyle/>
          <a:p>
            <a:pPr>
              <a:defRPr sz="1400" b="1" i="0" baseline="0"/>
            </a:pPr>
            <a:endParaRPr lang="en-US"/>
          </a:p>
        </c:txPr>
        <c:crossAx val="-2112370216"/>
        <c:crosses val="autoZero"/>
        <c:crossBetween val="midCat"/>
      </c:valAx>
    </c:plotArea>
    <c:legend>
      <c:legendPos val="r"/>
      <c:layout>
        <c:manualLayout>
          <c:xMode val="edge"/>
          <c:yMode val="edge"/>
          <c:x val="0.10570285052002901"/>
          <c:y val="9.9711319731752998E-2"/>
          <c:w val="0.12725901890616076"/>
          <c:h val="0.19547097012777054"/>
        </c:manualLayout>
      </c:layout>
      <c:overlay val="0"/>
      <c:spPr>
        <a:solidFill>
          <a:schemeClr val="bg1"/>
        </a:solidFill>
      </c:spPr>
      <c:txPr>
        <a:bodyPr/>
        <a:lstStyle/>
        <a:p>
          <a:pPr>
            <a:defRPr sz="1400" b="1" i="0"/>
          </a:pPr>
          <a:endParaRPr lang="en-US"/>
        </a:p>
      </c:txPr>
    </c:legend>
    <c:plotVisOnly val="1"/>
    <c:dispBlanksAs val="gap"/>
    <c:showDLblsOverMax val="0"/>
  </c:chart>
  <c:printSettings>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solidFill>
                  <a:schemeClr val="tx1"/>
                </a:solidFill>
              </a:rPr>
              <a:t>Tspill vs. Frequency, Elevation Angle [2]</a:t>
            </a:r>
          </a:p>
          <a:p>
            <a:pPr>
              <a:defRPr/>
            </a:pPr>
            <a:r>
              <a:rPr lang="en-US" sz="1050" b="1">
                <a:solidFill>
                  <a:schemeClr val="accent6">
                    <a:lumMod val="75000"/>
                  </a:schemeClr>
                </a:solidFill>
              </a:rPr>
              <a:t>CSIRO</a:t>
            </a:r>
            <a:r>
              <a:rPr lang="en-US" sz="1050" b="1" baseline="0">
                <a:solidFill>
                  <a:schemeClr val="accent6">
                    <a:lumMod val="75000"/>
                  </a:schemeClr>
                </a:solidFill>
              </a:rPr>
              <a:t> Band 2 Feed (2023)</a:t>
            </a:r>
            <a:endParaRPr lang="en-US" sz="1050" b="1">
              <a:solidFill>
                <a:schemeClr val="accent6">
                  <a:lumMod val="75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15 Deg</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Antenna!$A$15:$A$24</c:f>
              <c:numCache>
                <c:formatCode>0.0</c:formatCode>
                <c:ptCount val="10"/>
                <c:pt idx="0">
                  <c:v>3.4</c:v>
                </c:pt>
                <c:pt idx="1">
                  <c:v>4.0999999999999996</c:v>
                </c:pt>
                <c:pt idx="2">
                  <c:v>4.7</c:v>
                </c:pt>
                <c:pt idx="3">
                  <c:v>5.4</c:v>
                </c:pt>
                <c:pt idx="4">
                  <c:v>6.2</c:v>
                </c:pt>
                <c:pt idx="5">
                  <c:v>7.2</c:v>
                </c:pt>
                <c:pt idx="6">
                  <c:v>8.4</c:v>
                </c:pt>
                <c:pt idx="7">
                  <c:v>9.6</c:v>
                </c:pt>
                <c:pt idx="8">
                  <c:v>11</c:v>
                </c:pt>
                <c:pt idx="9">
                  <c:v>12.3</c:v>
                </c:pt>
              </c:numCache>
            </c:numRef>
          </c:xVal>
          <c:yVal>
            <c:numRef>
              <c:f>Antenna!$C$15:$C$24</c:f>
              <c:numCache>
                <c:formatCode>0.0</c:formatCode>
                <c:ptCount val="10"/>
                <c:pt idx="0">
                  <c:v>1.5699818461538468</c:v>
                </c:pt>
                <c:pt idx="1">
                  <c:v>1.1406844230769231</c:v>
                </c:pt>
                <c:pt idx="2">
                  <c:v>0.74357234615384638</c:v>
                </c:pt>
                <c:pt idx="3">
                  <c:v>0.58946459999999856</c:v>
                </c:pt>
                <c:pt idx="4">
                  <c:v>0.49659624999999963</c:v>
                </c:pt>
                <c:pt idx="5">
                  <c:v>0.39652937500000007</c:v>
                </c:pt>
                <c:pt idx="6">
                  <c:v>0.37444259090909071</c:v>
                </c:pt>
                <c:pt idx="7">
                  <c:v>0.33473049999999915</c:v>
                </c:pt>
                <c:pt idx="8">
                  <c:v>0.361381018518518</c:v>
                </c:pt>
                <c:pt idx="9">
                  <c:v>0.26465649999999918</c:v>
                </c:pt>
              </c:numCache>
            </c:numRef>
          </c:yVal>
          <c:smooth val="1"/>
          <c:extLst>
            <c:ext xmlns:c16="http://schemas.microsoft.com/office/drawing/2014/chart" uri="{C3380CC4-5D6E-409C-BE32-E72D297353CC}">
              <c16:uniqueId val="{00000000-EBC9-425F-8B9F-FDA997D2A39C}"/>
            </c:ext>
          </c:extLst>
        </c:ser>
        <c:ser>
          <c:idx val="1"/>
          <c:order val="1"/>
          <c:tx>
            <c:v>30 Deg</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Antenna!$A$15:$A$24</c:f>
              <c:numCache>
                <c:formatCode>0.0</c:formatCode>
                <c:ptCount val="10"/>
                <c:pt idx="0">
                  <c:v>3.4</c:v>
                </c:pt>
                <c:pt idx="1">
                  <c:v>4.0999999999999996</c:v>
                </c:pt>
                <c:pt idx="2">
                  <c:v>4.7</c:v>
                </c:pt>
                <c:pt idx="3">
                  <c:v>5.4</c:v>
                </c:pt>
                <c:pt idx="4">
                  <c:v>6.2</c:v>
                </c:pt>
                <c:pt idx="5">
                  <c:v>7.2</c:v>
                </c:pt>
                <c:pt idx="6">
                  <c:v>8.4</c:v>
                </c:pt>
                <c:pt idx="7">
                  <c:v>9.6</c:v>
                </c:pt>
                <c:pt idx="8">
                  <c:v>11</c:v>
                </c:pt>
                <c:pt idx="9">
                  <c:v>12.3</c:v>
                </c:pt>
              </c:numCache>
            </c:numRef>
          </c:xVal>
          <c:yVal>
            <c:numRef>
              <c:f>Antenna!$F$15:$F$24</c:f>
              <c:numCache>
                <c:formatCode>0.0</c:formatCode>
                <c:ptCount val="10"/>
                <c:pt idx="0">
                  <c:v>2.4696471538461537</c:v>
                </c:pt>
                <c:pt idx="1">
                  <c:v>2.3143300769230777</c:v>
                </c:pt>
                <c:pt idx="2">
                  <c:v>1.9728011538461532</c:v>
                </c:pt>
                <c:pt idx="3">
                  <c:v>1.9066602000000001</c:v>
                </c:pt>
                <c:pt idx="4">
                  <c:v>1.8987105</c:v>
                </c:pt>
                <c:pt idx="5">
                  <c:v>1.8839242499999997</c:v>
                </c:pt>
                <c:pt idx="6">
                  <c:v>2.0529649545454545</c:v>
                </c:pt>
                <c:pt idx="7">
                  <c:v>2.2306225</c:v>
                </c:pt>
                <c:pt idx="8">
                  <c:v>2.4390356481481481</c:v>
                </c:pt>
                <c:pt idx="9">
                  <c:v>2.6189550000000006</c:v>
                </c:pt>
              </c:numCache>
            </c:numRef>
          </c:yVal>
          <c:smooth val="1"/>
          <c:extLst>
            <c:ext xmlns:c16="http://schemas.microsoft.com/office/drawing/2014/chart" uri="{C3380CC4-5D6E-409C-BE32-E72D297353CC}">
              <c16:uniqueId val="{00000001-EBC9-425F-8B9F-FDA997D2A39C}"/>
            </c:ext>
          </c:extLst>
        </c:ser>
        <c:ser>
          <c:idx val="2"/>
          <c:order val="2"/>
          <c:tx>
            <c:v>45 Deg</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Antenna!$A$15:$A$24</c:f>
              <c:numCache>
                <c:formatCode>0.0</c:formatCode>
                <c:ptCount val="10"/>
                <c:pt idx="0">
                  <c:v>3.4</c:v>
                </c:pt>
                <c:pt idx="1">
                  <c:v>4.0999999999999996</c:v>
                </c:pt>
                <c:pt idx="2">
                  <c:v>4.7</c:v>
                </c:pt>
                <c:pt idx="3">
                  <c:v>5.4</c:v>
                </c:pt>
                <c:pt idx="4">
                  <c:v>6.2</c:v>
                </c:pt>
                <c:pt idx="5">
                  <c:v>7.2</c:v>
                </c:pt>
                <c:pt idx="6">
                  <c:v>8.4</c:v>
                </c:pt>
                <c:pt idx="7">
                  <c:v>9.6</c:v>
                </c:pt>
                <c:pt idx="8">
                  <c:v>11</c:v>
                </c:pt>
                <c:pt idx="9">
                  <c:v>12.3</c:v>
                </c:pt>
              </c:numCache>
            </c:numRef>
          </c:xVal>
          <c:yVal>
            <c:numRef>
              <c:f>Antenna!$I$15:$I$24</c:f>
              <c:numCache>
                <c:formatCode>0.0</c:formatCode>
                <c:ptCount val="10"/>
                <c:pt idx="0">
                  <c:v>2.3776538076923073</c:v>
                </c:pt>
                <c:pt idx="1">
                  <c:v>2.114982153846154</c:v>
                </c:pt>
                <c:pt idx="2">
                  <c:v>1.6816493076923074</c:v>
                </c:pt>
                <c:pt idx="3">
                  <c:v>1.5631770999999999</c:v>
                </c:pt>
                <c:pt idx="4">
                  <c:v>1.4930490000000001</c:v>
                </c:pt>
                <c:pt idx="5">
                  <c:v>1.3846677500000002</c:v>
                </c:pt>
                <c:pt idx="6">
                  <c:v>1.4978824090909093</c:v>
                </c:pt>
                <c:pt idx="7">
                  <c:v>1.6308235</c:v>
                </c:pt>
                <c:pt idx="8">
                  <c:v>1.7231630185185178</c:v>
                </c:pt>
                <c:pt idx="9">
                  <c:v>1.7953139999999994</c:v>
                </c:pt>
              </c:numCache>
            </c:numRef>
          </c:yVal>
          <c:smooth val="1"/>
          <c:extLst>
            <c:ext xmlns:c16="http://schemas.microsoft.com/office/drawing/2014/chart" uri="{C3380CC4-5D6E-409C-BE32-E72D297353CC}">
              <c16:uniqueId val="{00000002-EBC9-425F-8B9F-FDA997D2A39C}"/>
            </c:ext>
          </c:extLst>
        </c:ser>
        <c:ser>
          <c:idx val="3"/>
          <c:order val="3"/>
          <c:tx>
            <c:v>60 Deg</c:v>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Antenna!$A$15:$A$24</c:f>
              <c:numCache>
                <c:formatCode>0.0</c:formatCode>
                <c:ptCount val="10"/>
                <c:pt idx="0">
                  <c:v>3.4</c:v>
                </c:pt>
                <c:pt idx="1">
                  <c:v>4.0999999999999996</c:v>
                </c:pt>
                <c:pt idx="2">
                  <c:v>4.7</c:v>
                </c:pt>
                <c:pt idx="3">
                  <c:v>5.4</c:v>
                </c:pt>
                <c:pt idx="4">
                  <c:v>6.2</c:v>
                </c:pt>
                <c:pt idx="5">
                  <c:v>7.2</c:v>
                </c:pt>
                <c:pt idx="6">
                  <c:v>8.4</c:v>
                </c:pt>
                <c:pt idx="7">
                  <c:v>9.6</c:v>
                </c:pt>
                <c:pt idx="8">
                  <c:v>11</c:v>
                </c:pt>
                <c:pt idx="9">
                  <c:v>12.3</c:v>
                </c:pt>
              </c:numCache>
            </c:numRef>
          </c:xVal>
          <c:yVal>
            <c:numRef>
              <c:f>Antenna!$L$15:$L$24</c:f>
              <c:numCache>
                <c:formatCode>0.0</c:formatCode>
                <c:ptCount val="10"/>
                <c:pt idx="0">
                  <c:v>3.3456700384615381</c:v>
                </c:pt>
                <c:pt idx="1">
                  <c:v>2.5828172692307687</c:v>
                </c:pt>
                <c:pt idx="2">
                  <c:v>1.925872038461538</c:v>
                </c:pt>
                <c:pt idx="3">
                  <c:v>1.6504418999999997</c:v>
                </c:pt>
                <c:pt idx="4">
                  <c:v>1.417326375</c:v>
                </c:pt>
                <c:pt idx="5">
                  <c:v>1.1067585624999996</c:v>
                </c:pt>
                <c:pt idx="6">
                  <c:v>1.024067727272727</c:v>
                </c:pt>
                <c:pt idx="7">
                  <c:v>0.99231900000000017</c:v>
                </c:pt>
                <c:pt idx="8">
                  <c:v>0.85803944444444458</c:v>
                </c:pt>
                <c:pt idx="9">
                  <c:v>0.69423699999999933</c:v>
                </c:pt>
              </c:numCache>
            </c:numRef>
          </c:yVal>
          <c:smooth val="1"/>
          <c:extLst>
            <c:ext xmlns:c16="http://schemas.microsoft.com/office/drawing/2014/chart" uri="{C3380CC4-5D6E-409C-BE32-E72D297353CC}">
              <c16:uniqueId val="{00000003-EBC9-425F-8B9F-FDA997D2A39C}"/>
            </c:ext>
          </c:extLst>
        </c:ser>
        <c:ser>
          <c:idx val="4"/>
          <c:order val="4"/>
          <c:tx>
            <c:v>90 Deg</c:v>
          </c:tx>
          <c:spPr>
            <a:ln w="19050" cap="rnd">
              <a:solidFill>
                <a:schemeClr val="accent5"/>
              </a:solidFill>
              <a:round/>
            </a:ln>
            <a:effectLst/>
          </c:spPr>
          <c:marker>
            <c:symbol val="circle"/>
            <c:size val="5"/>
            <c:spPr>
              <a:solidFill>
                <a:schemeClr val="accent5"/>
              </a:solidFill>
              <a:ln w="9525">
                <a:solidFill>
                  <a:schemeClr val="accent5"/>
                </a:solidFill>
              </a:ln>
              <a:effectLst/>
            </c:spPr>
          </c:marker>
          <c:xVal>
            <c:numRef>
              <c:f>Antenna!$A$15:$A$24</c:f>
              <c:numCache>
                <c:formatCode>0.0</c:formatCode>
                <c:ptCount val="10"/>
                <c:pt idx="0">
                  <c:v>3.4</c:v>
                </c:pt>
                <c:pt idx="1">
                  <c:v>4.0999999999999996</c:v>
                </c:pt>
                <c:pt idx="2">
                  <c:v>4.7</c:v>
                </c:pt>
                <c:pt idx="3">
                  <c:v>5.4</c:v>
                </c:pt>
                <c:pt idx="4">
                  <c:v>6.2</c:v>
                </c:pt>
                <c:pt idx="5">
                  <c:v>7.2</c:v>
                </c:pt>
                <c:pt idx="6">
                  <c:v>8.4</c:v>
                </c:pt>
                <c:pt idx="7">
                  <c:v>9.6</c:v>
                </c:pt>
                <c:pt idx="8">
                  <c:v>11</c:v>
                </c:pt>
                <c:pt idx="9">
                  <c:v>12.3</c:v>
                </c:pt>
              </c:numCache>
            </c:numRef>
          </c:xVal>
          <c:yVal>
            <c:numRef>
              <c:f>Antenna!$R$15:$R$24</c:f>
              <c:numCache>
                <c:formatCode>0.0</c:formatCode>
                <c:ptCount val="10"/>
                <c:pt idx="0">
                  <c:v>6.0566120384615383</c:v>
                </c:pt>
                <c:pt idx="1">
                  <c:v>4.8288582692307696</c:v>
                </c:pt>
                <c:pt idx="2">
                  <c:v>3.7751550384615378</c:v>
                </c:pt>
                <c:pt idx="3">
                  <c:v>3.3519559999999995</c:v>
                </c:pt>
                <c:pt idx="4">
                  <c:v>2.9268423749999997</c:v>
                </c:pt>
                <c:pt idx="5">
                  <c:v>2.2731058124999999</c:v>
                </c:pt>
                <c:pt idx="6">
                  <c:v>2.1033203181818179</c:v>
                </c:pt>
                <c:pt idx="7">
                  <c:v>2.0514064999999988</c:v>
                </c:pt>
                <c:pt idx="8">
                  <c:v>1.6706196481481479</c:v>
                </c:pt>
                <c:pt idx="9">
                  <c:v>1.2826889999999995</c:v>
                </c:pt>
              </c:numCache>
            </c:numRef>
          </c:yVal>
          <c:smooth val="1"/>
          <c:extLst>
            <c:ext xmlns:c16="http://schemas.microsoft.com/office/drawing/2014/chart" uri="{C3380CC4-5D6E-409C-BE32-E72D297353CC}">
              <c16:uniqueId val="{00000004-EBC9-425F-8B9F-FDA997D2A39C}"/>
            </c:ext>
          </c:extLst>
        </c:ser>
        <c:dLbls>
          <c:showLegendKey val="0"/>
          <c:showVal val="0"/>
          <c:showCatName val="0"/>
          <c:showSerName val="0"/>
          <c:showPercent val="0"/>
          <c:showBubbleSize val="0"/>
        </c:dLbls>
        <c:axId val="457265616"/>
        <c:axId val="457262336"/>
      </c:scatterChart>
      <c:valAx>
        <c:axId val="457265616"/>
        <c:scaling>
          <c:orientation val="minMax"/>
          <c:max val="12.4"/>
          <c:min val="3.4"/>
        </c:scaling>
        <c:delete val="0"/>
        <c:axPos val="b"/>
        <c:majorGridlines>
          <c:spPr>
            <a:ln w="9525" cap="flat" cmpd="sng" algn="ctr">
              <a:solidFill>
                <a:schemeClr val="tx1"/>
              </a:solidFill>
              <a:round/>
            </a:ln>
            <a:effectLst/>
          </c:spPr>
        </c:majorGridlines>
        <c:title>
          <c:tx>
            <c:rich>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n-US" sz="1050" b="1">
                    <a:solidFill>
                      <a:schemeClr val="tx1"/>
                    </a:solidFill>
                  </a:rPr>
                  <a:t>Frequency, GHz</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457262336"/>
        <c:crosses val="autoZero"/>
        <c:crossBetween val="midCat"/>
        <c:majorUnit val="1"/>
        <c:minorUnit val="0.5"/>
      </c:valAx>
      <c:valAx>
        <c:axId val="457262336"/>
        <c:scaling>
          <c:orientation val="minMax"/>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r>
                  <a:rPr lang="en-US" sz="1050" b="1">
                    <a:solidFill>
                      <a:schemeClr val="tx1"/>
                    </a:solidFill>
                  </a:rPr>
                  <a:t>Spillover</a:t>
                </a:r>
                <a:r>
                  <a:rPr lang="en-US" sz="1050" b="1" baseline="0">
                    <a:solidFill>
                      <a:schemeClr val="tx1"/>
                    </a:solidFill>
                  </a:rPr>
                  <a:t> Noise, Kelvin</a:t>
                </a:r>
                <a:endParaRPr lang="en-US" sz="1050" b="1">
                  <a:solidFill>
                    <a:schemeClr val="tx1"/>
                  </a:solidFill>
                </a:endParaRP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45726561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5" l="0.25" r="0.25" t="0.5"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chart" Target="../charts/chart8.xml"/><Relationship Id="rId4"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3</xdr:col>
      <xdr:colOff>21167</xdr:colOff>
      <xdr:row>45</xdr:row>
      <xdr:rowOff>21166</xdr:rowOff>
    </xdr:from>
    <xdr:to>
      <xdr:col>24</xdr:col>
      <xdr:colOff>0</xdr:colOff>
      <xdr:row>76</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21168</xdr:colOff>
      <xdr:row>77</xdr:row>
      <xdr:rowOff>132292</xdr:rowOff>
    </xdr:from>
    <xdr:to>
      <xdr:col>23</xdr:col>
      <xdr:colOff>508001</xdr:colOff>
      <xdr:row>109</xdr:row>
      <xdr:rowOff>0</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xdr:from>
          <xdr:col>10</xdr:col>
          <xdr:colOff>114300</xdr:colOff>
          <xdr:row>2</xdr:row>
          <xdr:rowOff>161925</xdr:rowOff>
        </xdr:from>
        <xdr:to>
          <xdr:col>12</xdr:col>
          <xdr:colOff>0</xdr:colOff>
          <xdr:row>4</xdr:row>
          <xdr:rowOff>104775</xdr:rowOff>
        </xdr:to>
        <xdr:sp macro="" textlink="">
          <xdr:nvSpPr>
            <xdr:cNvPr id="6152" name="Button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1" i="0" u="none" strike="noStrike" baseline="0">
                  <a:solidFill>
                    <a:srgbClr val="0000FF"/>
                  </a:solidFill>
                  <a:latin typeface="Arial"/>
                  <a:cs typeface="Arial"/>
                </a:rPr>
                <a:t>XML FILE GENERATE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123825</xdr:colOff>
          <xdr:row>4</xdr:row>
          <xdr:rowOff>209550</xdr:rowOff>
        </xdr:from>
        <xdr:to>
          <xdr:col>12</xdr:col>
          <xdr:colOff>10583</xdr:colOff>
          <xdr:row>6</xdr:row>
          <xdr:rowOff>142875</xdr:rowOff>
        </xdr:to>
        <xdr:sp macro="" textlink="">
          <xdr:nvSpPr>
            <xdr:cNvPr id="6153" name="Button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00"/>
                  </a:solidFill>
                  <a:latin typeface="Arial"/>
                  <a:cs typeface="Arial"/>
                </a:rPr>
                <a:t>UPDATE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40</xdr:row>
      <xdr:rowOff>10583</xdr:rowOff>
    </xdr:from>
    <xdr:to>
      <xdr:col>27</xdr:col>
      <xdr:colOff>592666</xdr:colOff>
      <xdr:row>69</xdr:row>
      <xdr:rowOff>16933</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57150</xdr:colOff>
          <xdr:row>1</xdr:row>
          <xdr:rowOff>38100</xdr:rowOff>
        </xdr:from>
        <xdr:to>
          <xdr:col>0</xdr:col>
          <xdr:colOff>1343025</xdr:colOff>
          <xdr:row>1</xdr:row>
          <xdr:rowOff>209550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0000FF"/>
                  </a:solidFill>
                  <a:latin typeface="MS Sans Serif"/>
                </a:rPr>
                <a:t>REFRESH</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57150</xdr:colOff>
          <xdr:row>1</xdr:row>
          <xdr:rowOff>38100</xdr:rowOff>
        </xdr:from>
        <xdr:to>
          <xdr:col>0</xdr:col>
          <xdr:colOff>1343025</xdr:colOff>
          <xdr:row>1</xdr:row>
          <xdr:rowOff>209550</xdr:rowOff>
        </xdr:to>
        <xdr:sp macro="" textlink="">
          <xdr:nvSpPr>
            <xdr:cNvPr id="4098" name="Button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0000FF"/>
                  </a:solidFill>
                  <a:latin typeface="MS Sans Serif"/>
                </a:rPr>
                <a:t>REFRESH</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57150</xdr:colOff>
          <xdr:row>1</xdr:row>
          <xdr:rowOff>38100</xdr:rowOff>
        </xdr:from>
        <xdr:to>
          <xdr:col>0</xdr:col>
          <xdr:colOff>1343025</xdr:colOff>
          <xdr:row>1</xdr:row>
          <xdr:rowOff>209550</xdr:rowOff>
        </xdr:to>
        <xdr:sp macro="" textlink="">
          <xdr:nvSpPr>
            <xdr:cNvPr id="5123" name="Button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0000FF"/>
                  </a:solidFill>
                  <a:latin typeface="MS Sans Serif"/>
                </a:rPr>
                <a:t>REFRESH</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16</xdr:col>
      <xdr:colOff>211664</xdr:colOff>
      <xdr:row>3</xdr:row>
      <xdr:rowOff>66675</xdr:rowOff>
    </xdr:from>
    <xdr:to>
      <xdr:col>24</xdr:col>
      <xdr:colOff>782108</xdr:colOff>
      <xdr:row>25</xdr:row>
      <xdr:rowOff>114301</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207432</xdr:colOff>
      <xdr:row>26</xdr:row>
      <xdr:rowOff>56092</xdr:rowOff>
    </xdr:from>
    <xdr:to>
      <xdr:col>24</xdr:col>
      <xdr:colOff>777876</xdr:colOff>
      <xdr:row>48</xdr:row>
      <xdr:rowOff>122768</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201083</xdr:colOff>
      <xdr:row>49</xdr:row>
      <xdr:rowOff>105834</xdr:rowOff>
    </xdr:from>
    <xdr:to>
      <xdr:col>24</xdr:col>
      <xdr:colOff>771527</xdr:colOff>
      <xdr:row>71</xdr:row>
      <xdr:rowOff>172509</xdr:rowOff>
    </xdr:to>
    <xdr:graphicFrame macro="">
      <xdr:nvGraphicFramePr>
        <xdr:cNvPr id="4" name="Chart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211666</xdr:colOff>
      <xdr:row>72</xdr:row>
      <xdr:rowOff>105833</xdr:rowOff>
    </xdr:from>
    <xdr:to>
      <xdr:col>24</xdr:col>
      <xdr:colOff>782110</xdr:colOff>
      <xdr:row>94</xdr:row>
      <xdr:rowOff>172509</xdr:rowOff>
    </xdr:to>
    <xdr:graphicFrame macro="">
      <xdr:nvGraphicFramePr>
        <xdr:cNvPr id="5" name="Chart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211666</xdr:colOff>
      <xdr:row>95</xdr:row>
      <xdr:rowOff>148166</xdr:rowOff>
    </xdr:from>
    <xdr:to>
      <xdr:col>24</xdr:col>
      <xdr:colOff>782110</xdr:colOff>
      <xdr:row>118</xdr:row>
      <xdr:rowOff>13759</xdr:rowOff>
    </xdr:to>
    <xdr:graphicFrame macro="">
      <xdr:nvGraphicFramePr>
        <xdr:cNvPr id="6" name="Chart 5">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21</xdr:col>
      <xdr:colOff>12700</xdr:colOff>
      <xdr:row>26</xdr:row>
      <xdr:rowOff>158751</xdr:rowOff>
    </xdr:from>
    <xdr:to>
      <xdr:col>30</xdr:col>
      <xdr:colOff>539750</xdr:colOff>
      <xdr:row>47</xdr:row>
      <xdr:rowOff>105833</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0</xdr:colOff>
      <xdr:row>4</xdr:row>
      <xdr:rowOff>169328</xdr:rowOff>
    </xdr:from>
    <xdr:to>
      <xdr:col>30</xdr:col>
      <xdr:colOff>527050</xdr:colOff>
      <xdr:row>25</xdr:row>
      <xdr:rowOff>126995</xdr:rowOff>
    </xdr:to>
    <xdr:graphicFrame macro="">
      <xdr:nvGraphicFramePr>
        <xdr:cNvPr id="3" name="Chart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10583</xdr:colOff>
      <xdr:row>48</xdr:row>
      <xdr:rowOff>158749</xdr:rowOff>
    </xdr:from>
    <xdr:to>
      <xdr:col>30</xdr:col>
      <xdr:colOff>537633</xdr:colOff>
      <xdr:row>67</xdr:row>
      <xdr:rowOff>529165</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P112"/>
  <sheetViews>
    <sheetView tabSelected="1" zoomScaleNormal="100" workbookViewId="0">
      <selection activeCell="B2" sqref="B2"/>
    </sheetView>
  </sheetViews>
  <sheetFormatPr defaultColWidth="9.140625" defaultRowHeight="15"/>
  <cols>
    <col min="1" max="2" width="12.7109375" style="175" customWidth="1"/>
    <col min="3" max="3" width="10.7109375" style="175" bestFit="1" customWidth="1"/>
    <col min="4" max="16384" width="9.140625" style="175"/>
  </cols>
  <sheetData>
    <row r="1" spans="1:16" ht="15.75">
      <c r="A1" s="217" t="s">
        <v>70</v>
      </c>
      <c r="B1" s="182"/>
      <c r="C1" s="182"/>
      <c r="D1" s="179"/>
      <c r="E1" s="179"/>
      <c r="F1" s="179"/>
      <c r="G1" s="179"/>
      <c r="H1" s="179"/>
      <c r="I1" s="179"/>
      <c r="J1" s="179"/>
      <c r="K1" s="179"/>
    </row>
    <row r="2" spans="1:16" s="26" customFormat="1">
      <c r="A2" s="131" t="s">
        <v>51</v>
      </c>
      <c r="B2" s="174">
        <v>45298</v>
      </c>
      <c r="D2" s="181"/>
      <c r="E2" s="38"/>
      <c r="F2" s="38"/>
      <c r="G2" s="38"/>
      <c r="H2" s="37"/>
      <c r="I2" s="37"/>
      <c r="J2" s="37"/>
      <c r="K2" s="37"/>
      <c r="M2" s="25"/>
      <c r="P2" s="175"/>
    </row>
    <row r="3" spans="1:16">
      <c r="A3" s="179"/>
      <c r="B3" s="179"/>
      <c r="C3" s="179"/>
      <c r="D3" s="179"/>
      <c r="E3" s="179"/>
      <c r="F3" s="179"/>
      <c r="G3" s="179"/>
      <c r="H3" s="179"/>
      <c r="I3" s="179"/>
      <c r="J3" s="179"/>
      <c r="K3" s="179"/>
      <c r="M3" s="333" t="s">
        <v>188</v>
      </c>
    </row>
    <row r="4" spans="1:16">
      <c r="A4" s="177" t="s">
        <v>71</v>
      </c>
      <c r="B4" s="179"/>
      <c r="C4" s="179"/>
      <c r="D4" s="179"/>
      <c r="E4" s="179"/>
      <c r="F4" s="179"/>
      <c r="G4" s="179"/>
      <c r="H4" s="179"/>
      <c r="I4" s="179"/>
      <c r="J4" s="179"/>
      <c r="K4" s="179"/>
    </row>
    <row r="5" spans="1:16" s="176" customFormat="1">
      <c r="A5" s="178" t="s">
        <v>189</v>
      </c>
      <c r="P5" s="175"/>
    </row>
    <row r="6" spans="1:16">
      <c r="A6" s="178" t="s">
        <v>190</v>
      </c>
      <c r="B6" s="179"/>
      <c r="C6" s="179"/>
      <c r="D6" s="179"/>
      <c r="E6" s="179"/>
      <c r="F6" s="179"/>
      <c r="G6" s="179"/>
      <c r="H6" s="179"/>
      <c r="I6" s="179"/>
      <c r="J6" s="179"/>
      <c r="K6" s="179"/>
    </row>
    <row r="7" spans="1:16">
      <c r="A7" s="180" t="s">
        <v>72</v>
      </c>
      <c r="B7" s="179"/>
      <c r="C7" s="179"/>
      <c r="D7" s="179"/>
      <c r="E7" s="179"/>
      <c r="F7" s="179"/>
      <c r="G7" s="179"/>
      <c r="H7" s="179"/>
      <c r="I7" s="179"/>
      <c r="J7" s="179"/>
      <c r="K7" s="179"/>
    </row>
    <row r="8" spans="1:16">
      <c r="A8" s="627" t="s">
        <v>376</v>
      </c>
      <c r="B8" s="179"/>
      <c r="C8" s="179"/>
      <c r="D8" s="179"/>
      <c r="E8" s="179"/>
      <c r="F8" s="179"/>
      <c r="G8" s="179"/>
      <c r="H8" s="179"/>
      <c r="I8" s="179"/>
      <c r="J8" s="179"/>
      <c r="K8" s="179"/>
    </row>
    <row r="9" spans="1:16">
      <c r="A9" s="178" t="s">
        <v>104</v>
      </c>
      <c r="B9" s="179"/>
      <c r="C9" s="179"/>
      <c r="D9" s="179"/>
      <c r="E9" s="179"/>
      <c r="F9" s="179"/>
      <c r="G9" s="179"/>
      <c r="H9" s="179"/>
      <c r="I9" s="179"/>
      <c r="J9" s="179"/>
      <c r="K9" s="179"/>
    </row>
    <row r="10" spans="1:16" s="176" customFormat="1">
      <c r="A10" s="178" t="s">
        <v>132</v>
      </c>
      <c r="P10" s="175"/>
    </row>
    <row r="11" spans="1:16">
      <c r="A11" s="178" t="s">
        <v>370</v>
      </c>
      <c r="B11" s="179"/>
      <c r="C11" s="179"/>
      <c r="D11" s="179"/>
      <c r="E11" s="179"/>
      <c r="F11" s="179"/>
      <c r="G11" s="179"/>
      <c r="H11" s="179"/>
      <c r="I11" s="179"/>
      <c r="J11" s="179"/>
      <c r="K11" s="179"/>
    </row>
    <row r="12" spans="1:16">
      <c r="A12" s="178"/>
      <c r="B12" s="179"/>
      <c r="C12" s="179"/>
      <c r="D12" s="179"/>
      <c r="E12" s="179"/>
      <c r="F12" s="179"/>
      <c r="G12" s="179"/>
      <c r="H12" s="179"/>
      <c r="I12" s="179"/>
      <c r="J12" s="179"/>
      <c r="K12" s="179"/>
    </row>
    <row r="13" spans="1:16">
      <c r="A13" s="177" t="s">
        <v>75</v>
      </c>
      <c r="B13" s="179"/>
      <c r="C13" s="179"/>
      <c r="D13" s="179"/>
      <c r="E13" s="179"/>
      <c r="F13" s="179"/>
      <c r="G13" s="179"/>
      <c r="H13" s="179"/>
      <c r="I13" s="179"/>
      <c r="J13" s="179"/>
      <c r="K13" s="179"/>
    </row>
    <row r="14" spans="1:16">
      <c r="A14" s="178" t="s">
        <v>76</v>
      </c>
      <c r="B14" s="179"/>
      <c r="C14" s="179"/>
      <c r="D14" s="179"/>
      <c r="E14" s="179"/>
      <c r="F14" s="179"/>
      <c r="G14" s="179"/>
      <c r="H14" s="179"/>
      <c r="I14" s="179"/>
      <c r="J14" s="179"/>
      <c r="K14" s="179"/>
    </row>
    <row r="15" spans="1:16">
      <c r="A15" s="178" t="s">
        <v>73</v>
      </c>
      <c r="B15" s="179"/>
      <c r="C15" s="179"/>
      <c r="D15" s="179"/>
      <c r="E15" s="179"/>
      <c r="F15" s="179"/>
      <c r="G15" s="179"/>
      <c r="H15" s="179"/>
      <c r="I15" s="179"/>
      <c r="J15" s="179"/>
      <c r="K15" s="179"/>
    </row>
    <row r="16" spans="1:16">
      <c r="A16" s="178" t="s">
        <v>74</v>
      </c>
      <c r="B16" s="179"/>
      <c r="C16" s="179"/>
      <c r="D16" s="179"/>
      <c r="E16" s="179"/>
      <c r="F16" s="179"/>
      <c r="G16" s="179"/>
      <c r="H16" s="179"/>
      <c r="I16" s="179"/>
      <c r="J16" s="179"/>
      <c r="K16" s="179"/>
    </row>
    <row r="17" spans="1:11">
      <c r="A17" s="178" t="s">
        <v>77</v>
      </c>
      <c r="B17" s="179"/>
      <c r="C17" s="179"/>
      <c r="D17" s="179"/>
      <c r="E17" s="179"/>
      <c r="F17" s="179"/>
      <c r="G17" s="179"/>
      <c r="H17" s="179"/>
      <c r="I17" s="179"/>
      <c r="J17" s="179"/>
      <c r="K17" s="179"/>
    </row>
    <row r="18" spans="1:11">
      <c r="A18" s="178" t="s">
        <v>78</v>
      </c>
      <c r="B18" s="179"/>
      <c r="C18" s="179"/>
      <c r="D18" s="179"/>
      <c r="E18" s="179"/>
      <c r="F18" s="179"/>
      <c r="G18" s="179"/>
      <c r="H18" s="179"/>
      <c r="I18" s="179"/>
      <c r="J18" s="179"/>
      <c r="K18" s="179"/>
    </row>
    <row r="19" spans="1:11" ht="15" customHeight="1">
      <c r="A19" s="183" t="s">
        <v>80</v>
      </c>
      <c r="B19" s="179"/>
      <c r="C19" s="179"/>
      <c r="D19" s="179"/>
      <c r="E19" s="179"/>
      <c r="F19" s="179"/>
      <c r="G19" s="179"/>
      <c r="H19" s="179"/>
      <c r="I19" s="179"/>
      <c r="J19" s="179"/>
      <c r="K19" s="179"/>
    </row>
    <row r="20" spans="1:11">
      <c r="A20" s="215" t="s">
        <v>146</v>
      </c>
      <c r="B20" s="179"/>
      <c r="C20" s="179"/>
      <c r="D20" s="179"/>
      <c r="E20" s="179"/>
      <c r="F20" s="179"/>
      <c r="G20" s="179"/>
      <c r="H20" s="179"/>
      <c r="I20" s="179"/>
      <c r="J20" s="179"/>
      <c r="K20" s="179"/>
    </row>
    <row r="21" spans="1:11">
      <c r="A21" s="215" t="s">
        <v>147</v>
      </c>
      <c r="B21" s="179"/>
      <c r="C21" s="179"/>
      <c r="D21" s="179"/>
      <c r="E21" s="179"/>
      <c r="F21" s="179"/>
      <c r="G21" s="179"/>
      <c r="H21" s="179"/>
      <c r="I21" s="179"/>
      <c r="J21" s="179"/>
      <c r="K21" s="179"/>
    </row>
    <row r="22" spans="1:11">
      <c r="A22" s="178" t="s">
        <v>79</v>
      </c>
      <c r="B22" s="179"/>
      <c r="C22" s="179"/>
      <c r="D22" s="179"/>
      <c r="E22" s="179"/>
      <c r="F22" s="179"/>
      <c r="G22" s="179"/>
      <c r="H22" s="179"/>
      <c r="I22" s="179"/>
      <c r="J22" s="179"/>
      <c r="K22" s="179"/>
    </row>
    <row r="23" spans="1:11">
      <c r="A23" s="178" t="s">
        <v>95</v>
      </c>
      <c r="B23" s="179"/>
      <c r="C23" s="179"/>
      <c r="D23" s="179"/>
      <c r="E23" s="179"/>
      <c r="F23" s="179"/>
      <c r="G23" s="179"/>
      <c r="H23" s="179"/>
      <c r="I23" s="179"/>
      <c r="J23" s="179"/>
      <c r="K23" s="179"/>
    </row>
    <row r="24" spans="1:11">
      <c r="A24" s="215" t="s">
        <v>144</v>
      </c>
      <c r="B24" s="179"/>
      <c r="C24" s="179"/>
      <c r="D24" s="179"/>
      <c r="E24" s="179"/>
      <c r="F24" s="179"/>
      <c r="G24" s="179"/>
      <c r="H24" s="179"/>
      <c r="I24" s="179"/>
      <c r="J24" s="179"/>
      <c r="K24" s="179"/>
    </row>
    <row r="25" spans="1:11">
      <c r="A25" s="215" t="s">
        <v>145</v>
      </c>
      <c r="B25" s="179"/>
      <c r="C25" s="179"/>
      <c r="D25" s="179"/>
      <c r="E25" s="179"/>
      <c r="F25" s="179"/>
      <c r="G25" s="179"/>
      <c r="H25" s="179"/>
      <c r="I25" s="179"/>
      <c r="J25" s="179"/>
      <c r="K25" s="179"/>
    </row>
    <row r="26" spans="1:11">
      <c r="A26" s="178" t="s">
        <v>97</v>
      </c>
      <c r="B26" s="179"/>
      <c r="C26" s="179"/>
      <c r="D26" s="179"/>
      <c r="E26" s="179"/>
      <c r="F26" s="179"/>
      <c r="G26" s="179"/>
      <c r="H26" s="179"/>
      <c r="I26" s="179"/>
      <c r="J26" s="179"/>
      <c r="K26" s="179"/>
    </row>
    <row r="27" spans="1:11">
      <c r="A27" s="255" t="s">
        <v>143</v>
      </c>
      <c r="B27" s="179"/>
      <c r="C27" s="179"/>
      <c r="D27" s="179"/>
      <c r="E27" s="179"/>
      <c r="F27" s="179"/>
      <c r="G27" s="179"/>
      <c r="H27" s="179"/>
      <c r="I27" s="179"/>
      <c r="J27" s="179"/>
      <c r="K27" s="179"/>
    </row>
    <row r="28" spans="1:11">
      <c r="A28" s="215" t="s">
        <v>102</v>
      </c>
    </row>
    <row r="29" spans="1:11">
      <c r="A29" s="215" t="s">
        <v>103</v>
      </c>
    </row>
    <row r="30" spans="1:11">
      <c r="A30" s="215" t="s">
        <v>105</v>
      </c>
    </row>
    <row r="31" spans="1:11" s="252" customFormat="1">
      <c r="A31" s="255" t="s">
        <v>142</v>
      </c>
      <c r="B31" s="253"/>
    </row>
    <row r="32" spans="1:11" s="252" customFormat="1">
      <c r="A32" s="215" t="s">
        <v>116</v>
      </c>
      <c r="B32" s="253"/>
    </row>
    <row r="33" spans="1:2" s="252" customFormat="1">
      <c r="A33" s="215" t="s">
        <v>108</v>
      </c>
      <c r="B33" s="253"/>
    </row>
    <row r="34" spans="1:2" s="252" customFormat="1">
      <c r="A34" s="215" t="s">
        <v>117</v>
      </c>
      <c r="B34" s="253"/>
    </row>
    <row r="35" spans="1:2" s="252" customFormat="1">
      <c r="A35" s="215" t="s">
        <v>118</v>
      </c>
      <c r="B35" s="253"/>
    </row>
    <row r="36" spans="1:2" s="252" customFormat="1">
      <c r="A36" s="215" t="s">
        <v>113</v>
      </c>
      <c r="B36" s="253"/>
    </row>
    <row r="37" spans="1:2" s="252" customFormat="1">
      <c r="A37" s="215" t="s">
        <v>114</v>
      </c>
      <c r="B37" s="253"/>
    </row>
    <row r="38" spans="1:2" s="252" customFormat="1">
      <c r="A38" s="215" t="s">
        <v>119</v>
      </c>
      <c r="B38" s="253"/>
    </row>
    <row r="39" spans="1:2" s="252" customFormat="1">
      <c r="A39" s="215" t="s">
        <v>120</v>
      </c>
      <c r="B39" s="253"/>
    </row>
    <row r="40" spans="1:2" s="252" customFormat="1">
      <c r="A40" s="215" t="s">
        <v>125</v>
      </c>
      <c r="B40" s="253"/>
    </row>
    <row r="41" spans="1:2">
      <c r="A41" s="215" t="s">
        <v>135</v>
      </c>
      <c r="B41" s="253"/>
    </row>
    <row r="42" spans="1:2">
      <c r="A42" s="254" t="s">
        <v>131</v>
      </c>
      <c r="B42" s="253"/>
    </row>
    <row r="43" spans="1:2">
      <c r="A43" s="254" t="s">
        <v>134</v>
      </c>
      <c r="B43" s="253"/>
    </row>
    <row r="44" spans="1:2">
      <c r="A44" s="255" t="s">
        <v>148</v>
      </c>
    </row>
    <row r="45" spans="1:2">
      <c r="A45" s="254" t="s">
        <v>149</v>
      </c>
    </row>
    <row r="46" spans="1:2">
      <c r="A46" s="254" t="s">
        <v>150</v>
      </c>
    </row>
    <row r="47" spans="1:2">
      <c r="A47" s="254" t="s">
        <v>151</v>
      </c>
    </row>
    <row r="48" spans="1:2">
      <c r="A48" s="254" t="s">
        <v>152</v>
      </c>
    </row>
    <row r="49" spans="1:1">
      <c r="A49" s="215" t="s">
        <v>153</v>
      </c>
    </row>
    <row r="50" spans="1:1">
      <c r="A50" s="215" t="s">
        <v>157</v>
      </c>
    </row>
    <row r="51" spans="1:1">
      <c r="A51" s="215" t="s">
        <v>161</v>
      </c>
    </row>
    <row r="52" spans="1:1">
      <c r="A52" s="254" t="s">
        <v>160</v>
      </c>
    </row>
    <row r="53" spans="1:1">
      <c r="A53" s="254" t="s">
        <v>162</v>
      </c>
    </row>
    <row r="54" spans="1:1">
      <c r="A54" s="254" t="s">
        <v>170</v>
      </c>
    </row>
    <row r="55" spans="1:1">
      <c r="A55" s="215" t="s">
        <v>171</v>
      </c>
    </row>
    <row r="56" spans="1:1">
      <c r="A56" s="215" t="s">
        <v>175</v>
      </c>
    </row>
    <row r="57" spans="1:1">
      <c r="A57" s="215" t="s">
        <v>176</v>
      </c>
    </row>
    <row r="58" spans="1:1">
      <c r="A58" s="215" t="s">
        <v>180</v>
      </c>
    </row>
    <row r="59" spans="1:1">
      <c r="A59" s="215" t="s">
        <v>179</v>
      </c>
    </row>
    <row r="60" spans="1:1">
      <c r="A60" s="215" t="s">
        <v>184</v>
      </c>
    </row>
    <row r="61" spans="1:1">
      <c r="A61" s="215" t="s">
        <v>186</v>
      </c>
    </row>
    <row r="62" spans="1:1">
      <c r="A62" s="215" t="s">
        <v>187</v>
      </c>
    </row>
    <row r="63" spans="1:1" s="176" customFormat="1">
      <c r="A63" s="255" t="s">
        <v>192</v>
      </c>
    </row>
    <row r="64" spans="1:1" s="176" customFormat="1">
      <c r="A64" s="215" t="s">
        <v>193</v>
      </c>
    </row>
    <row r="65" spans="1:2" s="176" customFormat="1">
      <c r="A65" s="215" t="s">
        <v>194</v>
      </c>
    </row>
    <row r="66" spans="1:2" s="176" customFormat="1">
      <c r="A66" s="215" t="s">
        <v>191</v>
      </c>
    </row>
    <row r="67" spans="1:2">
      <c r="A67" s="255" t="s">
        <v>270</v>
      </c>
    </row>
    <row r="68" spans="1:2">
      <c r="A68" s="215" t="s">
        <v>195</v>
      </c>
    </row>
    <row r="69" spans="1:2">
      <c r="A69" s="215" t="s">
        <v>196</v>
      </c>
    </row>
    <row r="70" spans="1:2">
      <c r="A70" s="215" t="s">
        <v>203</v>
      </c>
    </row>
    <row r="71" spans="1:2">
      <c r="A71" s="215" t="s">
        <v>207</v>
      </c>
    </row>
    <row r="72" spans="1:2">
      <c r="A72" s="215" t="s">
        <v>209</v>
      </c>
    </row>
    <row r="73" spans="1:2">
      <c r="A73" s="215" t="s">
        <v>213</v>
      </c>
    </row>
    <row r="74" spans="1:2">
      <c r="A74" s="215" t="s">
        <v>230</v>
      </c>
    </row>
    <row r="75" spans="1:2">
      <c r="A75" s="215" t="s">
        <v>240</v>
      </c>
    </row>
    <row r="76" spans="1:2">
      <c r="A76" s="215" t="s">
        <v>242</v>
      </c>
    </row>
    <row r="77" spans="1:2">
      <c r="A77" s="215" t="s">
        <v>272</v>
      </c>
    </row>
    <row r="78" spans="1:2">
      <c r="A78" s="254" t="s">
        <v>280</v>
      </c>
      <c r="B78" s="252"/>
    </row>
    <row r="79" spans="1:2">
      <c r="A79" s="254" t="s">
        <v>279</v>
      </c>
      <c r="B79" s="252"/>
    </row>
    <row r="80" spans="1:2">
      <c r="A80" s="215" t="s">
        <v>262</v>
      </c>
    </row>
    <row r="81" spans="1:2">
      <c r="A81" s="215" t="s">
        <v>263</v>
      </c>
    </row>
    <row r="82" spans="1:2">
      <c r="A82" s="215" t="s">
        <v>271</v>
      </c>
    </row>
    <row r="83" spans="1:2">
      <c r="A83" s="215" t="s">
        <v>277</v>
      </c>
    </row>
    <row r="84" spans="1:2">
      <c r="A84" s="215" t="s">
        <v>274</v>
      </c>
    </row>
    <row r="85" spans="1:2">
      <c r="A85" s="215" t="s">
        <v>278</v>
      </c>
    </row>
    <row r="86" spans="1:2">
      <c r="A86" s="215" t="s">
        <v>273</v>
      </c>
    </row>
    <row r="87" spans="1:2">
      <c r="A87" s="334" t="s">
        <v>308</v>
      </c>
    </row>
    <row r="88" spans="1:2" s="252" customFormat="1">
      <c r="A88" s="532" t="s">
        <v>314</v>
      </c>
    </row>
    <row r="89" spans="1:2">
      <c r="A89" s="532" t="s">
        <v>333</v>
      </c>
    </row>
    <row r="90" spans="1:2">
      <c r="A90" s="532" t="s">
        <v>336</v>
      </c>
    </row>
    <row r="91" spans="1:2">
      <c r="A91" s="532" t="s">
        <v>332</v>
      </c>
    </row>
    <row r="92" spans="1:2">
      <c r="A92" s="532" t="s">
        <v>355</v>
      </c>
    </row>
    <row r="93" spans="1:2">
      <c r="A93" s="532" t="s">
        <v>315</v>
      </c>
    </row>
    <row r="94" spans="1:2">
      <c r="A94" s="532" t="s">
        <v>361</v>
      </c>
    </row>
    <row r="95" spans="1:2">
      <c r="A95" s="593" t="s">
        <v>360</v>
      </c>
      <c r="B95" s="252"/>
    </row>
    <row r="96" spans="1:2">
      <c r="A96" s="593" t="s">
        <v>362</v>
      </c>
      <c r="B96" s="252"/>
    </row>
    <row r="97" spans="1:2">
      <c r="A97" s="593" t="s">
        <v>363</v>
      </c>
      <c r="B97" s="252"/>
    </row>
    <row r="98" spans="1:2">
      <c r="A98" s="532" t="s">
        <v>369</v>
      </c>
    </row>
    <row r="99" spans="1:2">
      <c r="A99" s="532" t="s">
        <v>371</v>
      </c>
    </row>
    <row r="100" spans="1:2">
      <c r="A100" s="532" t="s">
        <v>379</v>
      </c>
    </row>
    <row r="101" spans="1:2">
      <c r="A101" s="532" t="s">
        <v>383</v>
      </c>
    </row>
    <row r="102" spans="1:2" s="588" customFormat="1">
      <c r="A102" s="532" t="s">
        <v>377</v>
      </c>
    </row>
    <row r="103" spans="1:2">
      <c r="A103" s="478" t="s">
        <v>367</v>
      </c>
    </row>
    <row r="104" spans="1:2">
      <c r="A104" s="546" t="s">
        <v>335</v>
      </c>
    </row>
    <row r="105" spans="1:2" s="589" customFormat="1">
      <c r="A105" s="547" t="s">
        <v>356</v>
      </c>
    </row>
    <row r="106" spans="1:2">
      <c r="A106" s="547" t="s">
        <v>357</v>
      </c>
    </row>
    <row r="107" spans="1:2">
      <c r="A107" s="547" t="s">
        <v>358</v>
      </c>
    </row>
    <row r="108" spans="1:2" s="589" customFormat="1">
      <c r="A108" s="547" t="s">
        <v>359</v>
      </c>
    </row>
    <row r="109" spans="1:2" s="589" customFormat="1">
      <c r="A109" s="547" t="s">
        <v>334</v>
      </c>
    </row>
    <row r="110" spans="1:2" s="589" customFormat="1">
      <c r="A110" s="547" t="s">
        <v>386</v>
      </c>
    </row>
    <row r="111" spans="1:2">
      <c r="A111" s="547" t="s">
        <v>385</v>
      </c>
    </row>
    <row r="112" spans="1:2" s="589" customFormat="1">
      <c r="A112" s="547" t="s">
        <v>384</v>
      </c>
    </row>
  </sheetData>
  <pageMargins left="0.7" right="0.7" top="0.75" bottom="0.75" header="0.3" footer="0.3"/>
  <pageSetup scale="3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90119-CAEF-4501-A9F8-3686F2126F00}">
  <sheetPr codeName="Sheet21">
    <tabColor rgb="FF00FFFF"/>
    <pageSetUpPr fitToPage="1"/>
  </sheetPr>
  <dimension ref="A1:Y35"/>
  <sheetViews>
    <sheetView zoomScale="90" zoomScaleNormal="90" workbookViewId="0">
      <selection activeCell="B2" sqref="B2"/>
    </sheetView>
  </sheetViews>
  <sheetFormatPr defaultColWidth="9.140625" defaultRowHeight="12.75"/>
  <cols>
    <col min="1" max="1" width="1.7109375" style="4" customWidth="1"/>
    <col min="2" max="4" width="7.7109375" style="4" customWidth="1"/>
    <col min="5" max="5" width="1.7109375" style="4" customWidth="1"/>
    <col min="6" max="8" width="7.7109375" style="4" customWidth="1"/>
    <col min="9" max="9" width="1.7109375" style="4" customWidth="1"/>
    <col min="10" max="12" width="7.7109375" style="4" customWidth="1"/>
    <col min="13" max="13" width="1.7109375" style="4" customWidth="1"/>
    <col min="14" max="16" width="7.7109375" style="4" customWidth="1"/>
    <col min="17" max="17" width="1.7109375" style="4" customWidth="1"/>
    <col min="18" max="20" width="7.7109375" style="4" customWidth="1"/>
    <col min="21" max="21" width="1.7109375" style="4" customWidth="1"/>
    <col min="22" max="24" width="7.7109375" style="4" customWidth="1"/>
    <col min="25" max="25" width="1.7109375" style="4" customWidth="1"/>
    <col min="26" max="16384" width="9.140625" style="4"/>
  </cols>
  <sheetData>
    <row r="1" spans="1:25" s="26" customFormat="1" ht="15.75">
      <c r="A1" s="110"/>
      <c r="B1" s="485" t="s">
        <v>301</v>
      </c>
      <c r="C1" s="486"/>
      <c r="D1" s="486"/>
      <c r="E1" s="486"/>
      <c r="F1" s="486"/>
      <c r="G1" s="486"/>
      <c r="H1" s="486"/>
      <c r="I1" s="486"/>
      <c r="J1" s="486"/>
      <c r="K1" s="486"/>
      <c r="L1" s="486"/>
      <c r="M1" s="486"/>
      <c r="N1" s="486"/>
      <c r="O1" s="486"/>
      <c r="P1" s="486"/>
      <c r="Q1" s="486"/>
      <c r="R1" s="486"/>
      <c r="S1" s="486"/>
      <c r="T1" s="486"/>
      <c r="U1" s="486"/>
      <c r="V1" s="486"/>
      <c r="W1" s="486"/>
      <c r="X1" s="486"/>
      <c r="Y1" s="379"/>
    </row>
    <row r="2" spans="1:25" s="26" customFormat="1" ht="15" thickBot="1">
      <c r="A2" s="379"/>
      <c r="B2" s="379"/>
      <c r="C2" s="379"/>
      <c r="D2" s="379"/>
      <c r="E2" s="379"/>
      <c r="F2" s="379"/>
      <c r="G2" s="379"/>
      <c r="H2" s="379"/>
      <c r="I2" s="379"/>
      <c r="J2" s="379"/>
      <c r="K2" s="379"/>
      <c r="L2" s="379"/>
      <c r="M2" s="379"/>
      <c r="N2" s="379"/>
      <c r="O2" s="379"/>
      <c r="P2" s="379"/>
      <c r="Q2" s="379"/>
      <c r="R2" s="379"/>
      <c r="S2" s="379"/>
      <c r="T2" s="379"/>
      <c r="U2" s="379"/>
      <c r="V2" s="379"/>
      <c r="W2" s="379"/>
      <c r="X2" s="379"/>
      <c r="Y2" s="379"/>
    </row>
    <row r="3" spans="1:25" ht="18.75" thickBot="1">
      <c r="A3" s="376"/>
      <c r="B3" s="740">
        <v>1</v>
      </c>
      <c r="C3" s="741"/>
      <c r="D3" s="742"/>
      <c r="E3" s="376"/>
      <c r="F3" s="743">
        <v>2</v>
      </c>
      <c r="G3" s="744"/>
      <c r="H3" s="745"/>
      <c r="I3" s="376"/>
      <c r="J3" s="746">
        <v>3</v>
      </c>
      <c r="K3" s="747"/>
      <c r="L3" s="748"/>
      <c r="M3" s="376"/>
      <c r="N3" s="749">
        <v>4</v>
      </c>
      <c r="O3" s="750"/>
      <c r="P3" s="751"/>
      <c r="Q3" s="376"/>
      <c r="R3" s="752">
        <v>5</v>
      </c>
      <c r="S3" s="753"/>
      <c r="T3" s="754"/>
      <c r="U3" s="376"/>
      <c r="V3" s="755">
        <v>6</v>
      </c>
      <c r="W3" s="756"/>
      <c r="X3" s="757"/>
      <c r="Y3" s="376"/>
    </row>
    <row r="4" spans="1:25" ht="15" customHeight="1">
      <c r="A4" s="376"/>
      <c r="B4" s="497" t="s">
        <v>285</v>
      </c>
      <c r="C4" s="498" t="s">
        <v>286</v>
      </c>
      <c r="D4" s="509" t="s">
        <v>287</v>
      </c>
      <c r="E4" s="376"/>
      <c r="F4" s="497" t="s">
        <v>285</v>
      </c>
      <c r="G4" s="498" t="s">
        <v>286</v>
      </c>
      <c r="H4" s="509" t="s">
        <v>287</v>
      </c>
      <c r="I4" s="376"/>
      <c r="J4" s="497" t="s">
        <v>285</v>
      </c>
      <c r="K4" s="498" t="s">
        <v>286</v>
      </c>
      <c r="L4" s="509" t="s">
        <v>287</v>
      </c>
      <c r="M4" s="376"/>
      <c r="N4" s="497" t="s">
        <v>285</v>
      </c>
      <c r="O4" s="498" t="s">
        <v>286</v>
      </c>
      <c r="P4" s="509" t="s">
        <v>287</v>
      </c>
      <c r="Q4" s="376"/>
      <c r="R4" s="497" t="s">
        <v>285</v>
      </c>
      <c r="S4" s="498" t="s">
        <v>286</v>
      </c>
      <c r="T4" s="509" t="s">
        <v>287</v>
      </c>
      <c r="U4" s="376"/>
      <c r="V4" s="497" t="s">
        <v>285</v>
      </c>
      <c r="W4" s="498" t="s">
        <v>286</v>
      </c>
      <c r="X4" s="509" t="s">
        <v>287</v>
      </c>
      <c r="Y4" s="376"/>
    </row>
    <row r="5" spans="1:25" s="5" customFormat="1" ht="15" customHeight="1">
      <c r="A5" s="377"/>
      <c r="B5" s="23">
        <v>55</v>
      </c>
      <c r="C5" s="587">
        <v>550</v>
      </c>
      <c r="D5" s="585">
        <v>650</v>
      </c>
      <c r="E5" s="493"/>
      <c r="F5" s="23">
        <v>55</v>
      </c>
      <c r="G5" s="587">
        <v>165</v>
      </c>
      <c r="H5" s="586">
        <v>261.77</v>
      </c>
      <c r="I5" s="493"/>
      <c r="J5" s="23">
        <v>55</v>
      </c>
      <c r="K5" s="494">
        <v>68.534999999999997</v>
      </c>
      <c r="L5" s="496">
        <v>24.341999999999999</v>
      </c>
      <c r="M5" s="495"/>
      <c r="N5" s="23">
        <v>55</v>
      </c>
      <c r="O5" s="494">
        <v>41.151000000000003</v>
      </c>
      <c r="P5" s="496">
        <v>14.605</v>
      </c>
      <c r="Q5" s="495"/>
      <c r="R5" s="23">
        <v>55</v>
      </c>
      <c r="S5" s="499">
        <v>27.658999999999999</v>
      </c>
      <c r="T5" s="500">
        <v>9.8170000000000002</v>
      </c>
      <c r="U5" s="495"/>
      <c r="V5" s="23">
        <v>55</v>
      </c>
      <c r="W5" s="499">
        <v>12.051</v>
      </c>
      <c r="X5" s="500">
        <v>4.2770000000000001</v>
      </c>
      <c r="Y5" s="377"/>
    </row>
    <row r="6" spans="1:25" ht="15" customHeight="1">
      <c r="A6" s="376"/>
      <c r="B6" s="501" t="s">
        <v>288</v>
      </c>
      <c r="C6" s="502" t="s">
        <v>289</v>
      </c>
      <c r="D6" s="510" t="s">
        <v>290</v>
      </c>
      <c r="E6" s="376"/>
      <c r="F6" s="501" t="s">
        <v>288</v>
      </c>
      <c r="G6" s="502" t="s">
        <v>289</v>
      </c>
      <c r="H6" s="510" t="s">
        <v>290</v>
      </c>
      <c r="I6" s="376"/>
      <c r="J6" s="501" t="s">
        <v>288</v>
      </c>
      <c r="K6" s="502" t="s">
        <v>289</v>
      </c>
      <c r="L6" s="510" t="s">
        <v>290</v>
      </c>
      <c r="M6" s="376"/>
      <c r="N6" s="501" t="s">
        <v>288</v>
      </c>
      <c r="O6" s="502" t="s">
        <v>289</v>
      </c>
      <c r="P6" s="510" t="s">
        <v>290</v>
      </c>
      <c r="Q6" s="376"/>
      <c r="R6" s="501" t="s">
        <v>288</v>
      </c>
      <c r="S6" s="502" t="s">
        <v>289</v>
      </c>
      <c r="T6" s="510" t="s">
        <v>290</v>
      </c>
      <c r="U6" s="376"/>
      <c r="V6" s="501" t="s">
        <v>288</v>
      </c>
      <c r="W6" s="502" t="s">
        <v>289</v>
      </c>
      <c r="X6" s="510" t="s">
        <v>290</v>
      </c>
      <c r="Y6" s="376"/>
    </row>
    <row r="7" spans="1:25" s="5" customFormat="1" ht="15" customHeight="1" thickBot="1">
      <c r="A7" s="377"/>
      <c r="B7" s="117">
        <v>154</v>
      </c>
      <c r="C7" s="506" t="s">
        <v>300</v>
      </c>
      <c r="D7" s="507">
        <v>80</v>
      </c>
      <c r="E7" s="493"/>
      <c r="F7" s="117">
        <v>20</v>
      </c>
      <c r="G7" s="506" t="s">
        <v>300</v>
      </c>
      <c r="H7" s="507">
        <v>20</v>
      </c>
      <c r="I7" s="493"/>
      <c r="J7" s="511">
        <v>18.277999999999999</v>
      </c>
      <c r="K7" s="508">
        <v>17.61</v>
      </c>
      <c r="L7" s="507">
        <v>20</v>
      </c>
      <c r="M7" s="495"/>
      <c r="N7" s="511">
        <v>10.967000000000001</v>
      </c>
      <c r="O7" s="508">
        <v>10.566000000000001</v>
      </c>
      <c r="P7" s="507">
        <v>20</v>
      </c>
      <c r="Q7" s="495"/>
      <c r="R7" s="511">
        <v>7.3710000000000004</v>
      </c>
      <c r="S7" s="508">
        <v>7.1020000000000003</v>
      </c>
      <c r="T7" s="507">
        <v>20</v>
      </c>
      <c r="U7" s="495"/>
      <c r="V7" s="511">
        <v>3.2120000000000002</v>
      </c>
      <c r="W7" s="508">
        <v>3.0939999999999999</v>
      </c>
      <c r="X7" s="507">
        <v>20</v>
      </c>
      <c r="Y7" s="377"/>
    </row>
    <row r="8" spans="1:25" ht="13.5">
      <c r="A8" s="376"/>
      <c r="B8" s="503" t="s">
        <v>9</v>
      </c>
      <c r="C8" s="504" t="s">
        <v>294</v>
      </c>
      <c r="D8" s="505" t="s">
        <v>297</v>
      </c>
      <c r="E8" s="376"/>
      <c r="F8" s="503" t="s">
        <v>9</v>
      </c>
      <c r="G8" s="504" t="s">
        <v>294</v>
      </c>
      <c r="H8" s="505" t="s">
        <v>297</v>
      </c>
      <c r="I8" s="376"/>
      <c r="J8" s="503" t="s">
        <v>9</v>
      </c>
      <c r="K8" s="504" t="s">
        <v>294</v>
      </c>
      <c r="L8" s="505" t="s">
        <v>297</v>
      </c>
      <c r="M8" s="376"/>
      <c r="N8" s="503" t="s">
        <v>9</v>
      </c>
      <c r="O8" s="504" t="s">
        <v>294</v>
      </c>
      <c r="P8" s="505" t="s">
        <v>297</v>
      </c>
      <c r="Q8" s="376"/>
      <c r="R8" s="503" t="s">
        <v>9</v>
      </c>
      <c r="S8" s="504" t="s">
        <v>294</v>
      </c>
      <c r="T8" s="505" t="s">
        <v>297</v>
      </c>
      <c r="U8" s="376"/>
      <c r="V8" s="503" t="s">
        <v>9</v>
      </c>
      <c r="W8" s="504" t="s">
        <v>294</v>
      </c>
      <c r="X8" s="505" t="s">
        <v>297</v>
      </c>
      <c r="Y8" s="376"/>
    </row>
    <row r="9" spans="1:25" ht="13.5" thickBot="1">
      <c r="A9" s="376"/>
      <c r="B9" s="21" t="s">
        <v>2</v>
      </c>
      <c r="C9" s="13" t="s">
        <v>295</v>
      </c>
      <c r="D9" s="47" t="s">
        <v>0</v>
      </c>
      <c r="E9" s="376"/>
      <c r="F9" s="21" t="s">
        <v>2</v>
      </c>
      <c r="G9" s="13" t="s">
        <v>295</v>
      </c>
      <c r="H9" s="47" t="s">
        <v>0</v>
      </c>
      <c r="I9" s="376"/>
      <c r="J9" s="21" t="s">
        <v>2</v>
      </c>
      <c r="K9" s="13" t="s">
        <v>295</v>
      </c>
      <c r="L9" s="47" t="s">
        <v>0</v>
      </c>
      <c r="M9" s="376"/>
      <c r="N9" s="21" t="s">
        <v>2</v>
      </c>
      <c r="O9" s="13" t="s">
        <v>295</v>
      </c>
      <c r="P9" s="47" t="s">
        <v>0</v>
      </c>
      <c r="Q9" s="376"/>
      <c r="R9" s="21" t="s">
        <v>2</v>
      </c>
      <c r="S9" s="13" t="s">
        <v>295</v>
      </c>
      <c r="T9" s="47" t="s">
        <v>0</v>
      </c>
      <c r="U9" s="376"/>
      <c r="V9" s="21" t="s">
        <v>2</v>
      </c>
      <c r="W9" s="13" t="s">
        <v>295</v>
      </c>
      <c r="X9" s="47" t="s">
        <v>0</v>
      </c>
      <c r="Y9" s="376"/>
    </row>
    <row r="10" spans="1:25" s="5" customFormat="1" ht="13.5" customHeight="1" thickTop="1">
      <c r="A10" s="377"/>
      <c r="B10" s="51">
        <v>1.2</v>
      </c>
      <c r="C10" s="465">
        <f>FarFieldDist(B10, C$5)</f>
        <v>2.4216753311385837</v>
      </c>
      <c r="D10" s="558">
        <v>-0.11</v>
      </c>
      <c r="E10" s="489"/>
      <c r="F10" s="51">
        <v>3.4099999999999997</v>
      </c>
      <c r="G10" s="524">
        <f>FarFieldDist(F10, G$5)</f>
        <v>0.61934346593869283</v>
      </c>
      <c r="H10" s="542">
        <v>-6.8000000000000005E-2</v>
      </c>
      <c r="I10" s="489"/>
      <c r="J10" s="51">
        <v>12.31</v>
      </c>
      <c r="K10" s="465">
        <f>FarFieldDist(J10, K$5)</f>
        <v>0.38573778283475024</v>
      </c>
      <c r="L10" s="558">
        <v>-0.05</v>
      </c>
      <c r="M10" s="490"/>
      <c r="N10" s="114">
        <v>20.5</v>
      </c>
      <c r="O10" s="465">
        <f>FarFieldDist(N10, O$5)</f>
        <v>0.23159220650240644</v>
      </c>
      <c r="P10" s="558">
        <v>-0.05</v>
      </c>
      <c r="Q10" s="490"/>
      <c r="R10" s="114">
        <v>30.5</v>
      </c>
      <c r="S10" s="465">
        <f>FarFieldDist(R10, S$5)</f>
        <v>0.15566181168240062</v>
      </c>
      <c r="T10" s="558">
        <v>-0.05</v>
      </c>
      <c r="U10" s="490"/>
      <c r="V10" s="114">
        <v>70</v>
      </c>
      <c r="W10" s="524">
        <f>FarFieldDist(V10, W$5)</f>
        <v>6.7819331665775265E-2</v>
      </c>
      <c r="X10" s="558">
        <v>-0.05</v>
      </c>
      <c r="Y10" s="377"/>
    </row>
    <row r="11" spans="1:25" s="5" customFormat="1" ht="12.75" customHeight="1">
      <c r="A11" s="377"/>
      <c r="B11" s="464">
        <v>1.32</v>
      </c>
      <c r="C11" s="465">
        <f t="shared" ref="C11:C19" si="0">FarFieldDist(B11, C$5)</f>
        <v>2.6638428642524423</v>
      </c>
      <c r="D11" s="558">
        <v>-0.112</v>
      </c>
      <c r="E11" s="489"/>
      <c r="F11" s="464">
        <v>3.88</v>
      </c>
      <c r="G11" s="524">
        <f t="shared" ref="G11:G19" si="1">FarFieldDist(F11, G$5)</f>
        <v>0.70470752136132786</v>
      </c>
      <c r="H11" s="542">
        <v>-6.5000000000000002E-2</v>
      </c>
      <c r="I11" s="489"/>
      <c r="J11" s="464">
        <v>12.94</v>
      </c>
      <c r="K11" s="465">
        <f t="shared" ref="K11:K19" si="2">FarFieldDist(J11, K$5)</f>
        <v>0.40547903410899006</v>
      </c>
      <c r="L11" s="558">
        <v>-0.05</v>
      </c>
      <c r="M11" s="490"/>
      <c r="N11" s="115">
        <v>21.6</v>
      </c>
      <c r="O11" s="465">
        <f t="shared" ref="O11:O19" si="3">FarFieldDist(N11, O$5)</f>
        <v>0.24401910538790147</v>
      </c>
      <c r="P11" s="558">
        <v>-0.05</v>
      </c>
      <c r="Q11" s="490"/>
      <c r="R11" s="115">
        <v>32</v>
      </c>
      <c r="S11" s="465">
        <f t="shared" ref="S11:S19" si="4">FarFieldDist(R11, S$5)</f>
        <v>0.16331731061760066</v>
      </c>
      <c r="T11" s="558">
        <v>-0.05</v>
      </c>
      <c r="U11" s="490"/>
      <c r="V11" s="115">
        <v>73.8</v>
      </c>
      <c r="W11" s="524">
        <f t="shared" ref="W11:W19" si="5">FarFieldDist(V11, W$5)</f>
        <v>7.1500952527631639E-2</v>
      </c>
      <c r="X11" s="558">
        <v>-5.2999999999999999E-2</v>
      </c>
      <c r="Y11" s="377"/>
    </row>
    <row r="12" spans="1:25" s="5" customFormat="1" ht="13.5" customHeight="1">
      <c r="A12" s="377"/>
      <c r="B12" s="464">
        <v>1.49</v>
      </c>
      <c r="C12" s="465">
        <f t="shared" si="0"/>
        <v>3.0069135361637414</v>
      </c>
      <c r="D12" s="558">
        <v>-0.114</v>
      </c>
      <c r="E12" s="489"/>
      <c r="F12" s="464">
        <v>4.4000000000000004</v>
      </c>
      <c r="G12" s="524">
        <f t="shared" si="1"/>
        <v>0.79915285927573287</v>
      </c>
      <c r="H12" s="542">
        <f>H11-(F12-F11)*(0.0058)</f>
        <v>-6.8016000000000007E-2</v>
      </c>
      <c r="I12" s="489"/>
      <c r="J12" s="464">
        <v>13.6</v>
      </c>
      <c r="K12" s="465">
        <f t="shared" si="2"/>
        <v>0.42616034496771754</v>
      </c>
      <c r="L12" s="558">
        <v>-0.05</v>
      </c>
      <c r="M12" s="490"/>
      <c r="N12" s="115">
        <v>22.7</v>
      </c>
      <c r="O12" s="465">
        <f t="shared" si="3"/>
        <v>0.25644600427339642</v>
      </c>
      <c r="P12" s="558">
        <v>-0.05</v>
      </c>
      <c r="Q12" s="490"/>
      <c r="R12" s="115">
        <v>33.700000000000003</v>
      </c>
      <c r="S12" s="465">
        <f t="shared" si="4"/>
        <v>0.17199354274416068</v>
      </c>
      <c r="T12" s="558">
        <v>-0.05</v>
      </c>
      <c r="U12" s="490"/>
      <c r="V12" s="115">
        <v>77.5</v>
      </c>
      <c r="W12" s="524">
        <f t="shared" si="5"/>
        <v>7.508568862996548E-2</v>
      </c>
      <c r="X12" s="558">
        <v>-5.6000000000000001E-2</v>
      </c>
      <c r="Y12" s="377"/>
    </row>
    <row r="13" spans="1:25" s="5" customFormat="1" ht="12.75" customHeight="1">
      <c r="A13" s="377"/>
      <c r="B13" s="464">
        <v>1.65</v>
      </c>
      <c r="C13" s="465">
        <f t="shared" si="0"/>
        <v>3.3298035803155526</v>
      </c>
      <c r="D13" s="558">
        <v>-0.11600000000000001</v>
      </c>
      <c r="E13" s="489"/>
      <c r="F13" s="464">
        <v>5</v>
      </c>
      <c r="G13" s="524">
        <f t="shared" si="1"/>
        <v>0.90812824917696899</v>
      </c>
      <c r="H13" s="542">
        <f>H12-(F13-F12)*(0.0058)</f>
        <v>-7.1496000000000004E-2</v>
      </c>
      <c r="I13" s="489"/>
      <c r="J13" s="464">
        <v>14.35</v>
      </c>
      <c r="K13" s="465">
        <f t="shared" si="2"/>
        <v>0.44966183457990788</v>
      </c>
      <c r="L13" s="558">
        <v>-0.05</v>
      </c>
      <c r="M13" s="490"/>
      <c r="N13" s="115">
        <v>23.9</v>
      </c>
      <c r="O13" s="465">
        <f t="shared" si="3"/>
        <v>0.27000262123939095</v>
      </c>
      <c r="P13" s="558">
        <v>-0.05</v>
      </c>
      <c r="Q13" s="490"/>
      <c r="R13" s="115">
        <v>35.5</v>
      </c>
      <c r="S13" s="465">
        <f t="shared" si="4"/>
        <v>0.18118014146640071</v>
      </c>
      <c r="T13" s="558">
        <v>-0.05</v>
      </c>
      <c r="U13" s="490"/>
      <c r="V13" s="115">
        <v>81.5</v>
      </c>
      <c r="W13" s="524">
        <f t="shared" si="5"/>
        <v>7.8961079010866922E-2</v>
      </c>
      <c r="X13" s="558">
        <v>-5.8999999999999997E-2</v>
      </c>
      <c r="Y13" s="377"/>
    </row>
    <row r="14" spans="1:25" s="5" customFormat="1" ht="12.75" customHeight="1">
      <c r="A14" s="377"/>
      <c r="B14" s="464">
        <v>1.84</v>
      </c>
      <c r="C14" s="465">
        <f t="shared" si="0"/>
        <v>3.713235507745829</v>
      </c>
      <c r="D14" s="558">
        <v>-0.11799999999999999</v>
      </c>
      <c r="E14" s="489"/>
      <c r="F14" s="464">
        <v>5.7</v>
      </c>
      <c r="G14" s="524">
        <f t="shared" si="1"/>
        <v>1.0352662040617446</v>
      </c>
      <c r="H14" s="542">
        <f t="shared" ref="H14:H19" si="6">H13-(F14-F13)*(0.0058)</f>
        <v>-7.5556000000000012E-2</v>
      </c>
      <c r="I14" s="489"/>
      <c r="J14" s="464">
        <v>15.1</v>
      </c>
      <c r="K14" s="465">
        <f t="shared" si="2"/>
        <v>0.47316332419209817</v>
      </c>
      <c r="L14" s="558">
        <v>-0.05</v>
      </c>
      <c r="M14" s="490"/>
      <c r="N14" s="115">
        <v>25.1</v>
      </c>
      <c r="O14" s="465">
        <f t="shared" si="3"/>
        <v>0.28355923820538553</v>
      </c>
      <c r="P14" s="558">
        <v>-0.05</v>
      </c>
      <c r="Q14" s="490"/>
      <c r="R14" s="115">
        <v>37.299999999999997</v>
      </c>
      <c r="S14" s="465">
        <f t="shared" si="4"/>
        <v>0.19036674018864075</v>
      </c>
      <c r="T14" s="558">
        <v>-0.05</v>
      </c>
      <c r="U14" s="490"/>
      <c r="V14" s="115">
        <v>85.5</v>
      </c>
      <c r="W14" s="524">
        <f t="shared" si="5"/>
        <v>8.2836469391768364E-2</v>
      </c>
      <c r="X14" s="558">
        <v>-6.2E-2</v>
      </c>
      <c r="Y14" s="377"/>
    </row>
    <row r="15" spans="1:25" s="5" customFormat="1" ht="13.5" customHeight="1">
      <c r="A15" s="377"/>
      <c r="B15" s="464">
        <v>2.0499999999999998</v>
      </c>
      <c r="C15" s="465">
        <f t="shared" si="0"/>
        <v>4.1370286906950806</v>
      </c>
      <c r="D15" s="558">
        <v>-0.12</v>
      </c>
      <c r="E15" s="489"/>
      <c r="F15" s="464">
        <v>6.45</v>
      </c>
      <c r="G15" s="524">
        <f t="shared" si="1"/>
        <v>1.17148544143829</v>
      </c>
      <c r="H15" s="542">
        <f t="shared" si="6"/>
        <v>-7.9906000000000005E-2</v>
      </c>
      <c r="I15" s="489"/>
      <c r="J15" s="464">
        <v>15.9</v>
      </c>
      <c r="K15" s="465">
        <f t="shared" si="2"/>
        <v>0.49823157977843446</v>
      </c>
      <c r="L15" s="558">
        <v>-0.05</v>
      </c>
      <c r="M15" s="490"/>
      <c r="N15" s="115">
        <v>26.4</v>
      </c>
      <c r="O15" s="465">
        <f t="shared" si="3"/>
        <v>0.2982455732518795</v>
      </c>
      <c r="P15" s="558">
        <v>-0.05</v>
      </c>
      <c r="Q15" s="490"/>
      <c r="R15" s="115">
        <v>39.299999999999997</v>
      </c>
      <c r="S15" s="465">
        <f t="shared" si="4"/>
        <v>0.20057407210224079</v>
      </c>
      <c r="T15" s="558">
        <v>-0.05</v>
      </c>
      <c r="U15" s="490"/>
      <c r="V15" s="115">
        <v>90</v>
      </c>
      <c r="W15" s="524">
        <f t="shared" si="5"/>
        <v>8.7196283570282487E-2</v>
      </c>
      <c r="X15" s="558">
        <v>-6.5000000000000002E-2</v>
      </c>
      <c r="Y15" s="377"/>
    </row>
    <row r="16" spans="1:25" ht="12.75" customHeight="1">
      <c r="A16" s="376"/>
      <c r="B16" s="464">
        <v>2.2799999999999998</v>
      </c>
      <c r="C16" s="465">
        <f t="shared" si="0"/>
        <v>4.6011831291633092</v>
      </c>
      <c r="D16" s="558">
        <v>-0.122</v>
      </c>
      <c r="E16" s="488"/>
      <c r="F16" s="464">
        <v>7.35</v>
      </c>
      <c r="G16" s="524">
        <f t="shared" si="1"/>
        <v>1.3349485262901444</v>
      </c>
      <c r="H16" s="542">
        <f t="shared" si="6"/>
        <v>-8.5126000000000007E-2</v>
      </c>
      <c r="I16" s="488"/>
      <c r="J16" s="464">
        <v>16.7</v>
      </c>
      <c r="K16" s="465">
        <f t="shared" si="2"/>
        <v>0.52329983536477076</v>
      </c>
      <c r="L16" s="558">
        <v>-0.05</v>
      </c>
      <c r="M16" s="491"/>
      <c r="N16" s="115">
        <v>27.8</v>
      </c>
      <c r="O16" s="465">
        <f t="shared" si="3"/>
        <v>0.31406162637887314</v>
      </c>
      <c r="P16" s="558">
        <v>-0.05</v>
      </c>
      <c r="Q16" s="491"/>
      <c r="R16" s="115">
        <v>41.3</v>
      </c>
      <c r="S16" s="465">
        <f t="shared" si="4"/>
        <v>0.21078140401584083</v>
      </c>
      <c r="T16" s="558">
        <v>-0.05</v>
      </c>
      <c r="U16" s="491"/>
      <c r="V16" s="115">
        <v>95</v>
      </c>
      <c r="W16" s="524">
        <f t="shared" si="5"/>
        <v>9.2040521546409279E-2</v>
      </c>
      <c r="X16" s="558">
        <v>-6.8000000000000005E-2</v>
      </c>
      <c r="Y16" s="376"/>
    </row>
    <row r="17" spans="1:25" ht="12.75" customHeight="1">
      <c r="A17" s="376"/>
      <c r="B17" s="464">
        <v>2.54</v>
      </c>
      <c r="C17" s="465">
        <f t="shared" si="0"/>
        <v>5.1258794509100021</v>
      </c>
      <c r="D17" s="558">
        <v>-0.124</v>
      </c>
      <c r="E17" s="488"/>
      <c r="F17" s="464">
        <v>8.35</v>
      </c>
      <c r="G17" s="524">
        <f t="shared" si="1"/>
        <v>1.516574176125538</v>
      </c>
      <c r="H17" s="542">
        <f t="shared" si="6"/>
        <v>-9.0926000000000007E-2</v>
      </c>
      <c r="I17" s="488"/>
      <c r="J17" s="464">
        <v>17.600000000000001</v>
      </c>
      <c r="K17" s="465">
        <f t="shared" si="2"/>
        <v>0.5515016228993993</v>
      </c>
      <c r="L17" s="558">
        <v>-0.05</v>
      </c>
      <c r="M17" s="491"/>
      <c r="N17" s="115">
        <v>29.2</v>
      </c>
      <c r="O17" s="465">
        <f t="shared" si="3"/>
        <v>0.32987767950586677</v>
      </c>
      <c r="P17" s="558">
        <v>-0.05</v>
      </c>
      <c r="Q17" s="491"/>
      <c r="R17" s="115">
        <v>43.3</v>
      </c>
      <c r="S17" s="465">
        <f t="shared" si="4"/>
        <v>0.22098873592944085</v>
      </c>
      <c r="T17" s="558">
        <v>-0.05</v>
      </c>
      <c r="U17" s="491"/>
      <c r="V17" s="115">
        <v>100</v>
      </c>
      <c r="W17" s="524">
        <f t="shared" si="5"/>
        <v>9.6884759522536085E-2</v>
      </c>
      <c r="X17" s="558">
        <v>-7.0999999999999994E-2</v>
      </c>
      <c r="Y17" s="376"/>
    </row>
    <row r="18" spans="1:25" ht="13.5" customHeight="1">
      <c r="A18" s="376"/>
      <c r="B18" s="464">
        <v>2.83</v>
      </c>
      <c r="C18" s="465">
        <f t="shared" si="0"/>
        <v>5.7111176559351602</v>
      </c>
      <c r="D18" s="558">
        <v>-0.126</v>
      </c>
      <c r="E18" s="488"/>
      <c r="F18" s="464">
        <v>9.5</v>
      </c>
      <c r="G18" s="524">
        <f t="shared" si="1"/>
        <v>1.7254436734362411</v>
      </c>
      <c r="H18" s="542">
        <f t="shared" si="6"/>
        <v>-9.7596000000000002E-2</v>
      </c>
      <c r="I18" s="488"/>
      <c r="J18" s="464">
        <v>18.5</v>
      </c>
      <c r="K18" s="465">
        <f t="shared" si="2"/>
        <v>0.57970341043402762</v>
      </c>
      <c r="L18" s="558">
        <v>-0.05</v>
      </c>
      <c r="M18" s="491"/>
      <c r="N18" s="115">
        <v>30.7</v>
      </c>
      <c r="O18" s="465">
        <f t="shared" si="3"/>
        <v>0.34682345071335996</v>
      </c>
      <c r="P18" s="558">
        <v>-0.05</v>
      </c>
      <c r="Q18" s="491"/>
      <c r="R18" s="115">
        <v>45.7</v>
      </c>
      <c r="S18" s="465">
        <f t="shared" si="4"/>
        <v>0.23323753422576093</v>
      </c>
      <c r="T18" s="558">
        <v>-0.05</v>
      </c>
      <c r="U18" s="491"/>
      <c r="V18" s="115">
        <v>105</v>
      </c>
      <c r="W18" s="524">
        <f t="shared" si="5"/>
        <v>0.1017289974986629</v>
      </c>
      <c r="X18" s="558">
        <v>-7.3999999999999996E-2</v>
      </c>
      <c r="Y18" s="376"/>
    </row>
    <row r="19" spans="1:25" ht="12.75" customHeight="1">
      <c r="A19" s="376"/>
      <c r="B19" s="464">
        <v>3.16</v>
      </c>
      <c r="C19" s="465">
        <f t="shared" si="0"/>
        <v>6.3770783719982713</v>
      </c>
      <c r="D19" s="558">
        <v>-0.128</v>
      </c>
      <c r="E19" s="488"/>
      <c r="F19" s="464">
        <v>10.8</v>
      </c>
      <c r="G19" s="524">
        <f t="shared" si="1"/>
        <v>1.9615570182222533</v>
      </c>
      <c r="H19" s="542">
        <f t="shared" si="6"/>
        <v>-0.10513600000000001</v>
      </c>
      <c r="I19" s="488"/>
      <c r="J19" s="464">
        <v>19.5</v>
      </c>
      <c r="K19" s="465">
        <f t="shared" si="2"/>
        <v>0.61103872991694796</v>
      </c>
      <c r="L19" s="558">
        <v>-0.05</v>
      </c>
      <c r="M19" s="491"/>
      <c r="N19" s="115">
        <v>32.4</v>
      </c>
      <c r="O19" s="465">
        <f t="shared" si="3"/>
        <v>0.36602865808185214</v>
      </c>
      <c r="P19" s="558">
        <v>-0.05</v>
      </c>
      <c r="Q19" s="491"/>
      <c r="R19" s="115">
        <v>48</v>
      </c>
      <c r="S19" s="465">
        <f t="shared" si="4"/>
        <v>0.24497596592640097</v>
      </c>
      <c r="T19" s="558">
        <v>-0.05</v>
      </c>
      <c r="U19" s="491"/>
      <c r="V19" s="115">
        <v>110.6</v>
      </c>
      <c r="W19" s="524">
        <f t="shared" si="5"/>
        <v>0.10715454403192493</v>
      </c>
      <c r="X19" s="558">
        <v>-7.6999999999999999E-2</v>
      </c>
      <c r="Y19" s="376"/>
    </row>
    <row r="20" spans="1:25" ht="13.5" customHeight="1" thickBot="1">
      <c r="A20" s="376"/>
      <c r="B20" s="52">
        <v>3.49</v>
      </c>
      <c r="C20" s="466">
        <f>FarFieldDist(B20, C$5)</f>
        <v>7.0430390880613816</v>
      </c>
      <c r="D20" s="559">
        <v>-0.13</v>
      </c>
      <c r="E20" s="488"/>
      <c r="F20" s="52">
        <v>12.290000000000001</v>
      </c>
      <c r="G20" s="525">
        <f>FarFieldDist(F20, G$5)</f>
        <v>2.2321792364769899</v>
      </c>
      <c r="H20" s="557">
        <v>-0.11799999999999999</v>
      </c>
      <c r="I20" s="488"/>
      <c r="J20" s="52">
        <v>20.5</v>
      </c>
      <c r="K20" s="466">
        <f>FarFieldDist(J20, K$5)</f>
        <v>0.64237404939986831</v>
      </c>
      <c r="L20" s="559">
        <v>-0.05</v>
      </c>
      <c r="M20" s="491"/>
      <c r="N20" s="116">
        <v>34</v>
      </c>
      <c r="O20" s="466">
        <f>FarFieldDist(N20, O$5)</f>
        <v>0.38410414736984483</v>
      </c>
      <c r="P20" s="559">
        <v>-0.05</v>
      </c>
      <c r="Q20" s="491"/>
      <c r="R20" s="116">
        <v>50.5</v>
      </c>
      <c r="S20" s="466">
        <f>FarFieldDist(R20, S$5)</f>
        <v>0.25773513081840099</v>
      </c>
      <c r="T20" s="559">
        <v>-0.05</v>
      </c>
      <c r="U20" s="491"/>
      <c r="V20" s="116">
        <v>116</v>
      </c>
      <c r="W20" s="525">
        <f>FarFieldDist(V20, W$5)</f>
        <v>0.11238632104614187</v>
      </c>
      <c r="X20" s="559">
        <v>-0.08</v>
      </c>
      <c r="Y20" s="376"/>
    </row>
    <row r="21" spans="1:25" ht="12.75" customHeight="1">
      <c r="A21" s="376"/>
      <c r="B21" s="376"/>
      <c r="C21" s="376"/>
      <c r="D21" s="376"/>
      <c r="E21" s="376"/>
      <c r="F21" s="376"/>
      <c r="G21" s="376"/>
      <c r="H21" s="376"/>
      <c r="I21" s="376"/>
      <c r="J21" s="376"/>
      <c r="K21" s="376"/>
      <c r="L21" s="376"/>
      <c r="M21" s="376"/>
      <c r="N21" s="376"/>
      <c r="O21" s="376"/>
      <c r="P21" s="376"/>
      <c r="Q21" s="376"/>
      <c r="R21" s="376"/>
      <c r="S21" s="376"/>
      <c r="T21" s="376"/>
      <c r="U21" s="376"/>
      <c r="V21" s="376"/>
      <c r="W21" s="376"/>
      <c r="X21" s="376"/>
      <c r="Y21" s="376"/>
    </row>
    <row r="22" spans="1:25">
      <c r="A22" s="376"/>
      <c r="B22" s="378" t="s">
        <v>12</v>
      </c>
      <c r="C22" s="376"/>
      <c r="D22" s="376"/>
      <c r="E22" s="376"/>
      <c r="F22" s="376"/>
      <c r="G22" s="376"/>
      <c r="H22" s="376"/>
      <c r="I22" s="376"/>
      <c r="J22" s="376"/>
      <c r="K22" s="376"/>
      <c r="L22" s="376"/>
      <c r="M22" s="376"/>
      <c r="N22" s="376"/>
      <c r="O22" s="376"/>
      <c r="P22" s="376"/>
      <c r="Q22" s="376"/>
      <c r="R22" s="376"/>
      <c r="S22" s="376"/>
      <c r="T22" s="376"/>
      <c r="U22" s="376"/>
      <c r="V22" s="461"/>
      <c r="W22" s="461"/>
      <c r="X22" s="461"/>
      <c r="Y22" s="376"/>
    </row>
    <row r="23" spans="1:25" ht="14.1" customHeight="1">
      <c r="A23" s="376"/>
      <c r="B23" s="739" t="s">
        <v>282</v>
      </c>
      <c r="C23" s="739"/>
      <c r="D23" s="739"/>
      <c r="E23" s="739"/>
      <c r="F23" s="739"/>
      <c r="G23" s="739"/>
      <c r="H23" s="739"/>
      <c r="I23" s="739"/>
      <c r="J23" s="739"/>
      <c r="K23" s="739"/>
      <c r="L23" s="739"/>
      <c r="M23" s="739"/>
      <c r="N23" s="739"/>
      <c r="O23" s="739"/>
      <c r="P23" s="739"/>
      <c r="Q23" s="739"/>
      <c r="R23" s="739"/>
      <c r="S23" s="739"/>
      <c r="T23" s="739"/>
      <c r="U23" s="739"/>
      <c r="V23" s="739"/>
      <c r="W23" s="739"/>
      <c r="X23" s="739"/>
      <c r="Y23" s="484"/>
    </row>
    <row r="24" spans="1:25" ht="14.1" customHeight="1">
      <c r="A24" s="376"/>
      <c r="B24" s="739" t="s">
        <v>283</v>
      </c>
      <c r="C24" s="739"/>
      <c r="D24" s="739"/>
      <c r="E24" s="739"/>
      <c r="F24" s="739"/>
      <c r="G24" s="739"/>
      <c r="H24" s="739"/>
      <c r="I24" s="739"/>
      <c r="J24" s="739"/>
      <c r="K24" s="739"/>
      <c r="L24" s="739"/>
      <c r="M24" s="739"/>
      <c r="N24" s="739"/>
      <c r="O24" s="739"/>
      <c r="P24" s="739"/>
      <c r="Q24" s="739"/>
      <c r="R24" s="739"/>
      <c r="S24" s="739"/>
      <c r="T24" s="739"/>
      <c r="U24" s="739"/>
      <c r="V24" s="739"/>
      <c r="W24" s="739"/>
      <c r="X24" s="739"/>
      <c r="Y24" s="484"/>
    </row>
    <row r="25" spans="1:25" ht="14.1" customHeight="1">
      <c r="A25" s="376"/>
      <c r="B25" s="739" t="s">
        <v>292</v>
      </c>
      <c r="C25" s="739"/>
      <c r="D25" s="739"/>
      <c r="E25" s="739"/>
      <c r="F25" s="739"/>
      <c r="G25" s="739"/>
      <c r="H25" s="739"/>
      <c r="I25" s="739"/>
      <c r="J25" s="739"/>
      <c r="K25" s="739"/>
      <c r="L25" s="739"/>
      <c r="M25" s="739"/>
      <c r="N25" s="739"/>
      <c r="O25" s="739"/>
      <c r="P25" s="739"/>
      <c r="Q25" s="739"/>
      <c r="R25" s="739"/>
      <c r="S25" s="739"/>
      <c r="T25" s="739"/>
      <c r="U25" s="739"/>
      <c r="V25" s="739"/>
      <c r="W25" s="739"/>
      <c r="X25" s="739"/>
      <c r="Y25" s="484"/>
    </row>
    <row r="26" spans="1:25" ht="14.1" customHeight="1">
      <c r="A26" s="376"/>
      <c r="B26" s="739" t="s">
        <v>284</v>
      </c>
      <c r="C26" s="739"/>
      <c r="D26" s="739"/>
      <c r="E26" s="739"/>
      <c r="F26" s="739"/>
      <c r="G26" s="739"/>
      <c r="H26" s="739"/>
      <c r="I26" s="739"/>
      <c r="J26" s="739"/>
      <c r="K26" s="739"/>
      <c r="L26" s="739"/>
      <c r="M26" s="739"/>
      <c r="N26" s="739"/>
      <c r="O26" s="739"/>
      <c r="P26" s="739"/>
      <c r="Q26" s="739"/>
      <c r="R26" s="739"/>
      <c r="S26" s="739"/>
      <c r="T26" s="739"/>
      <c r="U26" s="739"/>
      <c r="V26" s="739"/>
      <c r="W26" s="739"/>
      <c r="X26" s="739"/>
      <c r="Y26" s="484"/>
    </row>
    <row r="27" spans="1:25" ht="14.1" customHeight="1">
      <c r="A27" s="376"/>
      <c r="B27" s="739" t="s">
        <v>296</v>
      </c>
      <c r="C27" s="739"/>
      <c r="D27" s="739"/>
      <c r="E27" s="739"/>
      <c r="F27" s="739"/>
      <c r="G27" s="739"/>
      <c r="H27" s="739"/>
      <c r="I27" s="739"/>
      <c r="J27" s="739"/>
      <c r="K27" s="739"/>
      <c r="L27" s="739"/>
      <c r="M27" s="739"/>
      <c r="N27" s="739"/>
      <c r="O27" s="739"/>
      <c r="P27" s="739"/>
      <c r="Q27" s="739"/>
      <c r="R27" s="739"/>
      <c r="S27" s="739"/>
      <c r="T27" s="739"/>
      <c r="U27" s="739"/>
      <c r="V27" s="739"/>
      <c r="W27" s="739"/>
      <c r="X27" s="739"/>
      <c r="Y27" s="484"/>
    </row>
    <row r="28" spans="1:25" ht="14.1" customHeight="1">
      <c r="A28" s="376"/>
      <c r="B28" s="739" t="s">
        <v>293</v>
      </c>
      <c r="C28" s="739"/>
      <c r="D28" s="739"/>
      <c r="E28" s="739"/>
      <c r="F28" s="739"/>
      <c r="G28" s="739"/>
      <c r="H28" s="739"/>
      <c r="I28" s="739"/>
      <c r="J28" s="739"/>
      <c r="K28" s="739"/>
      <c r="L28" s="739"/>
      <c r="M28" s="739"/>
      <c r="N28" s="739"/>
      <c r="O28" s="739"/>
      <c r="P28" s="739"/>
      <c r="Q28" s="739"/>
      <c r="R28" s="739"/>
      <c r="S28" s="739"/>
      <c r="T28" s="739"/>
      <c r="U28" s="739"/>
      <c r="V28" s="739"/>
      <c r="W28" s="739"/>
      <c r="X28" s="739"/>
      <c r="Y28" s="484"/>
    </row>
    <row r="29" spans="1:25" ht="14.1" customHeight="1">
      <c r="A29" s="376"/>
      <c r="B29" s="737" t="s">
        <v>291</v>
      </c>
      <c r="C29" s="737"/>
      <c r="D29" s="737"/>
      <c r="E29" s="737"/>
      <c r="F29" s="737"/>
      <c r="G29" s="737"/>
      <c r="H29" s="737"/>
      <c r="I29" s="737"/>
      <c r="J29" s="737"/>
      <c r="K29" s="737"/>
      <c r="L29" s="737"/>
      <c r="M29" s="737"/>
      <c r="N29" s="737"/>
      <c r="O29" s="737"/>
      <c r="P29" s="737"/>
      <c r="Q29" s="737"/>
      <c r="R29" s="737"/>
      <c r="S29" s="737"/>
      <c r="T29" s="737"/>
      <c r="U29" s="737"/>
      <c r="V29" s="737"/>
      <c r="W29" s="737"/>
      <c r="X29" s="737"/>
      <c r="Y29" s="484"/>
    </row>
    <row r="30" spans="1:25" ht="14.1" customHeight="1">
      <c r="A30" s="376"/>
      <c r="B30" s="737" t="s">
        <v>312</v>
      </c>
      <c r="C30" s="737"/>
      <c r="D30" s="737"/>
      <c r="E30" s="737"/>
      <c r="F30" s="737"/>
      <c r="G30" s="737"/>
      <c r="H30" s="737"/>
      <c r="I30" s="737"/>
      <c r="J30" s="737"/>
      <c r="K30" s="737"/>
      <c r="L30" s="737"/>
      <c r="M30" s="737"/>
      <c r="N30" s="737"/>
      <c r="O30" s="737"/>
      <c r="P30" s="737"/>
      <c r="Q30" s="737"/>
      <c r="R30" s="737"/>
      <c r="S30" s="737"/>
      <c r="T30" s="737"/>
      <c r="U30" s="737"/>
      <c r="V30" s="737"/>
      <c r="W30" s="737"/>
      <c r="X30" s="737"/>
      <c r="Y30" s="484"/>
    </row>
    <row r="31" spans="1:25" ht="14.1" customHeight="1">
      <c r="A31" s="376"/>
      <c r="B31" s="737" t="s">
        <v>299</v>
      </c>
      <c r="C31" s="737"/>
      <c r="D31" s="737"/>
      <c r="E31" s="737"/>
      <c r="F31" s="737"/>
      <c r="G31" s="737"/>
      <c r="H31" s="737"/>
      <c r="I31" s="737"/>
      <c r="J31" s="737"/>
      <c r="K31" s="737"/>
      <c r="L31" s="737"/>
      <c r="M31" s="737"/>
      <c r="N31" s="737"/>
      <c r="O31" s="737"/>
      <c r="P31" s="737"/>
      <c r="Q31" s="737"/>
      <c r="R31" s="737"/>
      <c r="S31" s="737"/>
      <c r="T31" s="737"/>
      <c r="U31" s="737"/>
      <c r="V31" s="737"/>
      <c r="W31" s="737"/>
      <c r="X31" s="737"/>
      <c r="Y31" s="484"/>
    </row>
    <row r="32" spans="1:25" ht="14.1" customHeight="1">
      <c r="A32" s="376"/>
      <c r="B32" s="737" t="s">
        <v>352</v>
      </c>
      <c r="C32" s="737"/>
      <c r="D32" s="737"/>
      <c r="E32" s="737"/>
      <c r="F32" s="737"/>
      <c r="G32" s="737"/>
      <c r="H32" s="737"/>
      <c r="I32" s="737"/>
      <c r="J32" s="737"/>
      <c r="K32" s="737"/>
      <c r="L32" s="737"/>
      <c r="M32" s="737"/>
      <c r="N32" s="737"/>
      <c r="O32" s="737"/>
      <c r="P32" s="737"/>
      <c r="Q32" s="737"/>
      <c r="R32" s="737"/>
      <c r="S32" s="737"/>
      <c r="T32" s="737"/>
      <c r="U32" s="737"/>
      <c r="V32" s="737"/>
      <c r="W32" s="737"/>
      <c r="X32" s="737"/>
      <c r="Y32" s="484"/>
    </row>
    <row r="33" spans="1:25" ht="14.1" customHeight="1">
      <c r="A33" s="376"/>
      <c r="B33" s="738" t="s">
        <v>351</v>
      </c>
      <c r="C33" s="738"/>
      <c r="D33" s="738"/>
      <c r="E33" s="738"/>
      <c r="F33" s="738"/>
      <c r="G33" s="738"/>
      <c r="H33" s="738"/>
      <c r="I33" s="738"/>
      <c r="J33" s="738"/>
      <c r="K33" s="738"/>
      <c r="L33" s="738"/>
      <c r="M33" s="738"/>
      <c r="N33" s="738"/>
      <c r="O33" s="738"/>
      <c r="P33" s="738"/>
      <c r="Q33" s="738"/>
      <c r="R33" s="738"/>
      <c r="S33" s="738"/>
      <c r="T33" s="738"/>
      <c r="U33" s="738"/>
      <c r="V33" s="738"/>
      <c r="W33" s="738"/>
      <c r="X33" s="738"/>
      <c r="Y33" s="738"/>
    </row>
    <row r="34" spans="1:25" ht="14.1" customHeight="1">
      <c r="B34" s="738" t="s">
        <v>298</v>
      </c>
      <c r="C34" s="738"/>
      <c r="D34" s="738"/>
      <c r="E34" s="738"/>
      <c r="F34" s="738"/>
      <c r="G34" s="738"/>
      <c r="H34" s="738"/>
      <c r="I34" s="738"/>
      <c r="J34" s="738"/>
      <c r="K34" s="738"/>
      <c r="L34" s="738"/>
      <c r="M34" s="738"/>
      <c r="N34" s="738"/>
      <c r="O34" s="738"/>
      <c r="P34" s="738"/>
      <c r="Q34" s="738"/>
      <c r="R34" s="738"/>
      <c r="S34" s="738"/>
      <c r="T34" s="738"/>
      <c r="U34" s="738"/>
      <c r="V34" s="738"/>
      <c r="W34" s="738"/>
      <c r="X34" s="738"/>
      <c r="Y34" s="738"/>
    </row>
    <row r="35" spans="1:25">
      <c r="B35" s="572" t="s">
        <v>353</v>
      </c>
    </row>
  </sheetData>
  <sheetProtection insertRows="0" deleteRows="0"/>
  <mergeCells count="18">
    <mergeCell ref="B28:X28"/>
    <mergeCell ref="B3:D3"/>
    <mergeCell ref="F3:H3"/>
    <mergeCell ref="J3:L3"/>
    <mergeCell ref="N3:P3"/>
    <mergeCell ref="R3:T3"/>
    <mergeCell ref="V3:X3"/>
    <mergeCell ref="B23:X23"/>
    <mergeCell ref="B24:X24"/>
    <mergeCell ref="B25:X25"/>
    <mergeCell ref="B26:X26"/>
    <mergeCell ref="B27:X27"/>
    <mergeCell ref="B32:X32"/>
    <mergeCell ref="B33:Y33"/>
    <mergeCell ref="B34:Y34"/>
    <mergeCell ref="B29:X29"/>
    <mergeCell ref="B30:X30"/>
    <mergeCell ref="B31:X31"/>
  </mergeCells>
  <pageMargins left="0.75" right="0.75" top="1" bottom="1" header="0.5" footer="0.5"/>
  <pageSetup scale="6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tabColor rgb="FF00B0F0"/>
    <pageSetUpPr fitToPage="1"/>
  </sheetPr>
  <dimension ref="A1:Q32"/>
  <sheetViews>
    <sheetView zoomScale="90" zoomScaleNormal="90" workbookViewId="0">
      <selection activeCell="B2" sqref="B2"/>
    </sheetView>
  </sheetViews>
  <sheetFormatPr defaultColWidth="9.140625" defaultRowHeight="12.75"/>
  <cols>
    <col min="1" max="1" width="2.7109375" style="4" customWidth="1"/>
    <col min="2" max="4" width="6.7109375" style="4" customWidth="1"/>
    <col min="5" max="5" width="2.7109375" style="4" customWidth="1"/>
    <col min="6" max="8" width="6.7109375" style="4" customWidth="1"/>
    <col min="9" max="9" width="2.7109375" style="4" customWidth="1"/>
    <col min="10" max="12" width="6.7109375" style="4" customWidth="1"/>
    <col min="13" max="13" width="2.7109375" style="4" customWidth="1"/>
    <col min="14" max="16" width="6.7109375" style="4" customWidth="1"/>
    <col min="17" max="16384" width="9.140625" style="4"/>
  </cols>
  <sheetData>
    <row r="1" spans="1:16" s="26" customFormat="1" ht="15.75">
      <c r="A1" s="110"/>
      <c r="B1" s="31" t="s">
        <v>84</v>
      </c>
      <c r="C1" s="32"/>
      <c r="D1" s="32"/>
      <c r="E1" s="32"/>
      <c r="F1" s="32"/>
      <c r="G1" s="32"/>
      <c r="H1" s="32"/>
      <c r="I1" s="32"/>
      <c r="J1" s="32"/>
      <c r="K1" s="32"/>
      <c r="L1" s="32"/>
      <c r="M1" s="32"/>
      <c r="N1" s="32"/>
      <c r="O1" s="32"/>
      <c r="P1" s="32"/>
    </row>
    <row r="2" spans="1:16" s="26" customFormat="1" ht="15" thickBot="1"/>
    <row r="3" spans="1:16" ht="18">
      <c r="B3" s="758">
        <v>3</v>
      </c>
      <c r="C3" s="759"/>
      <c r="D3" s="760"/>
      <c r="F3" s="761">
        <v>4</v>
      </c>
      <c r="G3" s="762"/>
      <c r="H3" s="763"/>
      <c r="J3" s="764">
        <v>5</v>
      </c>
      <c r="K3" s="765"/>
      <c r="L3" s="766"/>
      <c r="N3" s="767">
        <v>6</v>
      </c>
      <c r="O3" s="768"/>
      <c r="P3" s="769"/>
    </row>
    <row r="4" spans="1:16">
      <c r="B4" s="170" t="s">
        <v>60</v>
      </c>
      <c r="C4" s="770" t="s">
        <v>96</v>
      </c>
      <c r="D4" s="771"/>
      <c r="E4" s="89"/>
      <c r="F4" s="170" t="s">
        <v>60</v>
      </c>
      <c r="G4" s="770" t="s">
        <v>61</v>
      </c>
      <c r="H4" s="771"/>
      <c r="I4" s="89"/>
      <c r="J4" s="170" t="s">
        <v>60</v>
      </c>
      <c r="K4" s="770" t="s">
        <v>62</v>
      </c>
      <c r="L4" s="771"/>
      <c r="M4" s="89"/>
      <c r="N4" s="170" t="s">
        <v>60</v>
      </c>
      <c r="O4" s="770" t="s">
        <v>63</v>
      </c>
      <c r="P4" s="771"/>
    </row>
    <row r="5" spans="1:16">
      <c r="B5" s="20" t="s">
        <v>9</v>
      </c>
      <c r="C5" s="118" t="s">
        <v>86</v>
      </c>
      <c r="D5" s="118" t="s">
        <v>4</v>
      </c>
      <c r="F5" s="20" t="s">
        <v>9</v>
      </c>
      <c r="G5" s="118" t="s">
        <v>86</v>
      </c>
      <c r="H5" s="118" t="s">
        <v>4</v>
      </c>
      <c r="J5" s="20" t="s">
        <v>9</v>
      </c>
      <c r="K5" s="118" t="s">
        <v>86</v>
      </c>
      <c r="L5" s="118" t="s">
        <v>4</v>
      </c>
      <c r="N5" s="20" t="s">
        <v>9</v>
      </c>
      <c r="O5" s="118" t="s">
        <v>86</v>
      </c>
      <c r="P5" s="118" t="s">
        <v>4</v>
      </c>
    </row>
    <row r="6" spans="1:16" ht="13.5" thickBot="1">
      <c r="B6" s="21" t="s">
        <v>2</v>
      </c>
      <c r="C6" s="119" t="s">
        <v>13</v>
      </c>
      <c r="D6" s="119" t="s">
        <v>0</v>
      </c>
      <c r="F6" s="21" t="s">
        <v>2</v>
      </c>
      <c r="G6" s="119" t="s">
        <v>13</v>
      </c>
      <c r="H6" s="119" t="s">
        <v>0</v>
      </c>
      <c r="J6" s="21" t="s">
        <v>2</v>
      </c>
      <c r="K6" s="119" t="s">
        <v>13</v>
      </c>
      <c r="L6" s="119" t="s">
        <v>0</v>
      </c>
      <c r="N6" s="21" t="s">
        <v>2</v>
      </c>
      <c r="O6" s="119" t="s">
        <v>13</v>
      </c>
      <c r="P6" s="119" t="s">
        <v>0</v>
      </c>
    </row>
    <row r="7" spans="1:16" s="5" customFormat="1" ht="13.5" customHeight="1" thickTop="1">
      <c r="B7" s="132">
        <v>12</v>
      </c>
      <c r="C7" s="206">
        <f t="shared" ref="C7:C22" si="0">-Waveguide_loss(WG_Size_Band3,"Au",$B7)</f>
        <v>-0.39669834369189094</v>
      </c>
      <c r="D7" s="206">
        <f t="shared" ref="D7:D22" si="1">-OMT_loss(WG_Size_Band3,"Au",$B7)</f>
        <v>-0.1116705837492673</v>
      </c>
      <c r="F7" s="210">
        <v>20</v>
      </c>
      <c r="G7" s="206">
        <f t="shared" ref="G7:G22" si="2">-Waveguide_loss(WG_Size_Band4,"Au",$F7)</f>
        <v>-0.82635920788998996</v>
      </c>
      <c r="H7" s="206">
        <f t="shared" ref="H7:H22" si="3">-OMT_loss(WG_Size_Band4,"Au",$F7)</f>
        <v>-0.14048106534129834</v>
      </c>
      <c r="J7" s="22">
        <v>30</v>
      </c>
      <c r="K7" s="125">
        <f t="shared" ref="K7:K22" si="4">-Waveguide_loss(WG_Size_Band5,"Au",$J7)</f>
        <v>-1.6118674222010683</v>
      </c>
      <c r="L7" s="125">
        <f t="shared" ref="L7:L22" si="5">-OMT_loss(WG_Size_Band5,"Au",$J7)</f>
        <v>-0.18052915128651967</v>
      </c>
      <c r="N7" s="22">
        <v>70</v>
      </c>
      <c r="O7" s="125">
        <f t="shared" ref="O7:O23" si="6">-Waveguide_loss(WG_Size_Band6,"Au",$N7)</f>
        <v>-4.7389459626080628</v>
      </c>
      <c r="P7" s="125">
        <f t="shared" ref="P7:P23" si="7">-OMT_loss(WG_Size_Band6,"Au",$N7)</f>
        <v>-0.23694729813040316</v>
      </c>
    </row>
    <row r="8" spans="1:16" s="5" customFormat="1" ht="12.75" customHeight="1">
      <c r="B8" s="115">
        <v>12.3</v>
      </c>
      <c r="C8" s="126">
        <f t="shared" si="0"/>
        <v>-0.36595444697587354</v>
      </c>
      <c r="D8" s="126">
        <f t="shared" si="1"/>
        <v>-0.10301617682370841</v>
      </c>
      <c r="F8" s="115">
        <v>20.5</v>
      </c>
      <c r="G8" s="126">
        <f t="shared" si="2"/>
        <v>-0.76511558229700749</v>
      </c>
      <c r="H8" s="126">
        <f t="shared" si="3"/>
        <v>-0.13006964899049131</v>
      </c>
      <c r="J8" s="23">
        <v>31</v>
      </c>
      <c r="K8" s="126">
        <f t="shared" si="4"/>
        <v>-1.4463582958039092</v>
      </c>
      <c r="L8" s="126">
        <f t="shared" si="5"/>
        <v>-0.16199212913003785</v>
      </c>
      <c r="N8" s="23">
        <v>72</v>
      </c>
      <c r="O8" s="126">
        <f t="shared" si="6"/>
        <v>-4.4099250334920539</v>
      </c>
      <c r="P8" s="126">
        <f t="shared" si="7"/>
        <v>-0.22049625167460271</v>
      </c>
    </row>
    <row r="9" spans="1:16" s="5" customFormat="1" ht="13.5" customHeight="1">
      <c r="B9" s="115">
        <v>12.5</v>
      </c>
      <c r="C9" s="126">
        <f t="shared" si="0"/>
        <v>-0.34959940981224874</v>
      </c>
      <c r="D9" s="126">
        <f t="shared" si="1"/>
        <v>-9.8412233862148035E-2</v>
      </c>
      <c r="F9" s="23">
        <v>21</v>
      </c>
      <c r="G9" s="126">
        <f t="shared" si="2"/>
        <v>-0.71771336999311952</v>
      </c>
      <c r="H9" s="126">
        <f t="shared" si="3"/>
        <v>-0.12201127289883035</v>
      </c>
      <c r="J9" s="23">
        <v>32</v>
      </c>
      <c r="K9" s="126">
        <f t="shared" si="4"/>
        <v>-1.3294058842224807</v>
      </c>
      <c r="L9" s="126">
        <f t="shared" si="5"/>
        <v>-0.14889345903291787</v>
      </c>
      <c r="N9" s="23">
        <v>74</v>
      </c>
      <c r="O9" s="126">
        <f t="shared" si="6"/>
        <v>-4.15450218781824</v>
      </c>
      <c r="P9" s="126">
        <f t="shared" si="7"/>
        <v>-0.20772510939091202</v>
      </c>
    </row>
    <row r="10" spans="1:16" s="5" customFormat="1" ht="12.75" customHeight="1">
      <c r="B10" s="115">
        <v>13</v>
      </c>
      <c r="C10" s="126">
        <f t="shared" si="0"/>
        <v>-0.31820350095805205</v>
      </c>
      <c r="D10" s="126">
        <f t="shared" si="1"/>
        <v>-8.9574285519691668E-2</v>
      </c>
      <c r="F10" s="23">
        <v>22</v>
      </c>
      <c r="G10" s="126">
        <f t="shared" si="2"/>
        <v>-0.64880899060327502</v>
      </c>
      <c r="H10" s="126">
        <f t="shared" si="3"/>
        <v>-0.11029752840255679</v>
      </c>
      <c r="J10" s="23">
        <v>33</v>
      </c>
      <c r="K10" s="126">
        <f t="shared" si="4"/>
        <v>-1.2419362476476059</v>
      </c>
      <c r="L10" s="126">
        <f t="shared" si="5"/>
        <v>-0.13909685973653188</v>
      </c>
      <c r="N10" s="23">
        <v>76</v>
      </c>
      <c r="O10" s="126">
        <f t="shared" si="6"/>
        <v>-3.9502237970415282</v>
      </c>
      <c r="P10" s="126">
        <f t="shared" si="7"/>
        <v>-0.19751118985207641</v>
      </c>
    </row>
    <row r="11" spans="1:16" s="5" customFormat="1" ht="12.75" customHeight="1">
      <c r="B11" s="115">
        <v>13.5</v>
      </c>
      <c r="C11" s="126">
        <f t="shared" si="0"/>
        <v>-0.29567090573625771</v>
      </c>
      <c r="D11" s="126">
        <f t="shared" si="1"/>
        <v>-8.3231359964756557E-2</v>
      </c>
      <c r="F11" s="23">
        <v>23</v>
      </c>
      <c r="G11" s="126">
        <f t="shared" si="2"/>
        <v>-0.60104416264905614</v>
      </c>
      <c r="H11" s="126">
        <f t="shared" si="3"/>
        <v>-0.10217750765033956</v>
      </c>
      <c r="J11" s="23">
        <v>34</v>
      </c>
      <c r="K11" s="126">
        <f t="shared" si="4"/>
        <v>-1.1739313685095225</v>
      </c>
      <c r="L11" s="126">
        <f t="shared" si="5"/>
        <v>-0.13148031327306653</v>
      </c>
      <c r="N11" s="23">
        <v>78</v>
      </c>
      <c r="O11" s="126">
        <f t="shared" si="6"/>
        <v>-3.7831614235616717</v>
      </c>
      <c r="P11" s="126">
        <f t="shared" si="7"/>
        <v>-0.18915807117808359</v>
      </c>
    </row>
    <row r="12" spans="1:16" s="5" customFormat="1" ht="13.5" customHeight="1">
      <c r="B12" s="115">
        <v>14</v>
      </c>
      <c r="C12" s="126">
        <f t="shared" si="0"/>
        <v>-0.2787096204979439</v>
      </c>
      <c r="D12" s="126">
        <f t="shared" si="1"/>
        <v>-7.8456758170171212E-2</v>
      </c>
      <c r="F12" s="23">
        <v>24</v>
      </c>
      <c r="G12" s="126">
        <f t="shared" si="2"/>
        <v>-0.56606929329024602</v>
      </c>
      <c r="H12" s="126">
        <f t="shared" si="3"/>
        <v>-9.6231779859341851E-2</v>
      </c>
      <c r="J12" s="23">
        <v>35</v>
      </c>
      <c r="K12" s="126">
        <f t="shared" si="4"/>
        <v>-1.1195591961167306</v>
      </c>
      <c r="L12" s="126">
        <f t="shared" si="5"/>
        <v>-0.12539062996507386</v>
      </c>
      <c r="N12" s="23">
        <v>80</v>
      </c>
      <c r="O12" s="126">
        <f t="shared" si="6"/>
        <v>-3.6441565360977703</v>
      </c>
      <c r="P12" s="126">
        <f t="shared" si="7"/>
        <v>-0.18220782680488853</v>
      </c>
    </row>
    <row r="13" spans="1:16" ht="12.75" customHeight="1">
      <c r="B13" s="115">
        <v>14.5</v>
      </c>
      <c r="C13" s="126">
        <f t="shared" si="0"/>
        <v>-0.26551366369498236</v>
      </c>
      <c r="D13" s="126">
        <f t="shared" si="1"/>
        <v>-7.4742096330137536E-2</v>
      </c>
      <c r="F13" s="23">
        <v>25</v>
      </c>
      <c r="G13" s="126">
        <f t="shared" si="2"/>
        <v>-0.53950685977156421</v>
      </c>
      <c r="H13" s="126">
        <f t="shared" si="3"/>
        <v>-9.1716166161165943E-2</v>
      </c>
      <c r="J13" s="23">
        <v>36</v>
      </c>
      <c r="K13" s="126">
        <f t="shared" si="4"/>
        <v>-1.0751640270070564</v>
      </c>
      <c r="L13" s="126">
        <f t="shared" si="5"/>
        <v>-0.12041837102479033</v>
      </c>
      <c r="N13" s="23">
        <v>84</v>
      </c>
      <c r="O13" s="126">
        <f t="shared" si="6"/>
        <v>-3.4269167015395876</v>
      </c>
      <c r="P13" s="126">
        <f t="shared" si="7"/>
        <v>-0.1713458350769794</v>
      </c>
    </row>
    <row r="14" spans="1:16" ht="12.75" customHeight="1">
      <c r="B14" s="115">
        <v>15</v>
      </c>
      <c r="C14" s="126">
        <f t="shared" si="0"/>
        <v>-0.25499889802201664</v>
      </c>
      <c r="D14" s="126">
        <f t="shared" si="1"/>
        <v>-7.1782189793197698E-2</v>
      </c>
      <c r="F14" s="23">
        <v>26</v>
      </c>
      <c r="G14" s="126">
        <f t="shared" si="2"/>
        <v>-0.51881204276802162</v>
      </c>
      <c r="H14" s="126">
        <f t="shared" si="3"/>
        <v>-8.8198047270563698E-2</v>
      </c>
      <c r="J14" s="23">
        <v>37</v>
      </c>
      <c r="K14" s="126">
        <f t="shared" si="4"/>
        <v>-1.0383227715697076</v>
      </c>
      <c r="L14" s="126">
        <f t="shared" si="5"/>
        <v>-0.11629215041580727</v>
      </c>
      <c r="N14" s="23">
        <v>88</v>
      </c>
      <c r="O14" s="126">
        <f t="shared" si="6"/>
        <v>-3.2663005746881435</v>
      </c>
      <c r="P14" s="126">
        <f t="shared" si="7"/>
        <v>-0.16331502873440717</v>
      </c>
    </row>
    <row r="15" spans="1:16" ht="13.5" customHeight="1">
      <c r="B15" s="115">
        <v>16</v>
      </c>
      <c r="C15" s="126">
        <f t="shared" si="0"/>
        <v>-0.23945822680200907</v>
      </c>
      <c r="D15" s="126">
        <f t="shared" si="1"/>
        <v>-6.7407490844765564E-2</v>
      </c>
      <c r="F15" s="23">
        <v>27</v>
      </c>
      <c r="G15" s="126">
        <f t="shared" si="2"/>
        <v>-0.50239174880442627</v>
      </c>
      <c r="H15" s="126">
        <f t="shared" si="3"/>
        <v>-8.5406597296752484E-2</v>
      </c>
      <c r="J15" s="23">
        <v>38</v>
      </c>
      <c r="K15" s="126">
        <f t="shared" si="4"/>
        <v>-1.0073575803564303</v>
      </c>
      <c r="L15" s="126">
        <f t="shared" si="5"/>
        <v>-0.11282404899992021</v>
      </c>
      <c r="N15" s="23">
        <v>92</v>
      </c>
      <c r="O15" s="126">
        <f t="shared" si="6"/>
        <v>-3.1442653244452266</v>
      </c>
      <c r="P15" s="126">
        <f t="shared" si="7"/>
        <v>-0.15721326622226134</v>
      </c>
    </row>
    <row r="16" spans="1:16" ht="12.75" customHeight="1">
      <c r="B16" s="115">
        <v>17</v>
      </c>
      <c r="C16" s="126">
        <f t="shared" si="0"/>
        <v>-0.22875878897846227</v>
      </c>
      <c r="D16" s="126">
        <f t="shared" si="1"/>
        <v>-6.439559909743714E-2</v>
      </c>
      <c r="F16" s="23">
        <v>28</v>
      </c>
      <c r="G16" s="126">
        <f t="shared" si="2"/>
        <v>-0.48919146665919333</v>
      </c>
      <c r="H16" s="126">
        <f t="shared" si="3"/>
        <v>-8.3162549332062879E-2</v>
      </c>
      <c r="J16" s="23">
        <v>40</v>
      </c>
      <c r="K16" s="126">
        <f t="shared" si="4"/>
        <v>-0.95855670642538948</v>
      </c>
      <c r="L16" s="126">
        <f t="shared" si="5"/>
        <v>-0.10735835111964363</v>
      </c>
      <c r="N16" s="23">
        <v>96</v>
      </c>
      <c r="O16" s="126">
        <f t="shared" si="6"/>
        <v>-3.0498192060631761</v>
      </c>
      <c r="P16" s="126">
        <f t="shared" si="7"/>
        <v>-0.15249096030315881</v>
      </c>
    </row>
    <row r="17" spans="2:17" ht="12.75" customHeight="1">
      <c r="B17" s="115">
        <v>18</v>
      </c>
      <c r="C17" s="126">
        <f t="shared" si="0"/>
        <v>-0.22118560965426867</v>
      </c>
      <c r="D17" s="126">
        <f t="shared" si="1"/>
        <v>-6.2263749117676639E-2</v>
      </c>
      <c r="F17" s="23">
        <v>29</v>
      </c>
      <c r="G17" s="126">
        <f t="shared" si="2"/>
        <v>-0.47848210534033869</v>
      </c>
      <c r="H17" s="126">
        <f t="shared" si="3"/>
        <v>-8.1341957907857601E-2</v>
      </c>
      <c r="J17" s="23">
        <v>42</v>
      </c>
      <c r="K17" s="126">
        <f t="shared" si="4"/>
        <v>-0.92235779910373183</v>
      </c>
      <c r="L17" s="126">
        <f t="shared" si="5"/>
        <v>-0.10330407349961798</v>
      </c>
      <c r="N17" s="23">
        <v>100</v>
      </c>
      <c r="O17" s="126">
        <f t="shared" si="6"/>
        <v>-2.9758384054947964</v>
      </c>
      <c r="P17" s="126">
        <f t="shared" si="7"/>
        <v>-0.14879192027473984</v>
      </c>
    </row>
    <row r="18" spans="2:17" ht="13.5" customHeight="1">
      <c r="B18" s="115">
        <v>19</v>
      </c>
      <c r="C18" s="126">
        <f t="shared" si="0"/>
        <v>-0.21575502162907306</v>
      </c>
      <c r="D18" s="126">
        <f t="shared" si="1"/>
        <v>-6.0735038588584075E-2</v>
      </c>
      <c r="F18" s="23">
        <v>30</v>
      </c>
      <c r="G18" s="126">
        <f t="shared" si="2"/>
        <v>-0.46974162960340343</v>
      </c>
      <c r="H18" s="126">
        <f t="shared" si="3"/>
        <v>-7.9856077032578604E-2</v>
      </c>
      <c r="J18" s="23">
        <v>44</v>
      </c>
      <c r="K18" s="126">
        <f t="shared" si="4"/>
        <v>-0.89498388665008966</v>
      </c>
      <c r="L18" s="126">
        <f t="shared" si="5"/>
        <v>-0.10023819530481005</v>
      </c>
      <c r="N18" s="23">
        <v>104</v>
      </c>
      <c r="O18" s="126">
        <f t="shared" si="6"/>
        <v>-2.9174805404006543</v>
      </c>
      <c r="P18" s="126">
        <f t="shared" si="7"/>
        <v>-0.14587402702003271</v>
      </c>
    </row>
    <row r="19" spans="2:17" ht="12.75" customHeight="1">
      <c r="B19" s="115">
        <v>20</v>
      </c>
      <c r="C19" s="126">
        <f t="shared" si="0"/>
        <v>-0.21185824930624275</v>
      </c>
      <c r="D19" s="126">
        <f t="shared" si="1"/>
        <v>-5.963809717970734E-2</v>
      </c>
      <c r="F19" s="23">
        <v>31</v>
      </c>
      <c r="G19" s="126">
        <f t="shared" si="2"/>
        <v>-0.46258538085978751</v>
      </c>
      <c r="H19" s="126">
        <f t="shared" si="3"/>
        <v>-7.8639514746163888E-2</v>
      </c>
      <c r="J19" s="23">
        <v>46</v>
      </c>
      <c r="K19" s="126">
        <f t="shared" si="4"/>
        <v>-0.87404650268484385</v>
      </c>
      <c r="L19" s="126">
        <f t="shared" si="5"/>
        <v>-9.7893208300702528E-2</v>
      </c>
      <c r="N19" s="23">
        <v>108</v>
      </c>
      <c r="O19" s="126">
        <f t="shared" si="6"/>
        <v>-2.8713271005748457</v>
      </c>
      <c r="P19" s="126">
        <f t="shared" si="7"/>
        <v>-0.14356635502874229</v>
      </c>
    </row>
    <row r="20" spans="2:17" ht="12.75" customHeight="1">
      <c r="B20" s="115">
        <v>20.5</v>
      </c>
      <c r="C20" s="126">
        <f t="shared" si="0"/>
        <v>-0.21035485036197141</v>
      </c>
      <c r="D20" s="126">
        <f t="shared" si="1"/>
        <v>-5.9214890376894959E-2</v>
      </c>
      <c r="F20" s="23">
        <v>32</v>
      </c>
      <c r="G20" s="126">
        <f t="shared" si="2"/>
        <v>-0.4567230569642356</v>
      </c>
      <c r="H20" s="126">
        <f t="shared" si="3"/>
        <v>-7.7642919683920064E-2</v>
      </c>
      <c r="J20" s="23">
        <v>48</v>
      </c>
      <c r="K20" s="126">
        <f t="shared" si="4"/>
        <v>-0.85795339566358197</v>
      </c>
      <c r="L20" s="126">
        <f t="shared" si="5"/>
        <v>-9.6090780314321195E-2</v>
      </c>
      <c r="N20" s="23">
        <v>112</v>
      </c>
      <c r="O20" s="126">
        <f t="shared" si="6"/>
        <v>-2.8348893994997084</v>
      </c>
      <c r="P20" s="126">
        <f t="shared" si="7"/>
        <v>-0.14174446997498544</v>
      </c>
    </row>
    <row r="21" spans="2:17" ht="13.5" customHeight="1">
      <c r="B21" s="133">
        <v>21</v>
      </c>
      <c r="C21" s="207">
        <f t="shared" si="0"/>
        <v>-0.20909653875043782</v>
      </c>
      <c r="D21" s="207">
        <f t="shared" si="1"/>
        <v>-5.8860675658248256E-2</v>
      </c>
      <c r="F21" s="23">
        <v>33</v>
      </c>
      <c r="G21" s="126">
        <f t="shared" si="2"/>
        <v>-0.45193107762764634</v>
      </c>
      <c r="H21" s="126">
        <f t="shared" si="3"/>
        <v>-7.682828319669989E-2</v>
      </c>
      <c r="J21" s="23">
        <v>50</v>
      </c>
      <c r="K21" s="126">
        <f t="shared" si="4"/>
        <v>-0.84559828302975415</v>
      </c>
      <c r="L21" s="126">
        <f t="shared" si="5"/>
        <v>-9.4707007699332477E-2</v>
      </c>
      <c r="N21" s="23">
        <v>114</v>
      </c>
      <c r="O21" s="126">
        <f t="shared" si="6"/>
        <v>-2.8197142537988853</v>
      </c>
      <c r="P21" s="126">
        <f t="shared" si="7"/>
        <v>-0.14098571268994428</v>
      </c>
    </row>
    <row r="22" spans="2:17" ht="13.5" customHeight="1" thickBot="1">
      <c r="B22" s="134">
        <v>22</v>
      </c>
      <c r="C22" s="208">
        <f t="shared" si="0"/>
        <v>-0.20719696498818616</v>
      </c>
      <c r="D22" s="208">
        <f t="shared" si="1"/>
        <v>-5.8325945644174405E-2</v>
      </c>
      <c r="F22" s="117">
        <v>34</v>
      </c>
      <c r="G22" s="127">
        <f t="shared" si="2"/>
        <v>-0.44803422823686734</v>
      </c>
      <c r="H22" s="127">
        <f t="shared" si="3"/>
        <v>-7.616581880026746E-2</v>
      </c>
      <c r="J22" s="209">
        <v>52</v>
      </c>
      <c r="K22" s="208">
        <f t="shared" si="4"/>
        <v>-0.83618651966255153</v>
      </c>
      <c r="L22" s="208">
        <f t="shared" si="5"/>
        <v>-9.3652890202205782E-2</v>
      </c>
      <c r="N22" s="23">
        <v>115</v>
      </c>
      <c r="O22" s="126">
        <f t="shared" si="6"/>
        <v>-2.8128011547112979</v>
      </c>
      <c r="P22" s="126">
        <f t="shared" si="7"/>
        <v>-0.1406400577355649</v>
      </c>
    </row>
    <row r="23" spans="2:17" ht="12.75" customHeight="1" thickBot="1">
      <c r="N23" s="117">
        <v>116</v>
      </c>
      <c r="O23" s="127">
        <f t="shared" si="6"/>
        <v>-2.8063089130021823</v>
      </c>
      <c r="P23" s="127">
        <f t="shared" si="7"/>
        <v>-0.14031544565010912</v>
      </c>
    </row>
    <row r="24" spans="2:17" ht="13.5" customHeight="1"/>
    <row r="25" spans="2:17">
      <c r="B25" s="28" t="s">
        <v>12</v>
      </c>
    </row>
    <row r="26" spans="2:17" ht="12.75" customHeight="1">
      <c r="B26" s="29" t="s">
        <v>85</v>
      </c>
    </row>
    <row r="27" spans="2:17" s="203" customFormat="1">
      <c r="B27" s="29" t="s">
        <v>87</v>
      </c>
      <c r="E27" s="204"/>
      <c r="H27" s="204"/>
      <c r="M27" s="205"/>
    </row>
    <row r="28" spans="2:17" s="203" customFormat="1">
      <c r="B28" s="30" t="s">
        <v>89</v>
      </c>
      <c r="E28" s="204"/>
      <c r="H28" s="204"/>
      <c r="M28" s="205"/>
      <c r="Q28" s="204"/>
    </row>
    <row r="29" spans="2:17" s="203" customFormat="1">
      <c r="B29" s="30" t="s">
        <v>88</v>
      </c>
      <c r="E29" s="204"/>
      <c r="H29" s="204"/>
      <c r="M29" s="205"/>
      <c r="Q29" s="204"/>
    </row>
    <row r="30" spans="2:17">
      <c r="B30" s="30" t="s">
        <v>112</v>
      </c>
      <c r="E30" s="2"/>
      <c r="H30" s="2"/>
      <c r="M30" s="48"/>
      <c r="Q30" s="2"/>
    </row>
    <row r="31" spans="2:17" ht="12.75" customHeight="1"/>
    <row r="32" spans="2:17">
      <c r="N32" s="105"/>
      <c r="O32" s="202"/>
      <c r="P32" s="105"/>
    </row>
  </sheetData>
  <sheetProtection insertRows="0" deleteRows="0"/>
  <mergeCells count="8">
    <mergeCell ref="B3:D3"/>
    <mergeCell ref="F3:H3"/>
    <mergeCell ref="J3:L3"/>
    <mergeCell ref="N3:P3"/>
    <mergeCell ref="C4:D4"/>
    <mergeCell ref="G4:H4"/>
    <mergeCell ref="K4:L4"/>
    <mergeCell ref="O4:P4"/>
  </mergeCells>
  <dataValidations disablePrompts="1" count="4">
    <dataValidation type="list" allowBlank="1" showInputMessage="1" showErrorMessage="1" sqref="C4" xr:uid="{00000000-0002-0000-0900-000000000000}">
      <formula1>"WR56.3, WR51"</formula1>
    </dataValidation>
    <dataValidation type="list" allowBlank="1" showInputMessage="1" showErrorMessage="1" sqref="G4" xr:uid="{00000000-0002-0000-0900-000001000000}">
      <formula1>"WR34, WR42"</formula1>
    </dataValidation>
    <dataValidation type="list" allowBlank="1" showInputMessage="1" showErrorMessage="1" sqref="K4" xr:uid="{00000000-0002-0000-0900-000002000000}">
      <formula1>"WR22"</formula1>
    </dataValidation>
    <dataValidation type="list" allowBlank="1" showInputMessage="1" showErrorMessage="1" sqref="O4" xr:uid="{00000000-0002-0000-0900-000003000000}">
      <formula1>"WR10"</formula1>
    </dataValidation>
  </dataValidations>
  <pageMargins left="0.75" right="0.75" top="1" bottom="1" header="0.5" footer="0.5"/>
  <pageSetup scale="9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EAE46-B5DF-4FBD-9479-A0A15CAB600C}">
  <sheetPr codeName="Sheet20">
    <tabColor rgb="FF7030A0"/>
    <pageSetUpPr fitToPage="1"/>
  </sheetPr>
  <dimension ref="A1:Y29"/>
  <sheetViews>
    <sheetView zoomScale="90" zoomScaleNormal="90" workbookViewId="0">
      <selection activeCell="B2" sqref="B2"/>
    </sheetView>
  </sheetViews>
  <sheetFormatPr defaultColWidth="9.140625" defaultRowHeight="12.75"/>
  <cols>
    <col min="1" max="1" width="1.7109375" style="4" customWidth="1"/>
    <col min="2" max="4" width="6.7109375" style="4" customWidth="1"/>
    <col min="5" max="5" width="1.7109375" style="4" customWidth="1"/>
    <col min="6" max="8" width="6.7109375" style="4" customWidth="1"/>
    <col min="9" max="9" width="1.7109375" style="4" customWidth="1"/>
    <col min="10" max="12" width="6.7109375" style="4" customWidth="1"/>
    <col min="13" max="13" width="1.7109375" style="4" customWidth="1"/>
    <col min="14" max="16" width="6.7109375" style="4" customWidth="1"/>
    <col min="17" max="17" width="1.7109375" style="4" customWidth="1"/>
    <col min="18" max="20" width="6.7109375" style="4" customWidth="1"/>
    <col min="21" max="21" width="1.7109375" style="4" customWidth="1"/>
    <col min="22" max="24" width="6.7109375" style="4" customWidth="1"/>
    <col min="25" max="25" width="1.7109375" style="4" customWidth="1"/>
    <col min="26" max="16384" width="9.140625" style="4"/>
  </cols>
  <sheetData>
    <row r="1" spans="1:25" s="26" customFormat="1" ht="15.75">
      <c r="A1" s="110"/>
      <c r="B1" s="597" t="s">
        <v>243</v>
      </c>
      <c r="C1" s="598"/>
      <c r="D1" s="598"/>
      <c r="E1" s="598"/>
      <c r="F1" s="598"/>
      <c r="G1" s="598"/>
      <c r="H1" s="598"/>
      <c r="I1" s="598"/>
      <c r="J1" s="598"/>
      <c r="K1" s="598"/>
      <c r="L1" s="598"/>
      <c r="M1" s="598"/>
      <c r="N1" s="598"/>
      <c r="O1" s="598"/>
      <c r="P1" s="598"/>
      <c r="Q1" s="598"/>
      <c r="R1" s="598"/>
      <c r="S1" s="598"/>
      <c r="T1" s="598"/>
      <c r="U1" s="598"/>
      <c r="V1" s="598"/>
      <c r="W1" s="598"/>
      <c r="X1" s="598"/>
      <c r="Y1" s="379"/>
    </row>
    <row r="2" spans="1:25" s="26" customFormat="1" ht="15" thickBot="1">
      <c r="A2" s="379"/>
      <c r="B2" s="379"/>
      <c r="C2" s="379"/>
      <c r="D2" s="379"/>
      <c r="E2" s="379"/>
      <c r="F2" s="379"/>
      <c r="G2" s="379"/>
      <c r="H2" s="379"/>
      <c r="I2" s="379"/>
      <c r="J2" s="379"/>
      <c r="K2" s="379"/>
      <c r="L2" s="379"/>
      <c r="M2" s="379"/>
      <c r="N2" s="379"/>
      <c r="O2" s="379"/>
      <c r="P2" s="379"/>
      <c r="Q2" s="379"/>
      <c r="R2" s="379"/>
      <c r="S2" s="379"/>
      <c r="T2" s="379"/>
      <c r="U2" s="379"/>
      <c r="V2" s="379"/>
      <c r="W2" s="379"/>
      <c r="X2" s="379"/>
      <c r="Y2" s="379"/>
    </row>
    <row r="3" spans="1:25" ht="18">
      <c r="A3" s="376"/>
      <c r="B3" s="774">
        <v>1</v>
      </c>
      <c r="C3" s="775"/>
      <c r="D3" s="776"/>
      <c r="E3" s="376"/>
      <c r="F3" s="777">
        <v>2</v>
      </c>
      <c r="G3" s="778"/>
      <c r="H3" s="779"/>
      <c r="I3" s="376"/>
      <c r="J3" s="758">
        <v>3</v>
      </c>
      <c r="K3" s="759"/>
      <c r="L3" s="760"/>
      <c r="M3" s="376"/>
      <c r="N3" s="761">
        <v>4</v>
      </c>
      <c r="O3" s="762"/>
      <c r="P3" s="763"/>
      <c r="Q3" s="376"/>
      <c r="R3" s="764">
        <v>5</v>
      </c>
      <c r="S3" s="765"/>
      <c r="T3" s="766"/>
      <c r="U3" s="376"/>
      <c r="V3" s="767">
        <v>6</v>
      </c>
      <c r="W3" s="768"/>
      <c r="X3" s="769"/>
      <c r="Y3" s="376"/>
    </row>
    <row r="4" spans="1:25">
      <c r="A4" s="376"/>
      <c r="B4" s="20" t="s">
        <v>9</v>
      </c>
      <c r="C4" s="12" t="s">
        <v>244</v>
      </c>
      <c r="D4" s="46" t="s">
        <v>245</v>
      </c>
      <c r="E4" s="376"/>
      <c r="F4" s="20" t="s">
        <v>9</v>
      </c>
      <c r="G4" s="12" t="s">
        <v>246</v>
      </c>
      <c r="H4" s="46" t="s">
        <v>247</v>
      </c>
      <c r="I4" s="376"/>
      <c r="J4" s="20" t="s">
        <v>9</v>
      </c>
      <c r="K4" s="12" t="s">
        <v>248</v>
      </c>
      <c r="L4" s="46" t="s">
        <v>249</v>
      </c>
      <c r="M4" s="376"/>
      <c r="N4" s="20" t="s">
        <v>9</v>
      </c>
      <c r="O4" s="12" t="s">
        <v>250</v>
      </c>
      <c r="P4" s="46" t="s">
        <v>251</v>
      </c>
      <c r="Q4" s="376"/>
      <c r="R4" s="20" t="s">
        <v>9</v>
      </c>
      <c r="S4" s="12" t="s">
        <v>252</v>
      </c>
      <c r="T4" s="46" t="s">
        <v>253</v>
      </c>
      <c r="U4" s="376"/>
      <c r="V4" s="20" t="s">
        <v>9</v>
      </c>
      <c r="W4" s="12" t="s">
        <v>254</v>
      </c>
      <c r="X4" s="46" t="s">
        <v>255</v>
      </c>
      <c r="Y4" s="376"/>
    </row>
    <row r="5" spans="1:25" ht="13.5" thickBot="1">
      <c r="A5" s="376"/>
      <c r="B5" s="21" t="s">
        <v>2</v>
      </c>
      <c r="C5" s="13" t="s">
        <v>0</v>
      </c>
      <c r="D5" s="47" t="s">
        <v>0</v>
      </c>
      <c r="E5" s="376"/>
      <c r="F5" s="21" t="s">
        <v>2</v>
      </c>
      <c r="G5" s="13" t="s">
        <v>0</v>
      </c>
      <c r="H5" s="47" t="s">
        <v>0</v>
      </c>
      <c r="I5" s="376"/>
      <c r="J5" s="21" t="s">
        <v>2</v>
      </c>
      <c r="K5" s="13" t="s">
        <v>0</v>
      </c>
      <c r="L5" s="47" t="s">
        <v>0</v>
      </c>
      <c r="M5" s="376"/>
      <c r="N5" s="21" t="s">
        <v>2</v>
      </c>
      <c r="O5" s="13" t="s">
        <v>0</v>
      </c>
      <c r="P5" s="47" t="s">
        <v>0</v>
      </c>
      <c r="Q5" s="376"/>
      <c r="R5" s="21" t="s">
        <v>2</v>
      </c>
      <c r="S5" s="13" t="s">
        <v>0</v>
      </c>
      <c r="T5" s="47" t="s">
        <v>0</v>
      </c>
      <c r="U5" s="376"/>
      <c r="V5" s="21" t="s">
        <v>2</v>
      </c>
      <c r="W5" s="13" t="s">
        <v>0</v>
      </c>
      <c r="X5" s="47" t="s">
        <v>0</v>
      </c>
      <c r="Y5" s="376"/>
    </row>
    <row r="6" spans="1:25" s="5" customFormat="1" ht="13.5" customHeight="1" thickTop="1">
      <c r="A6" s="377"/>
      <c r="B6" s="51">
        <v>1.2</v>
      </c>
      <c r="C6" s="465">
        <v>-6.5000000000000002E-2</v>
      </c>
      <c r="D6" s="106">
        <v>-29.7</v>
      </c>
      <c r="E6" s="377"/>
      <c r="F6" s="51">
        <v>3.4099999999999997</v>
      </c>
      <c r="G6" s="465">
        <v>-0.09</v>
      </c>
      <c r="H6" s="106">
        <v>-30.5</v>
      </c>
      <c r="I6" s="377"/>
      <c r="J6" s="51">
        <v>12.31</v>
      </c>
      <c r="K6" s="487">
        <v>-0.02</v>
      </c>
      <c r="L6" s="106">
        <v>-32.6</v>
      </c>
      <c r="M6" s="102"/>
      <c r="N6" s="114">
        <v>20.5</v>
      </c>
      <c r="O6" s="487">
        <v>-0.03</v>
      </c>
      <c r="P6" s="106">
        <v>-32.4</v>
      </c>
      <c r="Q6" s="102"/>
      <c r="R6" s="114">
        <v>30.5</v>
      </c>
      <c r="S6" s="487">
        <v>-7.0000000000000007E-2</v>
      </c>
      <c r="T6" s="106">
        <v>-33</v>
      </c>
      <c r="U6" s="102"/>
      <c r="V6" s="114">
        <v>70</v>
      </c>
      <c r="W6" s="487">
        <v>-0.15</v>
      </c>
      <c r="X6" s="106">
        <v>-33</v>
      </c>
      <c r="Y6" s="377"/>
    </row>
    <row r="7" spans="1:25" s="5" customFormat="1" ht="12.75" customHeight="1">
      <c r="A7" s="377"/>
      <c r="B7" s="464">
        <v>1.32</v>
      </c>
      <c r="C7" s="538">
        <v>-7.0000000000000007E-2</v>
      </c>
      <c r="D7" s="106">
        <v>-29.8</v>
      </c>
      <c r="E7" s="377"/>
      <c r="F7" s="464">
        <v>3.88</v>
      </c>
      <c r="G7" s="538">
        <v>-0.09</v>
      </c>
      <c r="H7" s="106">
        <v>-30.5</v>
      </c>
      <c r="I7" s="377"/>
      <c r="J7" s="464">
        <v>12.94</v>
      </c>
      <c r="K7" s="487">
        <v>-0.02</v>
      </c>
      <c r="L7" s="106">
        <v>-31.5</v>
      </c>
      <c r="M7" s="102"/>
      <c r="N7" s="115">
        <v>21.6</v>
      </c>
      <c r="O7" s="487">
        <v>-0.03</v>
      </c>
      <c r="P7" s="106">
        <v>-31.3</v>
      </c>
      <c r="Q7" s="102"/>
      <c r="R7" s="115">
        <v>32</v>
      </c>
      <c r="S7" s="526">
        <v>-0.06</v>
      </c>
      <c r="T7" s="106">
        <v>-32.1</v>
      </c>
      <c r="U7" s="102"/>
      <c r="V7" s="115">
        <v>73.8</v>
      </c>
      <c r="W7" s="526">
        <v>-0.13</v>
      </c>
      <c r="X7" s="106">
        <v>-31.9</v>
      </c>
      <c r="Y7" s="377"/>
    </row>
    <row r="8" spans="1:25" s="5" customFormat="1" ht="13.5" customHeight="1">
      <c r="A8" s="377"/>
      <c r="B8" s="464">
        <v>1.49</v>
      </c>
      <c r="C8" s="538">
        <v>-7.4999999999999997E-2</v>
      </c>
      <c r="D8" s="106">
        <v>-30</v>
      </c>
      <c r="E8" s="377"/>
      <c r="F8" s="464">
        <v>4.4000000000000004</v>
      </c>
      <c r="G8" s="538">
        <v>-8.5000000000000006E-2</v>
      </c>
      <c r="H8" s="106">
        <v>-30</v>
      </c>
      <c r="I8" s="377"/>
      <c r="J8" s="464">
        <v>13.6</v>
      </c>
      <c r="K8" s="487">
        <v>-0.02</v>
      </c>
      <c r="L8" s="106">
        <v>-30.7</v>
      </c>
      <c r="M8" s="102"/>
      <c r="N8" s="115">
        <v>22.7</v>
      </c>
      <c r="O8" s="487">
        <v>-0.03</v>
      </c>
      <c r="P8" s="106">
        <v>-30.5</v>
      </c>
      <c r="Q8" s="102"/>
      <c r="R8" s="115">
        <v>33.700000000000003</v>
      </c>
      <c r="S8" s="526">
        <v>-0.06</v>
      </c>
      <c r="T8" s="106">
        <v>-31.2</v>
      </c>
      <c r="U8" s="102"/>
      <c r="V8" s="115">
        <v>77.5</v>
      </c>
      <c r="W8" s="526">
        <v>-0.12</v>
      </c>
      <c r="X8" s="106">
        <v>-31.2</v>
      </c>
      <c r="Y8" s="377"/>
    </row>
    <row r="9" spans="1:25" s="5" customFormat="1" ht="12.75" customHeight="1">
      <c r="A9" s="377"/>
      <c r="B9" s="464">
        <v>1.65</v>
      </c>
      <c r="C9" s="538">
        <v>-7.8E-2</v>
      </c>
      <c r="D9" s="106">
        <v>-30.2</v>
      </c>
      <c r="E9" s="377"/>
      <c r="F9" s="464">
        <v>5</v>
      </c>
      <c r="G9" s="538">
        <v>-0.09</v>
      </c>
      <c r="H9" s="106">
        <v>-30</v>
      </c>
      <c r="I9" s="377"/>
      <c r="J9" s="464">
        <v>14.35</v>
      </c>
      <c r="K9" s="487">
        <v>-0.02</v>
      </c>
      <c r="L9" s="106">
        <v>-30.1</v>
      </c>
      <c r="M9" s="102"/>
      <c r="N9" s="115">
        <v>23.9</v>
      </c>
      <c r="O9" s="487">
        <v>-0.03</v>
      </c>
      <c r="P9" s="106">
        <v>-29.9</v>
      </c>
      <c r="Q9" s="102"/>
      <c r="R9" s="115">
        <v>35.5</v>
      </c>
      <c r="S9" s="526">
        <v>-0.05</v>
      </c>
      <c r="T9" s="106">
        <v>-30.5</v>
      </c>
      <c r="U9" s="102"/>
      <c r="V9" s="115">
        <v>81.5</v>
      </c>
      <c r="W9" s="526">
        <v>-0.11</v>
      </c>
      <c r="X9" s="106">
        <v>-30.6</v>
      </c>
      <c r="Y9" s="377"/>
    </row>
    <row r="10" spans="1:25" s="5" customFormat="1" ht="12.75" customHeight="1">
      <c r="A10" s="377"/>
      <c r="B10" s="464">
        <v>1.84</v>
      </c>
      <c r="C10" s="538">
        <v>-8.5000000000000006E-2</v>
      </c>
      <c r="D10" s="106">
        <v>-30.3</v>
      </c>
      <c r="E10" s="377"/>
      <c r="F10" s="464">
        <v>5.7</v>
      </c>
      <c r="G10" s="538">
        <v>-0.1</v>
      </c>
      <c r="H10" s="106">
        <v>-30.1</v>
      </c>
      <c r="I10" s="377"/>
      <c r="J10" s="464">
        <v>15.1</v>
      </c>
      <c r="K10" s="487">
        <v>-0.02</v>
      </c>
      <c r="L10" s="106">
        <v>-29.7</v>
      </c>
      <c r="M10" s="102"/>
      <c r="N10" s="115">
        <v>25.1</v>
      </c>
      <c r="O10" s="487">
        <v>-0.03</v>
      </c>
      <c r="P10" s="106">
        <v>-29.6</v>
      </c>
      <c r="Q10" s="102"/>
      <c r="R10" s="115">
        <v>37.299999999999997</v>
      </c>
      <c r="S10" s="526">
        <v>-0.05</v>
      </c>
      <c r="T10" s="106">
        <v>-30.1</v>
      </c>
      <c r="U10" s="102"/>
      <c r="V10" s="115">
        <v>85.5</v>
      </c>
      <c r="W10" s="526">
        <v>-0.11</v>
      </c>
      <c r="X10" s="106">
        <v>-30.3</v>
      </c>
      <c r="Y10" s="377"/>
    </row>
    <row r="11" spans="1:25" s="5" customFormat="1" ht="13.5" customHeight="1">
      <c r="A11" s="377"/>
      <c r="B11" s="464">
        <v>2.0499999999999998</v>
      </c>
      <c r="C11" s="538">
        <v>-0.09</v>
      </c>
      <c r="D11" s="106">
        <v>-30.1</v>
      </c>
      <c r="E11" s="377"/>
      <c r="F11" s="464">
        <v>6.45</v>
      </c>
      <c r="G11" s="538">
        <v>-0.105</v>
      </c>
      <c r="H11" s="106">
        <v>-30.2</v>
      </c>
      <c r="I11" s="377"/>
      <c r="J11" s="464">
        <v>15.9</v>
      </c>
      <c r="K11" s="487">
        <v>-0.02</v>
      </c>
      <c r="L11" s="106">
        <v>-29.5</v>
      </c>
      <c r="M11" s="102"/>
      <c r="N11" s="115">
        <v>26.4</v>
      </c>
      <c r="O11" s="487">
        <v>-0.03</v>
      </c>
      <c r="P11" s="106">
        <v>-29.4</v>
      </c>
      <c r="Q11" s="102"/>
      <c r="R11" s="115">
        <v>39.299999999999997</v>
      </c>
      <c r="S11" s="526">
        <v>-0.05</v>
      </c>
      <c r="T11" s="106">
        <v>-29.8</v>
      </c>
      <c r="U11" s="102"/>
      <c r="V11" s="115">
        <v>90</v>
      </c>
      <c r="W11" s="526">
        <v>-0.11</v>
      </c>
      <c r="X11" s="106">
        <v>-30.1</v>
      </c>
      <c r="Y11" s="377"/>
    </row>
    <row r="12" spans="1:25" ht="12.75" customHeight="1">
      <c r="A12" s="376"/>
      <c r="B12" s="464">
        <v>2.2799999999999998</v>
      </c>
      <c r="C12" s="538">
        <v>-0.105</v>
      </c>
      <c r="D12" s="106">
        <v>-29.9</v>
      </c>
      <c r="E12" s="376"/>
      <c r="F12" s="464">
        <v>7.35</v>
      </c>
      <c r="G12" s="538">
        <v>-0.105</v>
      </c>
      <c r="H12" s="106">
        <v>-30.2</v>
      </c>
      <c r="I12" s="376"/>
      <c r="J12" s="464">
        <v>16.7</v>
      </c>
      <c r="K12" s="487">
        <v>-0.02</v>
      </c>
      <c r="L12" s="106">
        <v>-29.4</v>
      </c>
      <c r="M12" s="89"/>
      <c r="N12" s="115">
        <v>27.8</v>
      </c>
      <c r="O12" s="487">
        <v>-0.03</v>
      </c>
      <c r="P12" s="106">
        <v>-29.3</v>
      </c>
      <c r="Q12" s="89"/>
      <c r="R12" s="115">
        <v>41.3</v>
      </c>
      <c r="S12" s="526">
        <v>-0.05</v>
      </c>
      <c r="T12" s="106">
        <v>-29.7</v>
      </c>
      <c r="U12" s="89"/>
      <c r="V12" s="115">
        <v>95</v>
      </c>
      <c r="W12" s="526">
        <v>-0.1</v>
      </c>
      <c r="X12" s="106">
        <v>-30.1</v>
      </c>
      <c r="Y12" s="376"/>
    </row>
    <row r="13" spans="1:25" ht="12.75" customHeight="1">
      <c r="A13" s="376"/>
      <c r="B13" s="464">
        <v>2.54</v>
      </c>
      <c r="C13" s="538">
        <v>-0.105</v>
      </c>
      <c r="D13" s="106">
        <v>-29.9</v>
      </c>
      <c r="E13" s="376"/>
      <c r="F13" s="464">
        <v>8.35</v>
      </c>
      <c r="G13" s="538">
        <v>-0.127</v>
      </c>
      <c r="H13" s="106">
        <v>-30.1</v>
      </c>
      <c r="I13" s="376"/>
      <c r="J13" s="464">
        <v>17.600000000000001</v>
      </c>
      <c r="K13" s="487">
        <v>-0.02</v>
      </c>
      <c r="L13" s="106">
        <v>-29.5</v>
      </c>
      <c r="M13" s="89"/>
      <c r="N13" s="115">
        <v>29.2</v>
      </c>
      <c r="O13" s="487">
        <v>-0.03</v>
      </c>
      <c r="P13" s="106">
        <v>-29.4</v>
      </c>
      <c r="Q13" s="89"/>
      <c r="R13" s="115">
        <v>43.3</v>
      </c>
      <c r="S13" s="526">
        <v>-0.05</v>
      </c>
      <c r="T13" s="106">
        <v>-29.7</v>
      </c>
      <c r="U13" s="89"/>
      <c r="V13" s="115">
        <v>100</v>
      </c>
      <c r="W13" s="526">
        <v>-0.1</v>
      </c>
      <c r="X13" s="106">
        <v>-30.3</v>
      </c>
      <c r="Y13" s="376"/>
    </row>
    <row r="14" spans="1:25" ht="13.5" customHeight="1">
      <c r="A14" s="376"/>
      <c r="B14" s="464">
        <v>2.83</v>
      </c>
      <c r="C14" s="538">
        <v>-0.11</v>
      </c>
      <c r="D14" s="106">
        <v>-30.1</v>
      </c>
      <c r="E14" s="376"/>
      <c r="F14" s="464">
        <v>9.5</v>
      </c>
      <c r="G14" s="538">
        <v>-0.14000000000000001</v>
      </c>
      <c r="H14" s="106">
        <v>-29.9</v>
      </c>
      <c r="I14" s="376"/>
      <c r="J14" s="464">
        <v>18.5</v>
      </c>
      <c r="K14" s="487">
        <v>-0.02</v>
      </c>
      <c r="L14" s="106">
        <v>-29.8</v>
      </c>
      <c r="M14" s="89"/>
      <c r="N14" s="115">
        <v>30.7</v>
      </c>
      <c r="O14" s="487">
        <v>-0.03</v>
      </c>
      <c r="P14" s="106">
        <v>-29.7</v>
      </c>
      <c r="Q14" s="89"/>
      <c r="R14" s="115">
        <v>45.7</v>
      </c>
      <c r="S14" s="526">
        <v>-0.05</v>
      </c>
      <c r="T14" s="106">
        <v>-30</v>
      </c>
      <c r="U14" s="89"/>
      <c r="V14" s="115">
        <v>105</v>
      </c>
      <c r="W14" s="526">
        <v>-0.1</v>
      </c>
      <c r="X14" s="106">
        <v>-30.6</v>
      </c>
      <c r="Y14" s="376"/>
    </row>
    <row r="15" spans="1:25" ht="12.75" customHeight="1">
      <c r="A15" s="376"/>
      <c r="B15" s="464">
        <v>3.16</v>
      </c>
      <c r="C15" s="538">
        <v>-0.12</v>
      </c>
      <c r="D15" s="106">
        <v>-30.4</v>
      </c>
      <c r="E15" s="376"/>
      <c r="F15" s="464">
        <v>10.8</v>
      </c>
      <c r="G15" s="538">
        <v>-0.14000000000000001</v>
      </c>
      <c r="H15" s="106">
        <v>-29.9</v>
      </c>
      <c r="I15" s="376"/>
      <c r="J15" s="464">
        <v>19.5</v>
      </c>
      <c r="K15" s="487">
        <v>-0.02</v>
      </c>
      <c r="L15" s="106">
        <v>-30.2</v>
      </c>
      <c r="M15" s="89"/>
      <c r="N15" s="115">
        <v>32.4</v>
      </c>
      <c r="O15" s="487">
        <v>-0.03</v>
      </c>
      <c r="P15" s="106">
        <v>-30.2</v>
      </c>
      <c r="Q15" s="89"/>
      <c r="R15" s="115">
        <v>48</v>
      </c>
      <c r="S15" s="526">
        <v>-0.05</v>
      </c>
      <c r="T15" s="106">
        <v>-30.3</v>
      </c>
      <c r="U15" s="89"/>
      <c r="V15" s="115">
        <v>110.6</v>
      </c>
      <c r="W15" s="526">
        <v>-0.1</v>
      </c>
      <c r="X15" s="106">
        <v>-31</v>
      </c>
      <c r="Y15" s="376"/>
    </row>
    <row r="16" spans="1:25" ht="13.5" customHeight="1" thickBot="1">
      <c r="A16" s="376"/>
      <c r="B16" s="52">
        <v>3.49</v>
      </c>
      <c r="C16" s="466">
        <v>-0.13300000000000001</v>
      </c>
      <c r="D16" s="109">
        <v>-30.3</v>
      </c>
      <c r="E16" s="376"/>
      <c r="F16" s="52">
        <v>12.290000000000001</v>
      </c>
      <c r="G16" s="466">
        <v>-0.15</v>
      </c>
      <c r="H16" s="109">
        <v>-30.2</v>
      </c>
      <c r="I16" s="376"/>
      <c r="J16" s="52">
        <v>20.5</v>
      </c>
      <c r="K16" s="492">
        <v>-0.02</v>
      </c>
      <c r="L16" s="109">
        <v>-30</v>
      </c>
      <c r="M16" s="89"/>
      <c r="N16" s="116">
        <v>34</v>
      </c>
      <c r="O16" s="492">
        <v>-0.03</v>
      </c>
      <c r="P16" s="109">
        <v>-29.8</v>
      </c>
      <c r="Q16" s="89"/>
      <c r="R16" s="116">
        <v>50.5</v>
      </c>
      <c r="S16" s="492">
        <v>-0.05</v>
      </c>
      <c r="T16" s="109">
        <v>-30.6</v>
      </c>
      <c r="U16" s="89"/>
      <c r="V16" s="116">
        <v>116</v>
      </c>
      <c r="W16" s="492">
        <v>-0.1</v>
      </c>
      <c r="X16" s="109">
        <v>-30.4</v>
      </c>
      <c r="Y16" s="376"/>
    </row>
    <row r="17" spans="1:25" ht="12.75" customHeight="1">
      <c r="A17" s="376"/>
      <c r="B17" s="376"/>
      <c r="C17" s="376"/>
      <c r="D17" s="376"/>
      <c r="E17" s="376"/>
      <c r="F17" s="376"/>
      <c r="G17" s="376"/>
      <c r="H17" s="376"/>
      <c r="I17" s="376"/>
      <c r="J17" s="376"/>
      <c r="K17" s="376"/>
      <c r="L17" s="376"/>
      <c r="M17" s="376"/>
      <c r="N17" s="376"/>
      <c r="O17" s="376"/>
      <c r="P17" s="376"/>
      <c r="Q17" s="376"/>
      <c r="R17" s="376"/>
      <c r="S17" s="376"/>
      <c r="T17" s="376"/>
      <c r="U17" s="376"/>
      <c r="V17" s="376"/>
      <c r="W17" s="376"/>
      <c r="X17" s="376"/>
      <c r="Y17" s="376"/>
    </row>
    <row r="18" spans="1:25">
      <c r="A18" s="376"/>
      <c r="B18" s="378" t="s">
        <v>12</v>
      </c>
      <c r="C18" s="376"/>
      <c r="D18" s="376"/>
      <c r="E18" s="376"/>
      <c r="F18" s="376"/>
      <c r="G18" s="376"/>
      <c r="H18" s="376"/>
      <c r="I18" s="376"/>
      <c r="J18" s="376"/>
      <c r="K18" s="376"/>
      <c r="L18" s="376"/>
      <c r="M18" s="376"/>
      <c r="N18" s="376"/>
      <c r="O18" s="376"/>
      <c r="P18" s="376"/>
      <c r="Q18" s="376"/>
      <c r="R18" s="376"/>
      <c r="S18" s="376"/>
      <c r="T18" s="376"/>
      <c r="U18" s="376"/>
      <c r="V18" s="461"/>
      <c r="W18" s="461"/>
      <c r="X18" s="461"/>
      <c r="Y18" s="376"/>
    </row>
    <row r="19" spans="1:25" ht="12.75" customHeight="1">
      <c r="A19" s="376"/>
      <c r="B19" s="739" t="s">
        <v>321</v>
      </c>
      <c r="C19" s="739"/>
      <c r="D19" s="739"/>
      <c r="E19" s="739"/>
      <c r="F19" s="739"/>
      <c r="G19" s="739"/>
      <c r="H19" s="739"/>
      <c r="I19" s="739"/>
      <c r="J19" s="739"/>
      <c r="K19" s="739"/>
      <c r="L19" s="739"/>
      <c r="M19" s="739"/>
      <c r="N19" s="739"/>
      <c r="O19" s="739"/>
      <c r="P19" s="739"/>
      <c r="Q19" s="739"/>
      <c r="R19" s="739"/>
      <c r="S19" s="739"/>
      <c r="T19" s="739"/>
      <c r="U19" s="739"/>
      <c r="V19" s="739"/>
      <c r="W19" s="739"/>
      <c r="X19" s="739"/>
      <c r="Y19" s="488"/>
    </row>
    <row r="20" spans="1:25" ht="12.75" customHeight="1">
      <c r="A20" s="376"/>
      <c r="B20" s="739" t="s">
        <v>327</v>
      </c>
      <c r="C20" s="739"/>
      <c r="D20" s="739"/>
      <c r="E20" s="739"/>
      <c r="F20" s="739"/>
      <c r="G20" s="739"/>
      <c r="H20" s="739"/>
      <c r="I20" s="739"/>
      <c r="J20" s="739"/>
      <c r="K20" s="739"/>
      <c r="L20" s="739"/>
      <c r="M20" s="739"/>
      <c r="N20" s="739"/>
      <c r="O20" s="739"/>
      <c r="P20" s="739"/>
      <c r="Q20" s="739"/>
      <c r="R20" s="739"/>
      <c r="S20" s="739"/>
      <c r="T20" s="739"/>
      <c r="U20" s="739"/>
      <c r="V20" s="739"/>
      <c r="W20" s="739"/>
      <c r="X20" s="739"/>
      <c r="Y20" s="488"/>
    </row>
    <row r="21" spans="1:25" ht="12.75" customHeight="1">
      <c r="A21" s="376"/>
      <c r="B21" s="780" t="s">
        <v>322</v>
      </c>
      <c r="C21" s="780"/>
      <c r="D21" s="780"/>
      <c r="E21" s="780"/>
      <c r="F21" s="780"/>
      <c r="G21" s="780"/>
      <c r="H21" s="780"/>
      <c r="I21" s="780"/>
      <c r="J21" s="780"/>
      <c r="K21" s="780"/>
      <c r="L21" s="780"/>
      <c r="M21" s="780"/>
      <c r="N21" s="780"/>
      <c r="O21" s="780"/>
      <c r="P21" s="780"/>
      <c r="Q21" s="780"/>
      <c r="R21" s="780"/>
      <c r="S21" s="780"/>
      <c r="T21" s="780"/>
      <c r="U21" s="780"/>
      <c r="V21" s="780"/>
      <c r="W21" s="780"/>
      <c r="X21" s="780"/>
      <c r="Y21" s="488"/>
    </row>
    <row r="22" spans="1:25" ht="12.75" customHeight="1">
      <c r="A22" s="376"/>
      <c r="B22" s="780" t="s">
        <v>323</v>
      </c>
      <c r="C22" s="780"/>
      <c r="D22" s="780"/>
      <c r="E22" s="780"/>
      <c r="F22" s="780"/>
      <c r="G22" s="780"/>
      <c r="H22" s="780"/>
      <c r="I22" s="780"/>
      <c r="J22" s="780"/>
      <c r="K22" s="780"/>
      <c r="L22" s="780"/>
      <c r="M22" s="780"/>
      <c r="N22" s="780"/>
      <c r="O22" s="780"/>
      <c r="P22" s="780"/>
      <c r="Q22" s="780"/>
      <c r="R22" s="780"/>
      <c r="S22" s="780"/>
      <c r="T22" s="780"/>
      <c r="U22" s="780"/>
      <c r="V22" s="780"/>
      <c r="W22" s="780"/>
      <c r="X22" s="780"/>
      <c r="Y22" s="488"/>
    </row>
    <row r="23" spans="1:25" ht="12.75" customHeight="1">
      <c r="A23" s="376"/>
      <c r="B23" s="780" t="s">
        <v>324</v>
      </c>
      <c r="C23" s="780"/>
      <c r="D23" s="780"/>
      <c r="E23" s="780"/>
      <c r="F23" s="780"/>
      <c r="G23" s="780"/>
      <c r="H23" s="780"/>
      <c r="I23" s="780"/>
      <c r="J23" s="780"/>
      <c r="K23" s="780"/>
      <c r="L23" s="780"/>
      <c r="M23" s="780"/>
      <c r="N23" s="780"/>
      <c r="O23" s="780"/>
      <c r="P23" s="780"/>
      <c r="Q23" s="780"/>
      <c r="R23" s="780"/>
      <c r="S23" s="780"/>
      <c r="T23" s="780"/>
      <c r="U23" s="780"/>
      <c r="V23" s="780"/>
      <c r="W23" s="780"/>
      <c r="X23" s="780"/>
      <c r="Y23" s="488"/>
    </row>
    <row r="24" spans="1:25" ht="12.75" customHeight="1">
      <c r="A24" s="376"/>
      <c r="B24" s="780" t="s">
        <v>325</v>
      </c>
      <c r="C24" s="780"/>
      <c r="D24" s="780"/>
      <c r="E24" s="780"/>
      <c r="F24" s="780"/>
      <c r="G24" s="780"/>
      <c r="H24" s="780"/>
      <c r="I24" s="780"/>
      <c r="J24" s="780"/>
      <c r="K24" s="780"/>
      <c r="L24" s="780"/>
      <c r="M24" s="780"/>
      <c r="N24" s="780"/>
      <c r="O24" s="780"/>
      <c r="P24" s="780"/>
      <c r="Q24" s="780"/>
      <c r="R24" s="780"/>
      <c r="S24" s="780"/>
      <c r="T24" s="780"/>
      <c r="U24" s="780"/>
      <c r="V24" s="780"/>
      <c r="W24" s="780"/>
      <c r="X24" s="780"/>
      <c r="Y24" s="488"/>
    </row>
    <row r="25" spans="1:25" ht="6.75" customHeight="1">
      <c r="A25" s="376"/>
      <c r="B25" s="540"/>
      <c r="C25" s="540"/>
      <c r="D25" s="540"/>
      <c r="E25" s="540"/>
      <c r="F25" s="540"/>
      <c r="G25" s="540"/>
      <c r="H25" s="540"/>
      <c r="I25" s="540"/>
      <c r="J25" s="540"/>
      <c r="K25" s="540"/>
      <c r="L25" s="540"/>
      <c r="M25" s="540"/>
      <c r="N25" s="540"/>
      <c r="O25" s="540"/>
      <c r="P25" s="540"/>
      <c r="Q25" s="540"/>
      <c r="R25" s="540"/>
      <c r="S25" s="540"/>
      <c r="T25" s="540"/>
      <c r="U25" s="540"/>
      <c r="V25" s="540"/>
      <c r="W25" s="540"/>
      <c r="X25" s="540"/>
      <c r="Y25" s="488"/>
    </row>
    <row r="26" spans="1:25">
      <c r="A26" s="376"/>
      <c r="B26" s="737" t="s">
        <v>320</v>
      </c>
      <c r="C26" s="737"/>
      <c r="D26" s="737"/>
      <c r="E26" s="737"/>
      <c r="F26" s="737"/>
      <c r="G26" s="737"/>
      <c r="H26" s="737"/>
      <c r="I26" s="737"/>
      <c r="J26" s="737"/>
      <c r="K26" s="737"/>
      <c r="L26" s="737"/>
      <c r="M26" s="737"/>
      <c r="N26" s="737"/>
      <c r="O26" s="737"/>
      <c r="P26" s="737"/>
      <c r="Q26" s="737"/>
      <c r="R26" s="737"/>
      <c r="S26" s="737"/>
      <c r="T26" s="737"/>
      <c r="U26" s="737"/>
      <c r="V26" s="737"/>
      <c r="W26" s="737"/>
      <c r="X26" s="737"/>
      <c r="Y26" s="488"/>
    </row>
    <row r="27" spans="1:25" ht="25.5" customHeight="1">
      <c r="B27" s="772" t="s">
        <v>329</v>
      </c>
      <c r="C27" s="772"/>
      <c r="D27" s="772"/>
      <c r="E27" s="772"/>
      <c r="F27" s="772"/>
      <c r="G27" s="772"/>
      <c r="H27" s="772"/>
      <c r="I27" s="772"/>
      <c r="J27" s="772"/>
      <c r="K27" s="772"/>
      <c r="L27" s="772"/>
      <c r="M27" s="772"/>
      <c r="N27" s="772"/>
      <c r="O27" s="772"/>
      <c r="P27" s="772"/>
      <c r="Q27" s="772"/>
      <c r="R27" s="772"/>
      <c r="S27" s="772"/>
      <c r="T27" s="772"/>
      <c r="U27" s="772"/>
      <c r="V27" s="772"/>
      <c r="W27" s="772"/>
      <c r="X27" s="772"/>
    </row>
    <row r="28" spans="1:25" ht="25.5" customHeight="1">
      <c r="B28" s="772" t="s">
        <v>328</v>
      </c>
      <c r="C28" s="772"/>
      <c r="D28" s="772"/>
      <c r="E28" s="772"/>
      <c r="F28" s="772"/>
      <c r="G28" s="772"/>
      <c r="H28" s="772"/>
      <c r="I28" s="772"/>
      <c r="J28" s="772"/>
      <c r="K28" s="772"/>
      <c r="L28" s="772"/>
      <c r="M28" s="772"/>
      <c r="N28" s="772"/>
      <c r="O28" s="772"/>
      <c r="P28" s="772"/>
      <c r="Q28" s="772"/>
      <c r="R28" s="772"/>
      <c r="S28" s="772"/>
      <c r="T28" s="772"/>
      <c r="U28" s="772"/>
      <c r="V28" s="772"/>
      <c r="W28" s="772"/>
      <c r="X28" s="772"/>
    </row>
    <row r="29" spans="1:25">
      <c r="A29" s="376"/>
      <c r="B29" s="773" t="s">
        <v>326</v>
      </c>
      <c r="C29" s="773"/>
      <c r="D29" s="773"/>
      <c r="E29" s="773"/>
      <c r="F29" s="773"/>
      <c r="G29" s="773"/>
      <c r="H29" s="773"/>
      <c r="I29" s="773"/>
      <c r="J29" s="773"/>
      <c r="K29" s="773"/>
      <c r="L29" s="773"/>
      <c r="M29" s="773"/>
      <c r="N29" s="773"/>
      <c r="O29" s="773"/>
      <c r="P29" s="773"/>
      <c r="Q29" s="773"/>
      <c r="R29" s="773"/>
      <c r="S29" s="773"/>
      <c r="T29" s="773"/>
      <c r="U29" s="773"/>
      <c r="V29" s="773"/>
      <c r="W29" s="773"/>
      <c r="X29" s="773"/>
      <c r="Y29" s="773"/>
    </row>
  </sheetData>
  <sheetProtection insertRows="0" deleteRows="0"/>
  <mergeCells count="16">
    <mergeCell ref="B28:X28"/>
    <mergeCell ref="B27:X27"/>
    <mergeCell ref="B29:Y29"/>
    <mergeCell ref="V3:X3"/>
    <mergeCell ref="B3:D3"/>
    <mergeCell ref="F3:H3"/>
    <mergeCell ref="J3:L3"/>
    <mergeCell ref="N3:P3"/>
    <mergeCell ref="R3:T3"/>
    <mergeCell ref="B26:X26"/>
    <mergeCell ref="B20:X20"/>
    <mergeCell ref="B21:X21"/>
    <mergeCell ref="B22:X22"/>
    <mergeCell ref="B23:X23"/>
    <mergeCell ref="B24:X24"/>
    <mergeCell ref="B19:X19"/>
  </mergeCells>
  <pageMargins left="0.75" right="0.75" top="1" bottom="1" header="0.5" footer="0.5"/>
  <pageSetup scale="6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tabColor rgb="FFFFC000"/>
    <pageSetUpPr fitToPage="1"/>
  </sheetPr>
  <dimension ref="A1:Y32"/>
  <sheetViews>
    <sheetView zoomScale="90" zoomScaleNormal="90" workbookViewId="0">
      <selection activeCell="B2" sqref="B2"/>
    </sheetView>
  </sheetViews>
  <sheetFormatPr defaultColWidth="9.140625" defaultRowHeight="12.75"/>
  <cols>
    <col min="1" max="1" width="1.7109375" style="4" customWidth="1"/>
    <col min="2" max="4" width="6.7109375" style="4" customWidth="1"/>
    <col min="5" max="5" width="1.7109375" style="4" customWidth="1"/>
    <col min="6" max="8" width="6.7109375" style="4" customWidth="1"/>
    <col min="9" max="9" width="1.7109375" style="4" customWidth="1"/>
    <col min="10" max="12" width="6.7109375" style="4" customWidth="1"/>
    <col min="13" max="13" width="1.7109375" style="4" customWidth="1"/>
    <col min="14" max="16" width="6.7109375" style="4" customWidth="1"/>
    <col min="17" max="17" width="1.7109375" style="4" customWidth="1"/>
    <col min="18" max="20" width="6.7109375" style="4" customWidth="1"/>
    <col min="21" max="21" width="1.7109375" style="4" customWidth="1"/>
    <col min="22" max="24" width="6.7109375" style="4" customWidth="1"/>
    <col min="25" max="25" width="1.7109375" style="4" customWidth="1"/>
    <col min="26" max="16384" width="9.140625" style="4"/>
  </cols>
  <sheetData>
    <row r="1" spans="1:25" s="26" customFormat="1" ht="15.75">
      <c r="A1" s="110"/>
      <c r="B1" s="40" t="s">
        <v>281</v>
      </c>
      <c r="C1" s="41"/>
      <c r="D1" s="41"/>
      <c r="E1" s="41"/>
      <c r="F1" s="41"/>
      <c r="G1" s="41"/>
      <c r="H1" s="41"/>
      <c r="I1" s="41"/>
      <c r="J1" s="41"/>
      <c r="K1" s="41"/>
      <c r="L1" s="41"/>
      <c r="M1" s="41"/>
      <c r="N1" s="41"/>
      <c r="O1" s="41"/>
      <c r="P1" s="41"/>
      <c r="Q1" s="41"/>
      <c r="R1" s="41"/>
      <c r="S1" s="41"/>
      <c r="T1" s="41"/>
      <c r="U1" s="41"/>
      <c r="V1" s="41"/>
      <c r="W1" s="41"/>
      <c r="X1" s="41"/>
      <c r="Y1" s="379"/>
    </row>
    <row r="2" spans="1:25" s="26" customFormat="1" ht="15" thickBot="1">
      <c r="A2" s="379"/>
      <c r="B2" s="379"/>
      <c r="C2" s="379"/>
      <c r="D2" s="379"/>
      <c r="E2" s="379"/>
      <c r="F2" s="379"/>
      <c r="G2" s="379"/>
      <c r="H2" s="379"/>
      <c r="I2" s="379"/>
      <c r="J2" s="379"/>
      <c r="K2" s="379"/>
      <c r="L2" s="379"/>
      <c r="M2" s="379"/>
      <c r="N2" s="379"/>
      <c r="O2" s="379"/>
      <c r="P2" s="379"/>
      <c r="Q2" s="379"/>
      <c r="R2" s="379"/>
      <c r="S2" s="379"/>
      <c r="T2" s="379"/>
      <c r="U2" s="379"/>
      <c r="V2" s="379"/>
      <c r="W2" s="379"/>
      <c r="X2" s="379"/>
      <c r="Y2" s="379"/>
    </row>
    <row r="3" spans="1:25" ht="18">
      <c r="A3" s="376"/>
      <c r="B3" s="774">
        <v>1</v>
      </c>
      <c r="C3" s="775"/>
      <c r="D3" s="776"/>
      <c r="E3" s="376"/>
      <c r="F3" s="777">
        <v>2</v>
      </c>
      <c r="G3" s="778"/>
      <c r="H3" s="779"/>
      <c r="I3" s="376"/>
      <c r="J3" s="758">
        <v>3</v>
      </c>
      <c r="K3" s="759"/>
      <c r="L3" s="760"/>
      <c r="M3" s="376"/>
      <c r="N3" s="761">
        <v>4</v>
      </c>
      <c r="O3" s="762"/>
      <c r="P3" s="763"/>
      <c r="Q3" s="376"/>
      <c r="R3" s="764">
        <v>5</v>
      </c>
      <c r="S3" s="765"/>
      <c r="T3" s="766"/>
      <c r="U3" s="376"/>
      <c r="V3" s="767">
        <v>6</v>
      </c>
      <c r="W3" s="768"/>
      <c r="X3" s="769"/>
      <c r="Y3" s="376"/>
    </row>
    <row r="4" spans="1:25">
      <c r="A4" s="376"/>
      <c r="B4" s="20" t="s">
        <v>9</v>
      </c>
      <c r="C4" s="12" t="s">
        <v>33</v>
      </c>
      <c r="D4" s="46" t="s">
        <v>32</v>
      </c>
      <c r="E4" s="376"/>
      <c r="F4" s="20" t="s">
        <v>9</v>
      </c>
      <c r="G4" s="12" t="s">
        <v>34</v>
      </c>
      <c r="H4" s="46" t="s">
        <v>35</v>
      </c>
      <c r="I4" s="376"/>
      <c r="J4" s="20" t="s">
        <v>9</v>
      </c>
      <c r="K4" s="12" t="s">
        <v>34</v>
      </c>
      <c r="L4" s="46" t="s">
        <v>35</v>
      </c>
      <c r="M4" s="376"/>
      <c r="N4" s="20" t="s">
        <v>9</v>
      </c>
      <c r="O4" s="12" t="s">
        <v>34</v>
      </c>
      <c r="P4" s="46" t="s">
        <v>35</v>
      </c>
      <c r="Q4" s="376"/>
      <c r="R4" s="20" t="s">
        <v>9</v>
      </c>
      <c r="S4" s="12" t="s">
        <v>37</v>
      </c>
      <c r="T4" s="46" t="s">
        <v>38</v>
      </c>
      <c r="U4" s="376"/>
      <c r="V4" s="20" t="s">
        <v>9</v>
      </c>
      <c r="W4" s="12" t="s">
        <v>39</v>
      </c>
      <c r="X4" s="46" t="s">
        <v>40</v>
      </c>
      <c r="Y4" s="376"/>
    </row>
    <row r="5" spans="1:25" ht="13.5" thickBot="1">
      <c r="A5" s="376"/>
      <c r="B5" s="21" t="s">
        <v>2</v>
      </c>
      <c r="C5" s="13" t="s">
        <v>0</v>
      </c>
      <c r="D5" s="47" t="s">
        <v>1</v>
      </c>
      <c r="E5" s="376"/>
      <c r="F5" s="21" t="s">
        <v>2</v>
      </c>
      <c r="G5" s="13" t="s">
        <v>0</v>
      </c>
      <c r="H5" s="47" t="s">
        <v>1</v>
      </c>
      <c r="I5" s="376"/>
      <c r="J5" s="21" t="s">
        <v>2</v>
      </c>
      <c r="K5" s="13" t="s">
        <v>0</v>
      </c>
      <c r="L5" s="47" t="s">
        <v>1</v>
      </c>
      <c r="M5" s="376"/>
      <c r="N5" s="21" t="s">
        <v>2</v>
      </c>
      <c r="O5" s="13" t="s">
        <v>0</v>
      </c>
      <c r="P5" s="47" t="s">
        <v>1</v>
      </c>
      <c r="Q5" s="376"/>
      <c r="R5" s="21" t="s">
        <v>2</v>
      </c>
      <c r="S5" s="13" t="s">
        <v>0</v>
      </c>
      <c r="T5" s="47" t="s">
        <v>1</v>
      </c>
      <c r="U5" s="376"/>
      <c r="V5" s="21" t="s">
        <v>2</v>
      </c>
      <c r="W5" s="13" t="s">
        <v>0</v>
      </c>
      <c r="X5" s="47" t="s">
        <v>1</v>
      </c>
      <c r="Y5" s="376"/>
    </row>
    <row r="6" spans="1:25" s="5" customFormat="1" ht="13.5" customHeight="1" thickTop="1">
      <c r="A6" s="377"/>
      <c r="B6" s="114">
        <v>1</v>
      </c>
      <c r="C6" s="527">
        <v>34</v>
      </c>
      <c r="D6" s="512">
        <f>3.5*LNA_20K_Derate_Factor</f>
        <v>3.9549999999999996</v>
      </c>
      <c r="E6" s="377"/>
      <c r="F6" s="114">
        <v>3</v>
      </c>
      <c r="G6" s="608">
        <v>33.907224717707336</v>
      </c>
      <c r="H6" s="609">
        <v>11.8093627965539</v>
      </c>
      <c r="I6" s="377"/>
      <c r="J6" s="114">
        <v>12</v>
      </c>
      <c r="K6" s="608">
        <v>33.101395429232227</v>
      </c>
      <c r="L6" s="609">
        <v>6.3845403866594399</v>
      </c>
      <c r="M6" s="377"/>
      <c r="N6" s="22">
        <v>20</v>
      </c>
      <c r="O6" s="608">
        <v>32.895482856969636</v>
      </c>
      <c r="P6" s="609">
        <v>7.6354306078722001</v>
      </c>
      <c r="Q6" s="377"/>
      <c r="R6" s="22">
        <v>30</v>
      </c>
      <c r="S6" s="15">
        <v>34.200000000000003</v>
      </c>
      <c r="T6" s="106">
        <f>8*LNA_20K_Derate_Factor</f>
        <v>9.0399999999999991</v>
      </c>
      <c r="U6" s="377"/>
      <c r="V6" s="22">
        <v>70</v>
      </c>
      <c r="W6" s="15">
        <v>25.5</v>
      </c>
      <c r="X6" s="106">
        <v>19</v>
      </c>
      <c r="Y6" s="377"/>
    </row>
    <row r="7" spans="1:25" s="5" customFormat="1" ht="12.75" customHeight="1">
      <c r="A7" s="377"/>
      <c r="B7" s="115">
        <v>1.2</v>
      </c>
      <c r="C7" s="6">
        <v>35.5</v>
      </c>
      <c r="D7" s="107">
        <f>2.5*LNA_20K_Derate_Factor</f>
        <v>2.8249999999999997</v>
      </c>
      <c r="E7" s="377"/>
      <c r="F7" s="115">
        <v>3.5</v>
      </c>
      <c r="G7" s="610">
        <v>35.348410151895315</v>
      </c>
      <c r="H7" s="611">
        <v>4.6421175786211597</v>
      </c>
      <c r="I7" s="377"/>
      <c r="J7" s="115">
        <v>12.3</v>
      </c>
      <c r="K7" s="610">
        <v>33.169061818915509</v>
      </c>
      <c r="L7" s="611">
        <v>6.1974131364071301</v>
      </c>
      <c r="M7" s="377"/>
      <c r="N7" s="23">
        <v>21</v>
      </c>
      <c r="O7" s="610">
        <v>32.718056333510454</v>
      </c>
      <c r="P7" s="611">
        <v>7.2105254682339401</v>
      </c>
      <c r="Q7" s="377"/>
      <c r="R7" s="23">
        <v>31</v>
      </c>
      <c r="S7" s="6">
        <v>34.799999999999997</v>
      </c>
      <c r="T7" s="107">
        <f>7.2*LNA_20K_Derate_Factor</f>
        <v>8.1359999999999992</v>
      </c>
      <c r="U7" s="377"/>
      <c r="V7" s="23">
        <v>72</v>
      </c>
      <c r="W7" s="6">
        <v>26.5</v>
      </c>
      <c r="X7" s="107">
        <v>16</v>
      </c>
      <c r="Y7" s="377"/>
    </row>
    <row r="8" spans="1:25" s="5" customFormat="1" ht="13.5" customHeight="1">
      <c r="A8" s="377"/>
      <c r="B8" s="115">
        <v>1.4</v>
      </c>
      <c r="C8" s="6">
        <v>36.5</v>
      </c>
      <c r="D8" s="107">
        <f>1.7*LNA_20K_Derate_Factor</f>
        <v>1.9209999999999998</v>
      </c>
      <c r="E8" s="377"/>
      <c r="F8" s="115">
        <v>4</v>
      </c>
      <c r="G8" s="610">
        <v>34.931476104694099</v>
      </c>
      <c r="H8" s="611">
        <v>3.8604343633782299</v>
      </c>
      <c r="I8" s="377"/>
      <c r="J8" s="115">
        <v>12.5</v>
      </c>
      <c r="K8" s="610">
        <v>33.207320545171321</v>
      </c>
      <c r="L8" s="611">
        <v>6.0951646468270901</v>
      </c>
      <c r="M8" s="377"/>
      <c r="N8" s="23">
        <v>22</v>
      </c>
      <c r="O8" s="610">
        <v>32.56555160086954</v>
      </c>
      <c r="P8" s="611">
        <v>6.9994692275421304</v>
      </c>
      <c r="Q8" s="377"/>
      <c r="R8" s="23">
        <v>32</v>
      </c>
      <c r="S8" s="6">
        <v>34.799999999999997</v>
      </c>
      <c r="T8" s="107">
        <f>7.2*LNA_20K_Derate_Factor</f>
        <v>8.1359999999999992</v>
      </c>
      <c r="U8" s="377"/>
      <c r="V8" s="23">
        <v>74</v>
      </c>
      <c r="W8" s="6">
        <v>27</v>
      </c>
      <c r="X8" s="107">
        <v>14.5</v>
      </c>
      <c r="Y8" s="377"/>
    </row>
    <row r="9" spans="1:25" s="5" customFormat="1" ht="12.75" customHeight="1">
      <c r="A9" s="377"/>
      <c r="B9" s="115">
        <v>1.6</v>
      </c>
      <c r="C9" s="6">
        <v>36.5</v>
      </c>
      <c r="D9" s="107">
        <f>2.3*LNA_20K_Derate_Factor</f>
        <v>2.5989999999999998</v>
      </c>
      <c r="E9" s="377"/>
      <c r="F9" s="115">
        <v>4.5</v>
      </c>
      <c r="G9" s="610">
        <v>34.971821817320425</v>
      </c>
      <c r="H9" s="611">
        <v>3.9836951824116</v>
      </c>
      <c r="I9" s="377"/>
      <c r="J9" s="115">
        <v>13</v>
      </c>
      <c r="K9" s="610">
        <v>33.277121604554438</v>
      </c>
      <c r="L9" s="611">
        <v>5.9109267268097296</v>
      </c>
      <c r="M9" s="377"/>
      <c r="N9" s="23">
        <v>23</v>
      </c>
      <c r="O9" s="610">
        <v>32.475746664580726</v>
      </c>
      <c r="P9" s="611">
        <v>6.89545974976257</v>
      </c>
      <c r="Q9" s="377"/>
      <c r="R9" s="23">
        <v>33</v>
      </c>
      <c r="S9" s="6">
        <v>35.299999999999997</v>
      </c>
      <c r="T9" s="107">
        <f>7.6*LNA_20K_Derate_Factor</f>
        <v>8.5879999999999992</v>
      </c>
      <c r="U9" s="377"/>
      <c r="V9" s="23">
        <v>76</v>
      </c>
      <c r="W9" s="6">
        <v>28.5</v>
      </c>
      <c r="X9" s="107">
        <v>15</v>
      </c>
      <c r="Y9" s="377"/>
    </row>
    <row r="10" spans="1:25" s="5" customFormat="1" ht="12.75" customHeight="1">
      <c r="A10" s="377"/>
      <c r="B10" s="115">
        <v>1.8</v>
      </c>
      <c r="C10" s="6">
        <v>36</v>
      </c>
      <c r="D10" s="107">
        <f>2.3*LNA_20K_Derate_Factor</f>
        <v>2.5989999999999998</v>
      </c>
      <c r="E10" s="377"/>
      <c r="F10" s="115">
        <v>5</v>
      </c>
      <c r="G10" s="610">
        <v>35.083548342875012</v>
      </c>
      <c r="H10" s="611">
        <v>4.0499637612287396</v>
      </c>
      <c r="I10" s="377"/>
      <c r="J10" s="115">
        <v>13.5</v>
      </c>
      <c r="K10" s="610">
        <v>33.310897173056716</v>
      </c>
      <c r="L10" s="611">
        <v>5.8170369578530403</v>
      </c>
      <c r="M10" s="377"/>
      <c r="N10" s="23">
        <v>24</v>
      </c>
      <c r="O10" s="610">
        <v>32.454218291436788</v>
      </c>
      <c r="P10" s="611">
        <v>6.8444862318245496</v>
      </c>
      <c r="Q10" s="377"/>
      <c r="R10" s="23">
        <v>34</v>
      </c>
      <c r="S10" s="6">
        <v>35.6</v>
      </c>
      <c r="T10" s="107">
        <f>8*LNA_20K_Derate_Factor</f>
        <v>9.0399999999999991</v>
      </c>
      <c r="U10" s="377"/>
      <c r="V10" s="23">
        <v>78</v>
      </c>
      <c r="W10" s="6">
        <v>28.5</v>
      </c>
      <c r="X10" s="107">
        <v>16</v>
      </c>
      <c r="Y10" s="377"/>
    </row>
    <row r="11" spans="1:25" s="5" customFormat="1" ht="13.5" customHeight="1">
      <c r="A11" s="377"/>
      <c r="B11" s="115">
        <v>2</v>
      </c>
      <c r="C11" s="6">
        <v>35</v>
      </c>
      <c r="D11" s="107">
        <f>2*LNA_20K_Derate_Factor</f>
        <v>2.2599999999999998</v>
      </c>
      <c r="E11" s="377"/>
      <c r="F11" s="115">
        <v>5.5</v>
      </c>
      <c r="G11" s="610">
        <v>35.120941071563941</v>
      </c>
      <c r="H11" s="611">
        <v>3.9855338455634799</v>
      </c>
      <c r="I11" s="377"/>
      <c r="J11" s="115">
        <v>14</v>
      </c>
      <c r="K11" s="610">
        <v>33.315470999052948</v>
      </c>
      <c r="L11" s="611">
        <v>5.7996852757610204</v>
      </c>
      <c r="M11" s="377"/>
      <c r="N11" s="23">
        <v>25</v>
      </c>
      <c r="O11" s="610">
        <v>32.49556314743684</v>
      </c>
      <c r="P11" s="611">
        <v>6.8208387819813501</v>
      </c>
      <c r="Q11" s="377"/>
      <c r="R11" s="23">
        <v>35</v>
      </c>
      <c r="S11" s="6">
        <v>35.6</v>
      </c>
      <c r="T11" s="107">
        <f>8.6*LNA_20K_Derate_Factor</f>
        <v>9.7179999999999982</v>
      </c>
      <c r="U11" s="377"/>
      <c r="V11" s="23">
        <v>80</v>
      </c>
      <c r="W11" s="6">
        <v>27</v>
      </c>
      <c r="X11" s="107">
        <v>16.5</v>
      </c>
      <c r="Y11" s="377"/>
    </row>
    <row r="12" spans="1:25" ht="12.75" customHeight="1">
      <c r="A12" s="376"/>
      <c r="B12" s="115">
        <v>2.2000000000000002</v>
      </c>
      <c r="C12" s="6">
        <v>34.5</v>
      </c>
      <c r="D12" s="107">
        <f>2*LNA_20K_Derate_Factor</f>
        <v>2.2599999999999998</v>
      </c>
      <c r="E12" s="376"/>
      <c r="F12" s="115">
        <v>6</v>
      </c>
      <c r="G12" s="610">
        <v>35.118107176722539</v>
      </c>
      <c r="H12" s="611">
        <v>3.8789981091076302</v>
      </c>
      <c r="I12" s="376"/>
      <c r="J12" s="115">
        <v>14.5</v>
      </c>
      <c r="K12" s="610">
        <v>33.302551578195995</v>
      </c>
      <c r="L12" s="611">
        <v>5.84549636633428</v>
      </c>
      <c r="M12" s="376"/>
      <c r="N12" s="23">
        <v>26</v>
      </c>
      <c r="O12" s="610">
        <v>32.583922144209431</v>
      </c>
      <c r="P12" s="611">
        <v>6.8145140451789903</v>
      </c>
      <c r="Q12" s="376"/>
      <c r="R12" s="23">
        <v>36</v>
      </c>
      <c r="S12" s="6">
        <v>36</v>
      </c>
      <c r="T12" s="107">
        <f>8.6*LNA_20K_Derate_Factor</f>
        <v>9.7179999999999982</v>
      </c>
      <c r="U12" s="376"/>
      <c r="V12" s="23">
        <v>84</v>
      </c>
      <c r="W12" s="6">
        <v>27.5</v>
      </c>
      <c r="X12" s="107">
        <v>18</v>
      </c>
      <c r="Y12" s="376"/>
    </row>
    <row r="13" spans="1:25" ht="12.75" customHeight="1">
      <c r="A13" s="376"/>
      <c r="B13" s="115">
        <v>2.4</v>
      </c>
      <c r="C13" s="6">
        <v>34</v>
      </c>
      <c r="D13" s="107">
        <f>1.6*LNA_20K_Derate_Factor</f>
        <v>1.8079999999999998</v>
      </c>
      <c r="E13" s="376"/>
      <c r="F13" s="115">
        <v>6.5</v>
      </c>
      <c r="G13" s="610">
        <v>35.12908670166491</v>
      </c>
      <c r="H13" s="611">
        <v>3.8161554847566102</v>
      </c>
      <c r="I13" s="376"/>
      <c r="J13" s="115">
        <v>15</v>
      </c>
      <c r="K13" s="610">
        <v>33.285652612288324</v>
      </c>
      <c r="L13" s="611">
        <v>5.9414371048739998</v>
      </c>
      <c r="M13" s="376"/>
      <c r="N13" s="23">
        <v>27</v>
      </c>
      <c r="O13" s="610">
        <v>32.691245132001747</v>
      </c>
      <c r="P13" s="611">
        <v>6.8246845979394699</v>
      </c>
      <c r="Q13" s="376"/>
      <c r="R13" s="23">
        <v>37</v>
      </c>
      <c r="S13" s="6">
        <v>36.200000000000003</v>
      </c>
      <c r="T13" s="107">
        <f>8.8*LNA_20K_Derate_Factor</f>
        <v>9.9439999999999991</v>
      </c>
      <c r="U13" s="376"/>
      <c r="V13" s="23">
        <v>88</v>
      </c>
      <c r="W13" s="6">
        <v>25</v>
      </c>
      <c r="X13" s="107">
        <v>20</v>
      </c>
      <c r="Y13" s="376"/>
    </row>
    <row r="14" spans="1:25" ht="13.5" customHeight="1">
      <c r="A14" s="376"/>
      <c r="B14" s="115">
        <v>2.6</v>
      </c>
      <c r="C14" s="6">
        <v>33.5</v>
      </c>
      <c r="D14" s="107">
        <f>1.1*LNA_20K_Derate_Factor</f>
        <v>1.2429999999999999</v>
      </c>
      <c r="E14" s="376"/>
      <c r="F14" s="115">
        <v>7</v>
      </c>
      <c r="G14" s="610">
        <v>35.17052454706301</v>
      </c>
      <c r="H14" s="611">
        <v>3.84583258817023</v>
      </c>
      <c r="I14" s="376"/>
      <c r="J14" s="115">
        <v>15.5</v>
      </c>
      <c r="K14" s="610">
        <v>33.27701936931426</v>
      </c>
      <c r="L14" s="611">
        <v>6.0749703948932803</v>
      </c>
      <c r="M14" s="376"/>
      <c r="N14" s="23">
        <v>28</v>
      </c>
      <c r="O14" s="610">
        <v>32.781474308105153</v>
      </c>
      <c r="P14" s="611">
        <v>6.8561081752831896</v>
      </c>
      <c r="Q14" s="376"/>
      <c r="R14" s="23">
        <v>38</v>
      </c>
      <c r="S14" s="6">
        <v>36</v>
      </c>
      <c r="T14" s="107">
        <f>8.6*LNA_20K_Derate_Factor</f>
        <v>9.7179999999999982</v>
      </c>
      <c r="U14" s="376"/>
      <c r="V14" s="23">
        <v>92</v>
      </c>
      <c r="W14" s="6">
        <v>24</v>
      </c>
      <c r="X14" s="107">
        <v>23</v>
      </c>
      <c r="Y14" s="376"/>
    </row>
    <row r="15" spans="1:25" ht="12.75" customHeight="1">
      <c r="A15" s="376"/>
      <c r="B15" s="115">
        <v>2.8</v>
      </c>
      <c r="C15" s="6">
        <v>33.5</v>
      </c>
      <c r="D15" s="107">
        <f>1*LNA_20K_Derate_Factor</f>
        <v>1.1299999999999999</v>
      </c>
      <c r="E15" s="376"/>
      <c r="F15" s="115">
        <v>7.5</v>
      </c>
      <c r="G15" s="610">
        <v>35.227162818520803</v>
      </c>
      <c r="H15" s="611">
        <v>3.9796384993939502</v>
      </c>
      <c r="I15" s="376"/>
      <c r="J15" s="115">
        <v>16</v>
      </c>
      <c r="K15" s="610">
        <v>33.285286347439119</v>
      </c>
      <c r="L15" s="611">
        <v>6.2343340680592103</v>
      </c>
      <c r="M15" s="376"/>
      <c r="N15" s="23">
        <v>29</v>
      </c>
      <c r="O15" s="610">
        <v>32.82343041984381</v>
      </c>
      <c r="P15" s="611">
        <v>6.91683865387074</v>
      </c>
      <c r="Q15" s="376"/>
      <c r="R15" s="23">
        <v>40</v>
      </c>
      <c r="S15" s="6">
        <v>36.5</v>
      </c>
      <c r="T15" s="107">
        <f>9*LNA_20K_Derate_Factor</f>
        <v>10.169999999999998</v>
      </c>
      <c r="U15" s="376"/>
      <c r="V15" s="23">
        <v>96</v>
      </c>
      <c r="W15" s="6">
        <v>23.5</v>
      </c>
      <c r="X15" s="107">
        <v>25</v>
      </c>
      <c r="Y15" s="376"/>
    </row>
    <row r="16" spans="1:25" ht="12.75" customHeight="1">
      <c r="A16" s="376"/>
      <c r="B16" s="115">
        <v>3</v>
      </c>
      <c r="C16" s="6">
        <v>33.5</v>
      </c>
      <c r="D16" s="107">
        <f>0.8*LNA_20K_Derate_Factor</f>
        <v>0.90399999999999991</v>
      </c>
      <c r="E16" s="376"/>
      <c r="F16" s="115">
        <v>8</v>
      </c>
      <c r="G16" s="610">
        <v>35.273731452557314</v>
      </c>
      <c r="H16" s="611">
        <v>4.2007014188762799</v>
      </c>
      <c r="I16" s="376"/>
      <c r="J16" s="115">
        <v>16.5</v>
      </c>
      <c r="K16" s="610">
        <v>33.314049447254732</v>
      </c>
      <c r="L16" s="611">
        <v>6.4088704991293604</v>
      </c>
      <c r="M16" s="376"/>
      <c r="N16" s="23">
        <v>30</v>
      </c>
      <c r="O16" s="610">
        <v>32.807445146347362</v>
      </c>
      <c r="P16" s="611">
        <v>7.0164635592973097</v>
      </c>
      <c r="Q16" s="376"/>
      <c r="R16" s="23">
        <v>42</v>
      </c>
      <c r="S16" s="6">
        <v>36.4</v>
      </c>
      <c r="T16" s="107">
        <f>10*LNA_20K_Derate_Factor</f>
        <v>11.299999999999999</v>
      </c>
      <c r="U16" s="376"/>
      <c r="V16" s="23">
        <v>100</v>
      </c>
      <c r="W16" s="6">
        <v>21</v>
      </c>
      <c r="X16" s="107">
        <v>26</v>
      </c>
      <c r="Y16" s="376"/>
    </row>
    <row r="17" spans="1:25" ht="13.5" customHeight="1">
      <c r="A17" s="376"/>
      <c r="B17" s="115">
        <v>3.2</v>
      </c>
      <c r="C17" s="6">
        <v>34</v>
      </c>
      <c r="D17" s="107">
        <f>0.9*LNA_20K_Derate_Factor</f>
        <v>1.0169999999999999</v>
      </c>
      <c r="E17" s="376"/>
      <c r="F17" s="115">
        <v>9</v>
      </c>
      <c r="G17" s="610">
        <v>35.284066044582161</v>
      </c>
      <c r="H17" s="611">
        <v>4.7586572124040201</v>
      </c>
      <c r="I17" s="376"/>
      <c r="J17" s="115">
        <v>17</v>
      </c>
      <c r="K17" s="610">
        <v>33.361237062748195</v>
      </c>
      <c r="L17" s="611">
        <v>6.58936143120917</v>
      </c>
      <c r="M17" s="376"/>
      <c r="N17" s="23">
        <v>31</v>
      </c>
      <c r="O17" s="610">
        <v>32.753254307527165</v>
      </c>
      <c r="P17" s="611">
        <v>7.1652757958753899</v>
      </c>
      <c r="Q17" s="376"/>
      <c r="R17" s="23">
        <v>44</v>
      </c>
      <c r="S17" s="6">
        <v>35.799999999999997</v>
      </c>
      <c r="T17" s="107">
        <f>11.7*LNA_20K_Derate_Factor</f>
        <v>13.220999999999998</v>
      </c>
      <c r="U17" s="376"/>
      <c r="V17" s="23">
        <v>104</v>
      </c>
      <c r="W17" s="6">
        <v>21.5</v>
      </c>
      <c r="X17" s="107">
        <v>26.5</v>
      </c>
      <c r="Y17" s="376"/>
    </row>
    <row r="18" spans="1:25" ht="12.75" customHeight="1">
      <c r="A18" s="376"/>
      <c r="B18" s="115">
        <v>3.4</v>
      </c>
      <c r="C18" s="6">
        <v>34.5</v>
      </c>
      <c r="D18" s="107">
        <f>1.2*LNA_20K_Derate_Factor</f>
        <v>1.3559999999999999</v>
      </c>
      <c r="E18" s="376"/>
      <c r="F18" s="115">
        <v>10</v>
      </c>
      <c r="G18" s="610">
        <v>35.213640951814298</v>
      </c>
      <c r="H18" s="611">
        <v>5.2117598102829197</v>
      </c>
      <c r="I18" s="376"/>
      <c r="J18" s="115">
        <v>18</v>
      </c>
      <c r="K18" s="610">
        <v>33.475820420351134</v>
      </c>
      <c r="L18" s="611">
        <v>6.9403532227340996</v>
      </c>
      <c r="M18" s="376"/>
      <c r="N18" s="23">
        <v>32</v>
      </c>
      <c r="O18" s="610">
        <v>32.700119184292113</v>
      </c>
      <c r="P18" s="611">
        <v>7.3741460735745799</v>
      </c>
      <c r="Q18" s="376"/>
      <c r="R18" s="23">
        <v>46</v>
      </c>
      <c r="S18" s="6">
        <v>35.6</v>
      </c>
      <c r="T18" s="107">
        <f>13.2*LNA_20K_Derate_Factor</f>
        <v>14.915999999999999</v>
      </c>
      <c r="U18" s="376"/>
      <c r="V18" s="23">
        <v>108</v>
      </c>
      <c r="W18" s="6">
        <v>21.5</v>
      </c>
      <c r="X18" s="107">
        <v>26.5</v>
      </c>
      <c r="Y18" s="376"/>
    </row>
    <row r="19" spans="1:25" ht="12.75" customHeight="1">
      <c r="A19" s="376"/>
      <c r="B19" s="115">
        <v>3.6</v>
      </c>
      <c r="C19" s="6">
        <v>34.5</v>
      </c>
      <c r="D19" s="107">
        <f>1.4*LNA_20K_Derate_Factor</f>
        <v>1.5819999999999999</v>
      </c>
      <c r="E19" s="376"/>
      <c r="F19" s="115">
        <v>11</v>
      </c>
      <c r="G19" s="610">
        <v>35.10445515536005</v>
      </c>
      <c r="H19" s="611">
        <v>5.4183622655971702</v>
      </c>
      <c r="I19" s="376"/>
      <c r="J19" s="115">
        <v>19</v>
      </c>
      <c r="K19" s="610">
        <v>33.526009678603607</v>
      </c>
      <c r="L19" s="611">
        <v>7.25311298980776</v>
      </c>
      <c r="M19" s="376"/>
      <c r="N19" s="23">
        <v>33</v>
      </c>
      <c r="O19" s="610">
        <v>32.684402075879873</v>
      </c>
      <c r="P19" s="611">
        <v>7.6519370744918804</v>
      </c>
      <c r="Q19" s="376"/>
      <c r="R19" s="23">
        <v>48</v>
      </c>
      <c r="S19" s="6">
        <v>35.200000000000003</v>
      </c>
      <c r="T19" s="107">
        <f>14.8*LNA_20K_Derate_Factor</f>
        <v>16.724</v>
      </c>
      <c r="U19" s="376"/>
      <c r="V19" s="23">
        <v>112</v>
      </c>
      <c r="W19" s="6">
        <v>20.5</v>
      </c>
      <c r="X19" s="107">
        <v>25.5</v>
      </c>
      <c r="Y19" s="376"/>
    </row>
    <row r="20" spans="1:25" ht="13.5" customHeight="1">
      <c r="A20" s="376"/>
      <c r="B20" s="115">
        <v>3.8</v>
      </c>
      <c r="C20" s="6">
        <v>34</v>
      </c>
      <c r="D20" s="107">
        <f>1.5*LNA_20K_Derate_Factor</f>
        <v>1.6949999999999998</v>
      </c>
      <c r="E20" s="376"/>
      <c r="F20" s="115">
        <v>12</v>
      </c>
      <c r="G20" s="610">
        <v>34.910963101607983</v>
      </c>
      <c r="H20" s="611">
        <v>5.63204158730833</v>
      </c>
      <c r="I20" s="376"/>
      <c r="J20" s="115">
        <v>20</v>
      </c>
      <c r="K20" s="610">
        <v>33.419533242690555</v>
      </c>
      <c r="L20" s="611">
        <v>7.5319727062898698</v>
      </c>
      <c r="M20" s="376"/>
      <c r="N20" s="23">
        <v>34</v>
      </c>
      <c r="O20" s="610">
        <v>32.709463979213133</v>
      </c>
      <c r="P20" s="611">
        <v>8.0056557763094602</v>
      </c>
      <c r="Q20" s="376"/>
      <c r="R20" s="23">
        <v>50</v>
      </c>
      <c r="S20" s="6">
        <v>35</v>
      </c>
      <c r="T20" s="107">
        <f>14.4*LNA_20K_Derate_Factor</f>
        <v>16.271999999999998</v>
      </c>
      <c r="U20" s="376"/>
      <c r="V20" s="23">
        <v>114</v>
      </c>
      <c r="W20" s="6">
        <v>21.5</v>
      </c>
      <c r="X20" s="107">
        <v>25.5</v>
      </c>
      <c r="Y20" s="376"/>
    </row>
    <row r="21" spans="1:25" ht="13.5" customHeight="1" thickBot="1">
      <c r="A21" s="376"/>
      <c r="B21" s="116">
        <v>4</v>
      </c>
      <c r="C21" s="528">
        <v>33</v>
      </c>
      <c r="D21" s="513">
        <f>1.7*LNA_20K_Derate_Factor</f>
        <v>1.9209999999999998</v>
      </c>
      <c r="E21" s="376"/>
      <c r="F21" s="116">
        <v>13</v>
      </c>
      <c r="G21" s="612">
        <v>34.489929604481823</v>
      </c>
      <c r="H21" s="613">
        <v>6.6898125717989201</v>
      </c>
      <c r="I21" s="376"/>
      <c r="J21" s="116">
        <v>21</v>
      </c>
      <c r="K21" s="612">
        <v>33.160827086143058</v>
      </c>
      <c r="L21" s="613">
        <v>7.8242212411683099</v>
      </c>
      <c r="M21" s="376"/>
      <c r="N21" s="117">
        <v>35</v>
      </c>
      <c r="O21" s="612">
        <v>32.716572111065162</v>
      </c>
      <c r="P21" s="613">
        <v>8.4412161589813302</v>
      </c>
      <c r="Q21" s="376"/>
      <c r="R21" s="117">
        <v>52</v>
      </c>
      <c r="S21" s="108">
        <v>34.799999999999997</v>
      </c>
      <c r="T21" s="109">
        <f>13.8*LNA_20K_Derate_Factor</f>
        <v>15.593999999999999</v>
      </c>
      <c r="U21" s="376"/>
      <c r="V21" s="23">
        <v>115</v>
      </c>
      <c r="W21" s="6">
        <v>22</v>
      </c>
      <c r="X21" s="107">
        <v>25</v>
      </c>
      <c r="Y21" s="376"/>
    </row>
    <row r="22" spans="1:25" ht="12.75" customHeight="1" thickBot="1">
      <c r="A22" s="376"/>
      <c r="B22" s="482"/>
      <c r="C22" s="479"/>
      <c r="D22" s="479"/>
      <c r="E22" s="479"/>
      <c r="F22" s="479"/>
      <c r="G22" s="479"/>
      <c r="H22" s="479"/>
      <c r="I22" s="479"/>
      <c r="J22" s="479"/>
      <c r="K22" s="479"/>
      <c r="L22" s="479"/>
      <c r="M22" s="479"/>
      <c r="N22" s="479"/>
      <c r="O22" s="479"/>
      <c r="P22" s="479"/>
      <c r="Q22" s="479"/>
      <c r="R22" s="479"/>
      <c r="S22" s="479"/>
      <c r="T22" s="479"/>
      <c r="U22" s="479"/>
      <c r="V22" s="24">
        <v>116</v>
      </c>
      <c r="W22" s="529">
        <v>20</v>
      </c>
      <c r="X22" s="530">
        <v>25</v>
      </c>
      <c r="Y22" s="376"/>
    </row>
    <row r="23" spans="1:25">
      <c r="A23" s="376"/>
      <c r="B23" s="481" t="s">
        <v>12</v>
      </c>
      <c r="C23" s="479"/>
      <c r="D23" s="479"/>
      <c r="E23" s="479"/>
      <c r="F23" s="479"/>
      <c r="G23" s="479"/>
      <c r="H23" s="479"/>
      <c r="I23" s="479"/>
      <c r="J23" s="479"/>
      <c r="K23" s="479"/>
      <c r="L23" s="479"/>
      <c r="M23" s="479"/>
      <c r="N23" s="479"/>
      <c r="O23" s="479"/>
      <c r="P23" s="479"/>
      <c r="Q23" s="479"/>
      <c r="R23" s="479"/>
      <c r="S23" s="479"/>
      <c r="T23" s="479"/>
      <c r="U23" s="479"/>
      <c r="V23" s="479"/>
      <c r="W23" s="479"/>
      <c r="X23" s="480"/>
      <c r="Y23" s="376"/>
    </row>
    <row r="24" spans="1:25" ht="12.95" customHeight="1">
      <c r="A24" s="376"/>
      <c r="B24" s="787" t="s">
        <v>268</v>
      </c>
      <c r="C24" s="788"/>
      <c r="D24" s="788"/>
      <c r="E24" s="788"/>
      <c r="F24" s="788"/>
      <c r="G24" s="788"/>
      <c r="H24" s="788"/>
      <c r="I24" s="788"/>
      <c r="J24" s="788"/>
      <c r="K24" s="788"/>
      <c r="L24" s="788"/>
      <c r="M24" s="788"/>
      <c r="N24" s="788"/>
      <c r="O24" s="788"/>
      <c r="P24" s="788"/>
      <c r="Q24" s="788"/>
      <c r="R24" s="788"/>
      <c r="S24" s="788"/>
      <c r="T24" s="788"/>
      <c r="U24" s="788"/>
      <c r="V24" s="788"/>
      <c r="W24" s="788"/>
      <c r="X24" s="789"/>
      <c r="Y24" s="376"/>
    </row>
    <row r="25" spans="1:25" ht="12.95" customHeight="1">
      <c r="A25" s="376"/>
      <c r="B25" s="790" t="s">
        <v>267</v>
      </c>
      <c r="C25" s="791"/>
      <c r="D25" s="791"/>
      <c r="E25" s="791"/>
      <c r="F25" s="791"/>
      <c r="G25" s="791"/>
      <c r="H25" s="791"/>
      <c r="I25" s="791"/>
      <c r="J25" s="791"/>
      <c r="K25" s="791"/>
      <c r="L25" s="791"/>
      <c r="M25" s="791"/>
      <c r="N25" s="791"/>
      <c r="O25" s="791"/>
      <c r="P25" s="791"/>
      <c r="Q25" s="791"/>
      <c r="R25" s="791"/>
      <c r="S25" s="791"/>
      <c r="T25" s="791"/>
      <c r="U25" s="791"/>
      <c r="V25" s="791"/>
      <c r="W25" s="791"/>
      <c r="X25" s="792"/>
      <c r="Y25" s="376"/>
    </row>
    <row r="26" spans="1:25" ht="26.1" customHeight="1">
      <c r="A26" s="376"/>
      <c r="B26" s="790" t="s">
        <v>36</v>
      </c>
      <c r="C26" s="791"/>
      <c r="D26" s="791"/>
      <c r="E26" s="791"/>
      <c r="F26" s="791"/>
      <c r="G26" s="791"/>
      <c r="H26" s="791"/>
      <c r="I26" s="791"/>
      <c r="J26" s="791"/>
      <c r="K26" s="791"/>
      <c r="L26" s="791"/>
      <c r="M26" s="791"/>
      <c r="N26" s="791"/>
      <c r="O26" s="791"/>
      <c r="P26" s="791"/>
      <c r="Q26" s="791"/>
      <c r="R26" s="791"/>
      <c r="S26" s="791"/>
      <c r="T26" s="791"/>
      <c r="U26" s="791"/>
      <c r="V26" s="791"/>
      <c r="W26" s="791"/>
      <c r="X26" s="792"/>
      <c r="Y26" s="376"/>
    </row>
    <row r="27" spans="1:25" ht="37.5" customHeight="1">
      <c r="A27" s="376"/>
      <c r="B27" s="793" t="s">
        <v>378</v>
      </c>
      <c r="C27" s="794"/>
      <c r="D27" s="794"/>
      <c r="E27" s="794"/>
      <c r="F27" s="794"/>
      <c r="G27" s="794"/>
      <c r="H27" s="794"/>
      <c r="I27" s="794"/>
      <c r="J27" s="794"/>
      <c r="K27" s="794"/>
      <c r="L27" s="794"/>
      <c r="M27" s="794"/>
      <c r="N27" s="794"/>
      <c r="O27" s="794"/>
      <c r="P27" s="794"/>
      <c r="Q27" s="794"/>
      <c r="R27" s="794"/>
      <c r="S27" s="794"/>
      <c r="T27" s="794"/>
      <c r="U27" s="794"/>
      <c r="V27" s="794"/>
      <c r="W27" s="794"/>
      <c r="X27" s="795"/>
      <c r="Y27" s="376"/>
    </row>
    <row r="28" spans="1:25" ht="26.1" customHeight="1">
      <c r="A28" s="376"/>
      <c r="B28" s="787" t="s">
        <v>313</v>
      </c>
      <c r="C28" s="788"/>
      <c r="D28" s="788"/>
      <c r="E28" s="788"/>
      <c r="F28" s="788"/>
      <c r="G28" s="788"/>
      <c r="H28" s="788"/>
      <c r="I28" s="788"/>
      <c r="J28" s="788"/>
      <c r="K28" s="788"/>
      <c r="L28" s="788"/>
      <c r="M28" s="788"/>
      <c r="N28" s="788"/>
      <c r="O28" s="788"/>
      <c r="P28" s="788"/>
      <c r="Q28" s="788"/>
      <c r="R28" s="788"/>
      <c r="S28" s="788"/>
      <c r="T28" s="788"/>
      <c r="U28" s="788"/>
      <c r="V28" s="788"/>
      <c r="W28" s="788"/>
      <c r="X28" s="789"/>
      <c r="Y28" s="376"/>
    </row>
    <row r="29" spans="1:25" ht="12.95" customHeight="1">
      <c r="A29" s="376"/>
      <c r="B29" s="787" t="s">
        <v>275</v>
      </c>
      <c r="C29" s="788"/>
      <c r="D29" s="788"/>
      <c r="E29" s="788"/>
      <c r="F29" s="788"/>
      <c r="G29" s="788"/>
      <c r="H29" s="788"/>
      <c r="I29" s="788"/>
      <c r="J29" s="788"/>
      <c r="K29" s="788"/>
      <c r="L29" s="788"/>
      <c r="M29" s="788"/>
      <c r="N29" s="788"/>
      <c r="O29" s="788"/>
      <c r="P29" s="788"/>
      <c r="Q29" s="788"/>
      <c r="R29" s="788"/>
      <c r="S29" s="788"/>
      <c r="T29" s="788"/>
      <c r="U29" s="788"/>
      <c r="V29" s="788"/>
      <c r="W29" s="788"/>
      <c r="X29" s="789"/>
      <c r="Y29" s="376"/>
    </row>
    <row r="30" spans="1:25" ht="12.95" customHeight="1">
      <c r="A30" s="376"/>
      <c r="B30" s="784" t="s">
        <v>269</v>
      </c>
      <c r="C30" s="785"/>
      <c r="D30" s="785"/>
      <c r="E30" s="785"/>
      <c r="F30" s="785"/>
      <c r="G30" s="785"/>
      <c r="H30" s="785"/>
      <c r="I30" s="785"/>
      <c r="J30" s="785"/>
      <c r="K30" s="785"/>
      <c r="L30" s="785"/>
      <c r="M30" s="785"/>
      <c r="N30" s="785"/>
      <c r="O30" s="785"/>
      <c r="P30" s="785"/>
      <c r="Q30" s="785"/>
      <c r="R30" s="785"/>
      <c r="S30" s="785"/>
      <c r="T30" s="785"/>
      <c r="U30" s="785"/>
      <c r="V30" s="785"/>
      <c r="W30" s="785"/>
      <c r="X30" s="786"/>
      <c r="Y30" s="376"/>
    </row>
    <row r="31" spans="1:25" ht="26.1" customHeight="1" thickBot="1">
      <c r="A31" s="376"/>
      <c r="B31" s="781" t="s">
        <v>115</v>
      </c>
      <c r="C31" s="782"/>
      <c r="D31" s="782"/>
      <c r="E31" s="782"/>
      <c r="F31" s="782"/>
      <c r="G31" s="782"/>
      <c r="H31" s="782"/>
      <c r="I31" s="782"/>
      <c r="J31" s="782"/>
      <c r="K31" s="782"/>
      <c r="L31" s="782"/>
      <c r="M31" s="782"/>
      <c r="N31" s="782"/>
      <c r="O31" s="782"/>
      <c r="P31" s="782"/>
      <c r="Q31" s="782"/>
      <c r="R31" s="782"/>
      <c r="S31" s="782"/>
      <c r="T31" s="782"/>
      <c r="U31" s="782"/>
      <c r="V31" s="782"/>
      <c r="W31" s="782"/>
      <c r="X31" s="783"/>
      <c r="Y31" s="376"/>
    </row>
    <row r="32" spans="1:25">
      <c r="C32" s="232"/>
    </row>
  </sheetData>
  <sheetProtection insertRows="0" deleteRows="0"/>
  <mergeCells count="14">
    <mergeCell ref="B31:X31"/>
    <mergeCell ref="B30:X30"/>
    <mergeCell ref="B28:X28"/>
    <mergeCell ref="V3:X3"/>
    <mergeCell ref="B29:X29"/>
    <mergeCell ref="B25:X25"/>
    <mergeCell ref="J3:L3"/>
    <mergeCell ref="B26:X26"/>
    <mergeCell ref="N3:P3"/>
    <mergeCell ref="B27:X27"/>
    <mergeCell ref="R3:T3"/>
    <mergeCell ref="B3:D3"/>
    <mergeCell ref="F3:H3"/>
    <mergeCell ref="B24:X24"/>
  </mergeCells>
  <pageMargins left="0.75" right="0.75" top="1" bottom="1" header="0.5" footer="0.5"/>
  <pageSetup scale="6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theme="9" tint="-0.499984740745262"/>
    <pageSetUpPr fitToPage="1"/>
  </sheetPr>
  <dimension ref="B1:T129"/>
  <sheetViews>
    <sheetView zoomScale="90" zoomScaleNormal="90" workbookViewId="0">
      <selection activeCell="B2" sqref="B2"/>
    </sheetView>
  </sheetViews>
  <sheetFormatPr defaultColWidth="9.140625" defaultRowHeight="12.75"/>
  <cols>
    <col min="1" max="1" width="2.7109375" style="4" customWidth="1"/>
    <col min="2" max="2" width="7.7109375" style="2" customWidth="1"/>
    <col min="3" max="3" width="7.7109375" style="4" customWidth="1"/>
    <col min="4" max="4" width="1.7109375" style="4" customWidth="1"/>
    <col min="5" max="5" width="7.7109375" style="2" customWidth="1"/>
    <col min="6" max="6" width="7.7109375" style="4" customWidth="1"/>
    <col min="7" max="7" width="1.7109375" style="4" customWidth="1"/>
    <col min="8" max="8" width="7.7109375" style="2" customWidth="1"/>
    <col min="9" max="9" width="7.7109375" style="4" customWidth="1"/>
    <col min="10" max="10" width="1.7109375" style="4" customWidth="1"/>
    <col min="11" max="11" width="7.7109375" style="2" customWidth="1"/>
    <col min="12" max="12" width="7.7109375" style="4" customWidth="1"/>
    <col min="13" max="13" width="1.7109375" style="4" customWidth="1"/>
    <col min="14" max="14" width="7.7109375" style="4" customWidth="1"/>
    <col min="15" max="15" width="13.7109375" style="4" customWidth="1"/>
    <col min="16" max="16" width="1.7109375" style="4" customWidth="1"/>
    <col min="17" max="17" width="7.7109375" style="4" customWidth="1"/>
    <col min="18" max="18" width="10.7109375" style="4" customWidth="1"/>
    <col min="19" max="16384" width="9.140625" style="4"/>
  </cols>
  <sheetData>
    <row r="1" spans="2:18" s="26" customFormat="1" ht="15.75">
      <c r="B1" s="39" t="s">
        <v>318</v>
      </c>
      <c r="C1" s="35"/>
      <c r="D1" s="35"/>
      <c r="E1" s="36"/>
      <c r="F1" s="35"/>
      <c r="G1" s="35"/>
      <c r="H1" s="36"/>
      <c r="I1" s="35"/>
      <c r="J1" s="35"/>
      <c r="K1" s="36"/>
      <c r="L1" s="35"/>
      <c r="M1" s="35"/>
      <c r="N1" s="35"/>
      <c r="O1" s="35"/>
      <c r="P1" s="35"/>
      <c r="Q1" s="35"/>
      <c r="R1" s="35"/>
    </row>
    <row r="2" spans="2:18" s="26" customFormat="1" ht="15" thickBot="1">
      <c r="B2" s="25"/>
      <c r="E2" s="25"/>
      <c r="H2" s="25"/>
      <c r="K2" s="25"/>
    </row>
    <row r="3" spans="2:18">
      <c r="B3" s="802" t="s">
        <v>31</v>
      </c>
      <c r="C3" s="803"/>
      <c r="E3" s="804" t="s">
        <v>47</v>
      </c>
      <c r="F3" s="805"/>
      <c r="H3" s="806" t="s">
        <v>339</v>
      </c>
      <c r="I3" s="807"/>
      <c r="K3" s="808" t="s">
        <v>344</v>
      </c>
      <c r="L3" s="809"/>
      <c r="M3" s="3"/>
      <c r="N3" s="798" t="s">
        <v>345</v>
      </c>
      <c r="O3" s="799"/>
      <c r="Q3" s="800" t="s">
        <v>30</v>
      </c>
      <c r="R3" s="801"/>
    </row>
    <row r="4" spans="2:18">
      <c r="B4" s="20" t="s">
        <v>9</v>
      </c>
      <c r="C4" s="118" t="s">
        <v>3</v>
      </c>
      <c r="E4" s="20" t="s">
        <v>9</v>
      </c>
      <c r="F4" s="118" t="s">
        <v>3</v>
      </c>
      <c r="H4" s="20" t="s">
        <v>9</v>
      </c>
      <c r="I4" s="118" t="s">
        <v>3</v>
      </c>
      <c r="K4" s="20" t="s">
        <v>9</v>
      </c>
      <c r="L4" s="118" t="s">
        <v>3</v>
      </c>
      <c r="M4" s="16"/>
      <c r="N4" s="534" t="s">
        <v>316</v>
      </c>
      <c r="O4" s="118" t="s">
        <v>319</v>
      </c>
      <c r="Q4" s="534" t="s">
        <v>316</v>
      </c>
      <c r="R4" s="118" t="s">
        <v>319</v>
      </c>
    </row>
    <row r="5" spans="2:18" ht="13.5" thickBot="1">
      <c r="B5" s="21" t="s">
        <v>2</v>
      </c>
      <c r="C5" s="119" t="s">
        <v>0</v>
      </c>
      <c r="E5" s="21" t="s">
        <v>2</v>
      </c>
      <c r="F5" s="119" t="s">
        <v>0</v>
      </c>
      <c r="H5" s="21" t="s">
        <v>2</v>
      </c>
      <c r="I5" s="119" t="s">
        <v>0</v>
      </c>
      <c r="K5" s="21" t="s">
        <v>2</v>
      </c>
      <c r="L5" s="119" t="s">
        <v>0</v>
      </c>
      <c r="M5" s="16"/>
      <c r="N5" s="535" t="s">
        <v>317</v>
      </c>
      <c r="O5" s="119" t="s">
        <v>346</v>
      </c>
      <c r="Q5" s="535" t="s">
        <v>317</v>
      </c>
      <c r="R5" s="119" t="s">
        <v>346</v>
      </c>
    </row>
    <row r="6" spans="2:18" s="5" customFormat="1" ht="13.5" thickTop="1">
      <c r="B6" s="22">
        <v>1</v>
      </c>
      <c r="C6" s="578">
        <v>-0.02</v>
      </c>
      <c r="E6" s="22">
        <v>1</v>
      </c>
      <c r="F6" s="568">
        <v>-0.02</v>
      </c>
      <c r="H6" s="22">
        <v>1</v>
      </c>
      <c r="I6" s="573">
        <v>0</v>
      </c>
      <c r="K6" s="560">
        <v>1</v>
      </c>
      <c r="L6" s="568">
        <v>-4.0000000000000001E-3</v>
      </c>
      <c r="N6" s="536">
        <v>15</v>
      </c>
      <c r="O6" s="542">
        <v>2.8201250000000004</v>
      </c>
      <c r="Q6" s="536">
        <v>15</v>
      </c>
      <c r="R6" s="542">
        <v>0.25</v>
      </c>
    </row>
    <row r="7" spans="2:18" s="5" customFormat="1">
      <c r="B7" s="23">
        <v>2</v>
      </c>
      <c r="C7" s="579">
        <v>-0.02</v>
      </c>
      <c r="E7" s="23">
        <v>2</v>
      </c>
      <c r="F7" s="569">
        <v>-0.02</v>
      </c>
      <c r="H7" s="23">
        <v>2</v>
      </c>
      <c r="I7" s="574">
        <v>0</v>
      </c>
      <c r="K7" s="561">
        <v>1.2</v>
      </c>
      <c r="L7" s="569">
        <f>L6-(K7-K6)*0.004</f>
        <v>-4.7999999999999996E-3</v>
      </c>
      <c r="N7" s="537">
        <v>25</v>
      </c>
      <c r="O7" s="542">
        <v>2.9148350000000001</v>
      </c>
      <c r="Q7" s="537">
        <v>25</v>
      </c>
      <c r="R7" s="542">
        <v>0.2828</v>
      </c>
    </row>
    <row r="8" spans="2:18" s="5" customFormat="1" ht="13.5" thickBot="1">
      <c r="B8" s="52">
        <f>fLO_Band2-Delta_F</f>
        <v>3.39</v>
      </c>
      <c r="C8" s="580">
        <v>-0.02</v>
      </c>
      <c r="E8" s="52">
        <f>fLO_Band2-Delta_F</f>
        <v>3.39</v>
      </c>
      <c r="F8" s="570">
        <v>-0.02</v>
      </c>
      <c r="H8" s="52">
        <f>fLO_Band2-Delta_F</f>
        <v>3.39</v>
      </c>
      <c r="I8" s="575">
        <v>0</v>
      </c>
      <c r="K8" s="561">
        <v>1.4</v>
      </c>
      <c r="L8" s="569">
        <f t="shared" ref="L8:L14" si="0">L7-(K8-K7)*0.004</f>
        <v>-5.5999999999999991E-3</v>
      </c>
      <c r="N8" s="536">
        <v>40</v>
      </c>
      <c r="O8" s="542">
        <v>3.0526650000000002</v>
      </c>
      <c r="Q8" s="536">
        <v>40</v>
      </c>
      <c r="R8" s="542">
        <v>0.33069999999999999</v>
      </c>
    </row>
    <row r="9" spans="2:18" s="5" customFormat="1">
      <c r="B9" s="51">
        <f>fLO_Band2+Delta_F</f>
        <v>3.4099999999999997</v>
      </c>
      <c r="C9" s="578">
        <v>-0.02</v>
      </c>
      <c r="E9" s="51">
        <f>fLO_Band2+Delta_F</f>
        <v>3.4099999999999997</v>
      </c>
      <c r="F9" s="542">
        <v>-2.6700000000000001E-3</v>
      </c>
      <c r="H9" s="51">
        <f>fLO_Band2+Delta_F</f>
        <v>3.4099999999999997</v>
      </c>
      <c r="I9" s="542">
        <v>-2.6700000000000001E-3</v>
      </c>
      <c r="K9" s="560">
        <v>1.7</v>
      </c>
      <c r="L9" s="569">
        <f t="shared" si="0"/>
        <v>-6.7999999999999988E-3</v>
      </c>
      <c r="N9" s="536">
        <v>60</v>
      </c>
      <c r="O9" s="542">
        <v>3.2093600000000002</v>
      </c>
      <c r="Q9" s="536">
        <v>60</v>
      </c>
      <c r="R9" s="542">
        <v>0.3916</v>
      </c>
    </row>
    <row r="10" spans="2:18" s="5" customFormat="1">
      <c r="B10" s="22">
        <v>4</v>
      </c>
      <c r="C10" s="578">
        <v>-0.02</v>
      </c>
      <c r="E10" s="22">
        <v>4</v>
      </c>
      <c r="F10" s="542">
        <f>F9-(E10-E9)*0.0003</f>
        <v>-2.8470000000000001E-3</v>
      </c>
      <c r="H10" s="22">
        <v>4</v>
      </c>
      <c r="I10" s="542">
        <v>-2.6700000000000001E-3</v>
      </c>
      <c r="K10" s="560">
        <v>2</v>
      </c>
      <c r="L10" s="569">
        <f t="shared" si="0"/>
        <v>-7.9999999999999984E-3</v>
      </c>
      <c r="N10" s="537">
        <v>80</v>
      </c>
      <c r="O10" s="542">
        <v>3.311385</v>
      </c>
      <c r="Q10" s="537">
        <v>80</v>
      </c>
      <c r="R10" s="542">
        <v>0.44819999999999999</v>
      </c>
    </row>
    <row r="11" spans="2:18" s="5" customFormat="1">
      <c r="B11" s="23">
        <v>8</v>
      </c>
      <c r="C11" s="579">
        <v>-0.03</v>
      </c>
      <c r="E11" s="23">
        <v>8</v>
      </c>
      <c r="F11" s="542">
        <f t="shared" ref="F11:F12" si="1">F10-(E11-E10)*0.0003</f>
        <v>-4.0470000000000002E-3</v>
      </c>
      <c r="H11" s="23">
        <v>8</v>
      </c>
      <c r="I11" s="542">
        <v>-2.6700000000000001E-3</v>
      </c>
      <c r="K11" s="561">
        <v>2.2999999999999998</v>
      </c>
      <c r="L11" s="569">
        <f t="shared" si="0"/>
        <v>-9.1999999999999981E-3</v>
      </c>
      <c r="N11" s="537">
        <v>100</v>
      </c>
      <c r="O11" s="542">
        <v>3.3876150000000003</v>
      </c>
      <c r="Q11" s="537">
        <v>100</v>
      </c>
      <c r="R11" s="542">
        <v>0.50270000000000004</v>
      </c>
    </row>
    <row r="12" spans="2:18" ht="13.5" thickBot="1">
      <c r="B12" s="52">
        <f>fLO_Band3-Delta_F</f>
        <v>12.290000000000001</v>
      </c>
      <c r="C12" s="580">
        <v>-0.03</v>
      </c>
      <c r="E12" s="52">
        <f>fLO_Band3-Delta_F</f>
        <v>12.290000000000001</v>
      </c>
      <c r="F12" s="557">
        <f t="shared" si="1"/>
        <v>-5.3340000000000002E-3</v>
      </c>
      <c r="H12" s="52">
        <f>fLO_Band3-Delta_F</f>
        <v>12.290000000000001</v>
      </c>
      <c r="I12" s="557">
        <v>-2.6700000000000001E-3</v>
      </c>
      <c r="K12" s="561">
        <v>2.7</v>
      </c>
      <c r="L12" s="569">
        <f t="shared" si="0"/>
        <v>-1.0799999999999999E-2</v>
      </c>
      <c r="N12" s="536">
        <v>300</v>
      </c>
      <c r="O12" s="542">
        <v>3.85</v>
      </c>
      <c r="Q12" s="536">
        <v>300</v>
      </c>
      <c r="R12" s="542">
        <v>1</v>
      </c>
    </row>
    <row r="13" spans="2:18" ht="13.5" thickBot="1">
      <c r="B13" s="51">
        <f>fLO_Band3+Delta_F</f>
        <v>12.31</v>
      </c>
      <c r="C13" s="578">
        <v>-0.03</v>
      </c>
      <c r="E13" s="51">
        <f>fLO_Band3+Delta_F</f>
        <v>12.31</v>
      </c>
      <c r="F13" s="664">
        <v>-0.03</v>
      </c>
      <c r="H13" s="51">
        <f>fLO_Band3+Delta_F</f>
        <v>12.31</v>
      </c>
      <c r="I13" s="664">
        <v>-0.03</v>
      </c>
      <c r="K13" s="560">
        <v>3.1</v>
      </c>
      <c r="L13" s="569">
        <f t="shared" si="0"/>
        <v>-1.2399999999999998E-2</v>
      </c>
    </row>
    <row r="14" spans="2:18" ht="13.5" thickBot="1">
      <c r="B14" s="22">
        <v>16</v>
      </c>
      <c r="C14" s="578">
        <v>-0.03</v>
      </c>
      <c r="E14" s="22">
        <v>16</v>
      </c>
      <c r="F14" s="120">
        <v>-0.03</v>
      </c>
      <c r="H14" s="22">
        <v>16</v>
      </c>
      <c r="I14" s="120">
        <v>-0.03</v>
      </c>
      <c r="K14" s="562">
        <v>3.6</v>
      </c>
      <c r="L14" s="570">
        <f t="shared" si="0"/>
        <v>-1.4399999999999998E-2</v>
      </c>
      <c r="N14" s="796" t="s">
        <v>331</v>
      </c>
      <c r="O14" s="797"/>
      <c r="R14" s="533"/>
    </row>
    <row r="15" spans="2:18">
      <c r="B15" s="22">
        <v>20</v>
      </c>
      <c r="C15" s="578">
        <v>-0.04</v>
      </c>
      <c r="E15" s="22">
        <v>20</v>
      </c>
      <c r="F15" s="120">
        <v>-0.03</v>
      </c>
      <c r="H15" s="22">
        <v>20</v>
      </c>
      <c r="I15" s="120">
        <v>-0.03</v>
      </c>
      <c r="K15" s="563">
        <v>3</v>
      </c>
      <c r="L15" s="565">
        <v>-2E-3</v>
      </c>
      <c r="N15" s="534" t="s">
        <v>316</v>
      </c>
      <c r="O15" s="118" t="s">
        <v>319</v>
      </c>
    </row>
    <row r="16" spans="2:18" ht="13.5" thickBot="1">
      <c r="B16" s="22">
        <v>28</v>
      </c>
      <c r="C16" s="579">
        <v>-0.05</v>
      </c>
      <c r="E16" s="22">
        <v>28</v>
      </c>
      <c r="F16" s="120">
        <v>-0.03</v>
      </c>
      <c r="H16" s="22">
        <v>28</v>
      </c>
      <c r="I16" s="120">
        <v>-0.03</v>
      </c>
      <c r="K16" s="563">
        <v>3.5</v>
      </c>
      <c r="L16" s="566">
        <f>L15-(K16-K15)*0.0005</f>
        <v>-2.2500000000000003E-3</v>
      </c>
      <c r="N16" s="535" t="s">
        <v>317</v>
      </c>
      <c r="O16" s="119" t="s">
        <v>340</v>
      </c>
    </row>
    <row r="17" spans="2:20" ht="13.5" thickTop="1">
      <c r="B17" s="22">
        <v>36</v>
      </c>
      <c r="C17" s="578">
        <v>-0.05</v>
      </c>
      <c r="E17" s="22">
        <v>36</v>
      </c>
      <c r="F17" s="120">
        <v>-0.03</v>
      </c>
      <c r="H17" s="22">
        <v>36</v>
      </c>
      <c r="I17" s="120">
        <v>-0.03</v>
      </c>
      <c r="K17" s="563">
        <v>4</v>
      </c>
      <c r="L17" s="566">
        <f t="shared" ref="L17:L23" si="2">L16-(K17-K16)*0.0005</f>
        <v>-2.5000000000000005E-3</v>
      </c>
      <c r="N17" s="536">
        <v>15</v>
      </c>
      <c r="O17" s="542">
        <f>0.6*O6</f>
        <v>1.6920750000000002</v>
      </c>
      <c r="R17" s="541"/>
    </row>
    <row r="18" spans="2:20">
      <c r="B18" s="22">
        <v>44</v>
      </c>
      <c r="C18" s="579">
        <v>-0.05</v>
      </c>
      <c r="E18" s="22">
        <v>44</v>
      </c>
      <c r="F18" s="120">
        <v>-0.03</v>
      </c>
      <c r="H18" s="22">
        <v>44</v>
      </c>
      <c r="I18" s="120">
        <v>-0.03</v>
      </c>
      <c r="K18" s="563">
        <v>5</v>
      </c>
      <c r="L18" s="566">
        <f t="shared" si="2"/>
        <v>-3.0000000000000005E-3</v>
      </c>
      <c r="N18" s="537">
        <v>25</v>
      </c>
      <c r="O18" s="542">
        <f t="shared" ref="O18:O23" si="3">0.6*O7</f>
        <v>1.748901</v>
      </c>
      <c r="R18" s="541"/>
    </row>
    <row r="19" spans="2:20">
      <c r="B19" s="22">
        <v>52</v>
      </c>
      <c r="C19" s="578">
        <v>-0.05</v>
      </c>
      <c r="E19" s="22">
        <v>52</v>
      </c>
      <c r="F19" s="120">
        <v>-0.03</v>
      </c>
      <c r="H19" s="22">
        <v>52</v>
      </c>
      <c r="I19" s="120">
        <v>-0.03</v>
      </c>
      <c r="K19" s="563">
        <v>6</v>
      </c>
      <c r="L19" s="566">
        <f t="shared" si="2"/>
        <v>-3.5000000000000005E-3</v>
      </c>
      <c r="N19" s="536">
        <v>40</v>
      </c>
      <c r="O19" s="542">
        <f t="shared" si="3"/>
        <v>1.831599</v>
      </c>
      <c r="R19" s="541"/>
    </row>
    <row r="20" spans="2:20">
      <c r="B20" s="22">
        <v>68</v>
      </c>
      <c r="C20" s="579">
        <v>-0.05</v>
      </c>
      <c r="E20" s="22">
        <v>68</v>
      </c>
      <c r="F20" s="120">
        <v>-0.03</v>
      </c>
      <c r="H20" s="22">
        <v>68</v>
      </c>
      <c r="I20" s="120">
        <v>-0.03</v>
      </c>
      <c r="K20" s="563">
        <v>7.5</v>
      </c>
      <c r="L20" s="566">
        <f t="shared" si="2"/>
        <v>-4.2500000000000003E-3</v>
      </c>
      <c r="N20" s="536">
        <v>60</v>
      </c>
      <c r="O20" s="542">
        <f t="shared" si="3"/>
        <v>1.925616</v>
      </c>
      <c r="R20" s="541"/>
    </row>
    <row r="21" spans="2:20">
      <c r="B21" s="22">
        <v>84</v>
      </c>
      <c r="C21" s="578">
        <v>-0.06</v>
      </c>
      <c r="E21" s="22">
        <v>84</v>
      </c>
      <c r="F21" s="120">
        <v>-0.03</v>
      </c>
      <c r="H21" s="22">
        <v>84</v>
      </c>
      <c r="I21" s="120">
        <v>-0.03</v>
      </c>
      <c r="K21" s="563">
        <v>9</v>
      </c>
      <c r="L21" s="566">
        <f t="shared" si="2"/>
        <v>-5.0000000000000001E-3</v>
      </c>
      <c r="N21" s="537">
        <v>80</v>
      </c>
      <c r="O21" s="542">
        <f t="shared" si="3"/>
        <v>1.986831</v>
      </c>
      <c r="R21" s="541"/>
    </row>
    <row r="22" spans="2:20">
      <c r="B22" s="22">
        <v>100</v>
      </c>
      <c r="C22" s="579">
        <v>-7.0000000000000007E-2</v>
      </c>
      <c r="E22" s="22">
        <v>100</v>
      </c>
      <c r="F22" s="120">
        <v>-0.04</v>
      </c>
      <c r="H22" s="22">
        <v>100</v>
      </c>
      <c r="I22" s="120">
        <v>-0.04</v>
      </c>
      <c r="K22" s="563">
        <v>11</v>
      </c>
      <c r="L22" s="566">
        <f t="shared" si="2"/>
        <v>-6.0000000000000001E-3</v>
      </c>
      <c r="N22" s="537">
        <v>100</v>
      </c>
      <c r="O22" s="542">
        <f t="shared" si="3"/>
        <v>2.0325690000000001</v>
      </c>
      <c r="R22" s="541"/>
    </row>
    <row r="23" spans="2:20" ht="13.5" thickBot="1">
      <c r="B23" s="24">
        <v>116</v>
      </c>
      <c r="C23" s="581">
        <v>-0.08</v>
      </c>
      <c r="E23" s="24">
        <v>116</v>
      </c>
      <c r="F23" s="121">
        <v>-0.05</v>
      </c>
      <c r="H23" s="24">
        <v>116</v>
      </c>
      <c r="I23" s="121">
        <v>-0.05</v>
      </c>
      <c r="K23" s="564">
        <v>13</v>
      </c>
      <c r="L23" s="567">
        <f t="shared" si="2"/>
        <v>-7.0000000000000001E-3</v>
      </c>
      <c r="N23" s="536">
        <v>300</v>
      </c>
      <c r="O23" s="542">
        <f t="shared" si="3"/>
        <v>2.31</v>
      </c>
      <c r="R23" s="541"/>
    </row>
    <row r="24" spans="2:20">
      <c r="B24" s="18"/>
      <c r="C24" s="14"/>
      <c r="D24" s="102"/>
      <c r="E24" s="18"/>
      <c r="F24" s="14"/>
      <c r="G24" s="102"/>
      <c r="H24" s="102"/>
      <c r="I24" s="102"/>
      <c r="J24" s="102"/>
      <c r="K24" s="102"/>
      <c r="L24" s="102"/>
    </row>
    <row r="25" spans="2:20" s="5" customFormat="1">
      <c r="B25" s="2"/>
      <c r="C25" s="4"/>
      <c r="D25" s="102"/>
      <c r="E25" s="2"/>
      <c r="F25" s="4"/>
      <c r="G25" s="102"/>
      <c r="H25" s="102"/>
      <c r="I25" s="102"/>
      <c r="J25" s="102"/>
      <c r="K25" s="102"/>
      <c r="L25" s="102"/>
      <c r="M25" s="102"/>
    </row>
    <row r="26" spans="2:20" s="5" customFormat="1">
      <c r="B26" s="2"/>
      <c r="C26" s="4"/>
      <c r="E26" s="2"/>
      <c r="F26" s="4"/>
    </row>
    <row r="27" spans="2:20" s="5" customFormat="1">
      <c r="B27" s="28" t="s">
        <v>12</v>
      </c>
      <c r="C27" s="102"/>
      <c r="E27" s="102"/>
      <c r="F27" s="102"/>
    </row>
    <row r="28" spans="2:20" s="5" customFormat="1">
      <c r="B28" s="171" t="s">
        <v>68</v>
      </c>
      <c r="C28" s="102"/>
      <c r="E28" s="102"/>
      <c r="F28" s="102"/>
    </row>
    <row r="29" spans="2:20" s="5" customFormat="1">
      <c r="B29" s="576" t="s">
        <v>69</v>
      </c>
      <c r="C29" s="577"/>
      <c r="D29" s="577"/>
      <c r="E29" s="577"/>
      <c r="F29" s="577"/>
      <c r="G29" s="577"/>
      <c r="H29" s="577"/>
      <c r="I29" s="577"/>
      <c r="J29" s="577"/>
      <c r="K29" s="577"/>
      <c r="L29" s="577"/>
      <c r="M29" s="577"/>
      <c r="N29" s="577"/>
      <c r="O29" s="577"/>
      <c r="P29" s="577"/>
      <c r="Q29" s="577"/>
      <c r="R29" s="577"/>
      <c r="S29" s="577"/>
      <c r="T29" s="577"/>
    </row>
    <row r="30" spans="2:20">
      <c r="B30" s="582" t="s">
        <v>341</v>
      </c>
      <c r="C30" s="577"/>
      <c r="D30" s="583"/>
      <c r="E30" s="577"/>
      <c r="F30" s="577"/>
      <c r="G30" s="583"/>
      <c r="H30" s="584"/>
      <c r="I30" s="583"/>
      <c r="J30" s="583"/>
      <c r="K30" s="584"/>
      <c r="L30" s="583"/>
    </row>
    <row r="31" spans="2:20">
      <c r="B31" s="543" t="s">
        <v>354</v>
      </c>
      <c r="C31" s="5"/>
      <c r="E31" s="5"/>
      <c r="F31" s="5"/>
    </row>
    <row r="32" spans="2:20">
      <c r="B32" s="582" t="s">
        <v>350</v>
      </c>
      <c r="C32" s="577"/>
      <c r="D32" s="583"/>
      <c r="E32" s="577"/>
      <c r="F32" s="577"/>
      <c r="G32" s="583"/>
      <c r="H32" s="584"/>
      <c r="I32" s="583"/>
      <c r="J32" s="583"/>
      <c r="K32" s="584"/>
    </row>
    <row r="33" spans="2:20">
      <c r="B33" s="543" t="s">
        <v>347</v>
      </c>
      <c r="C33" s="89"/>
      <c r="E33" s="90"/>
      <c r="F33" s="89"/>
    </row>
    <row r="34" spans="2:20">
      <c r="B34" s="543" t="s">
        <v>348</v>
      </c>
      <c r="C34" s="89"/>
      <c r="E34" s="90"/>
      <c r="F34" s="89"/>
    </row>
    <row r="35" spans="2:20">
      <c r="B35" s="544" t="s">
        <v>349</v>
      </c>
      <c r="C35" s="89"/>
      <c r="D35" s="89"/>
      <c r="E35" s="90"/>
      <c r="F35" s="89"/>
      <c r="G35" s="89"/>
      <c r="H35" s="90"/>
      <c r="I35" s="89"/>
      <c r="J35" s="89"/>
      <c r="K35" s="90"/>
      <c r="L35" s="89"/>
      <c r="M35" s="89"/>
      <c r="N35" s="89"/>
      <c r="O35" s="89"/>
      <c r="P35" s="89"/>
      <c r="Q35" s="89"/>
      <c r="R35" s="89"/>
      <c r="S35" s="89"/>
      <c r="T35" s="89"/>
    </row>
    <row r="37" spans="2:20">
      <c r="M37" s="33"/>
    </row>
    <row r="38" spans="2:20">
      <c r="H38" s="18"/>
      <c r="I38" s="14"/>
      <c r="K38" s="18"/>
      <c r="L38" s="14"/>
      <c r="M38" s="33"/>
    </row>
    <row r="39" spans="2:20">
      <c r="H39" s="34"/>
      <c r="I39" s="33"/>
      <c r="K39" s="34"/>
      <c r="L39" s="33"/>
      <c r="M39" s="33"/>
    </row>
    <row r="40" spans="2:20">
      <c r="E40" s="18"/>
      <c r="F40" s="14"/>
      <c r="H40" s="18"/>
      <c r="I40" s="14"/>
      <c r="K40" s="18"/>
      <c r="L40" s="14"/>
    </row>
    <row r="41" spans="2:20">
      <c r="C41" s="14"/>
    </row>
    <row r="46" spans="2:20">
      <c r="B46" s="4"/>
    </row>
    <row r="47" spans="2:20">
      <c r="B47" s="4"/>
    </row>
    <row r="50" spans="2:12">
      <c r="H50" s="4"/>
      <c r="K50" s="4"/>
    </row>
    <row r="51" spans="2:12">
      <c r="E51" s="4"/>
    </row>
    <row r="52" spans="2:12">
      <c r="B52" s="4"/>
      <c r="E52" s="4"/>
    </row>
    <row r="53" spans="2:12">
      <c r="B53" s="4"/>
      <c r="E53" s="4"/>
    </row>
    <row r="54" spans="2:12">
      <c r="B54" s="4"/>
      <c r="E54" s="4"/>
    </row>
    <row r="55" spans="2:12">
      <c r="B55" s="4"/>
    </row>
    <row r="59" spans="2:12">
      <c r="I59" s="2"/>
      <c r="L59" s="2"/>
    </row>
    <row r="60" spans="2:12">
      <c r="I60" s="2"/>
      <c r="L60" s="2"/>
    </row>
    <row r="71" spans="2:12">
      <c r="B71" s="4"/>
    </row>
    <row r="72" spans="2:12">
      <c r="B72" s="4"/>
    </row>
    <row r="73" spans="2:12">
      <c r="B73" s="4"/>
    </row>
    <row r="74" spans="2:12">
      <c r="B74" s="4"/>
    </row>
    <row r="76" spans="2:12">
      <c r="F76" s="2"/>
    </row>
    <row r="77" spans="2:12">
      <c r="B77" s="4"/>
      <c r="C77" s="2"/>
      <c r="F77" s="2"/>
    </row>
    <row r="78" spans="2:12">
      <c r="B78" s="4"/>
      <c r="C78" s="2"/>
      <c r="F78" s="2"/>
      <c r="I78" s="2"/>
      <c r="L78" s="2"/>
    </row>
    <row r="79" spans="2:12">
      <c r="B79" s="4"/>
      <c r="C79" s="2"/>
      <c r="I79" s="2"/>
      <c r="L79" s="2"/>
    </row>
    <row r="80" spans="2:12">
      <c r="B80" s="4"/>
      <c r="I80" s="2"/>
      <c r="L80" s="2"/>
    </row>
    <row r="81" spans="2:6">
      <c r="B81" s="4"/>
    </row>
    <row r="82" spans="2:6">
      <c r="B82" s="4"/>
    </row>
    <row r="83" spans="2:6">
      <c r="B83" s="4"/>
    </row>
    <row r="84" spans="2:6">
      <c r="B84" s="4"/>
    </row>
    <row r="85" spans="2:6">
      <c r="B85" s="4"/>
    </row>
    <row r="86" spans="2:6">
      <c r="B86" s="4"/>
    </row>
    <row r="87" spans="2:6">
      <c r="B87" s="4"/>
    </row>
    <row r="88" spans="2:6">
      <c r="B88" s="4"/>
    </row>
    <row r="89" spans="2:6">
      <c r="B89" s="4"/>
    </row>
    <row r="90" spans="2:6">
      <c r="B90" s="4"/>
    </row>
    <row r="91" spans="2:6">
      <c r="B91" s="4"/>
    </row>
    <row r="92" spans="2:6">
      <c r="B92" s="4"/>
    </row>
    <row r="93" spans="2:6">
      <c r="B93" s="4"/>
    </row>
    <row r="94" spans="2:6">
      <c r="B94" s="4"/>
    </row>
    <row r="96" spans="2:6">
      <c r="F96" s="2"/>
    </row>
    <row r="97" spans="2:12">
      <c r="B97" s="4"/>
      <c r="C97" s="2"/>
      <c r="F97" s="2"/>
    </row>
    <row r="98" spans="2:12">
      <c r="B98" s="4"/>
      <c r="C98" s="2"/>
      <c r="F98" s="2"/>
    </row>
    <row r="99" spans="2:12">
      <c r="B99" s="4"/>
      <c r="C99" s="2"/>
    </row>
    <row r="100" spans="2:12">
      <c r="B100" s="4"/>
    </row>
    <row r="101" spans="2:12">
      <c r="B101" s="4"/>
      <c r="I101" s="2"/>
      <c r="L101" s="2"/>
    </row>
    <row r="102" spans="2:12">
      <c r="B102" s="4"/>
      <c r="I102" s="2"/>
      <c r="L102" s="2"/>
    </row>
    <row r="103" spans="2:12">
      <c r="B103" s="4"/>
      <c r="I103" s="2"/>
      <c r="L103" s="2"/>
    </row>
    <row r="104" spans="2:12">
      <c r="B104" s="4"/>
    </row>
    <row r="105" spans="2:12">
      <c r="B105" s="4"/>
    </row>
    <row r="106" spans="2:12">
      <c r="B106" s="4"/>
    </row>
    <row r="107" spans="2:12">
      <c r="B107" s="4"/>
    </row>
    <row r="108" spans="2:12">
      <c r="B108" s="4"/>
    </row>
    <row r="109" spans="2:12">
      <c r="B109" s="4"/>
    </row>
    <row r="110" spans="2:12">
      <c r="B110" s="4"/>
    </row>
    <row r="111" spans="2:12">
      <c r="B111" s="4"/>
    </row>
    <row r="112" spans="2:12">
      <c r="B112" s="4"/>
    </row>
    <row r="113" spans="2:6">
      <c r="B113" s="4"/>
    </row>
    <row r="114" spans="2:6">
      <c r="B114" s="4"/>
    </row>
    <row r="115" spans="2:6">
      <c r="B115" s="4"/>
    </row>
    <row r="116" spans="2:6">
      <c r="B116" s="4"/>
    </row>
    <row r="117" spans="2:6">
      <c r="B117" s="4"/>
    </row>
    <row r="118" spans="2:6">
      <c r="B118" s="4"/>
    </row>
    <row r="119" spans="2:6">
      <c r="B119" s="4"/>
      <c r="F119" s="2"/>
    </row>
    <row r="120" spans="2:6">
      <c r="B120" s="4"/>
      <c r="C120" s="2"/>
      <c r="F120" s="2"/>
    </row>
    <row r="121" spans="2:6">
      <c r="B121" s="4"/>
      <c r="C121" s="2"/>
      <c r="F121" s="2"/>
    </row>
    <row r="122" spans="2:6">
      <c r="B122" s="4"/>
      <c r="C122" s="2"/>
    </row>
    <row r="123" spans="2:6">
      <c r="B123" s="4"/>
    </row>
    <row r="124" spans="2:6">
      <c r="B124" s="4"/>
    </row>
    <row r="125" spans="2:6">
      <c r="B125" s="4"/>
    </row>
    <row r="126" spans="2:6">
      <c r="B126" s="4"/>
    </row>
    <row r="127" spans="2:6">
      <c r="B127" s="4"/>
    </row>
    <row r="128" spans="2:6">
      <c r="B128" s="4"/>
    </row>
    <row r="129" spans="2:2">
      <c r="B129" s="4"/>
    </row>
  </sheetData>
  <sheetProtection insertRows="0" deleteRows="0"/>
  <mergeCells count="7">
    <mergeCell ref="N14:O14"/>
    <mergeCell ref="N3:O3"/>
    <mergeCell ref="Q3:R3"/>
    <mergeCell ref="B3:C3"/>
    <mergeCell ref="E3:F3"/>
    <mergeCell ref="H3:I3"/>
    <mergeCell ref="K3:L3"/>
  </mergeCells>
  <printOptions horizontalCentered="1" verticalCentered="1"/>
  <pageMargins left="0.75" right="0.75" top="1" bottom="1" header="0.5" footer="0.5"/>
  <pageSetup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M20"/>
  <sheetViews>
    <sheetView zoomScale="90" zoomScaleNormal="90" workbookViewId="0">
      <selection activeCell="M36" sqref="M36"/>
    </sheetView>
  </sheetViews>
  <sheetFormatPr defaultRowHeight="12.75"/>
  <cols>
    <col min="1" max="1" width="2.7109375" customWidth="1"/>
    <col min="2" max="2" width="20.7109375" customWidth="1"/>
    <col min="3" max="3" width="4.7109375" customWidth="1"/>
    <col min="4" max="4" width="20.7109375" customWidth="1"/>
    <col min="5" max="5" width="4.7109375" customWidth="1"/>
    <col min="6" max="6" width="20.7109375" customWidth="1"/>
    <col min="7" max="7" width="4.7109375" customWidth="1"/>
    <col min="8" max="8" width="20.7109375" customWidth="1"/>
    <col min="9" max="9" width="4.7109375" customWidth="1"/>
    <col min="10" max="10" width="20.7109375" customWidth="1"/>
    <col min="11" max="11" width="4.7109375" customWidth="1"/>
    <col min="12" max="12" width="20.7109375" customWidth="1"/>
  </cols>
  <sheetData>
    <row r="1" spans="1:13" s="26" customFormat="1" ht="15.75">
      <c r="B1" s="50" t="s">
        <v>128</v>
      </c>
      <c r="E1" s="37"/>
      <c r="F1" s="37"/>
      <c r="G1" s="25"/>
    </row>
    <row r="2" spans="1:13" s="26" customFormat="1" ht="15.75">
      <c r="B2" s="50"/>
      <c r="E2" s="37"/>
      <c r="F2" s="37"/>
      <c r="G2" s="25"/>
    </row>
    <row r="3" spans="1:13" ht="15">
      <c r="B3" s="49" t="s">
        <v>309</v>
      </c>
    </row>
    <row r="4" spans="1:13" ht="14.25">
      <c r="B4" s="521" t="s">
        <v>310</v>
      </c>
    </row>
    <row r="5" spans="1:13" ht="14.25">
      <c r="B5" s="521" t="s">
        <v>311</v>
      </c>
    </row>
    <row r="7" spans="1:13" s="4" customFormat="1" ht="18">
      <c r="A7" s="376"/>
      <c r="B7" s="514">
        <v>1</v>
      </c>
      <c r="C7" s="376"/>
      <c r="D7" s="515">
        <v>2</v>
      </c>
      <c r="E7" s="376"/>
      <c r="F7" s="516">
        <v>3</v>
      </c>
      <c r="G7" s="376"/>
      <c r="H7" s="517">
        <v>4</v>
      </c>
      <c r="I7" s="376"/>
      <c r="J7" s="518">
        <v>5</v>
      </c>
      <c r="K7" s="376"/>
      <c r="L7" s="519">
        <v>6</v>
      </c>
      <c r="M7" s="376"/>
    </row>
    <row r="8" spans="1:13" s="3" customFormat="1" ht="5.0999999999999996" customHeight="1">
      <c r="B8" s="522"/>
      <c r="D8" s="523"/>
      <c r="F8" s="523"/>
      <c r="H8" s="522"/>
      <c r="J8" s="522"/>
      <c r="L8" s="522"/>
    </row>
    <row r="9" spans="1:13" ht="14.25">
      <c r="B9" s="520" t="s">
        <v>136</v>
      </c>
      <c r="D9" s="520" t="s">
        <v>137</v>
      </c>
      <c r="F9" s="520" t="s">
        <v>138</v>
      </c>
      <c r="H9" s="520" t="s">
        <v>139</v>
      </c>
      <c r="J9" s="520" t="s">
        <v>140</v>
      </c>
      <c r="L9" s="520" t="s">
        <v>141</v>
      </c>
    </row>
    <row r="10" spans="1:13" ht="14.25">
      <c r="B10" s="520" t="s">
        <v>28</v>
      </c>
      <c r="D10" s="520" t="s">
        <v>28</v>
      </c>
      <c r="F10" s="520" t="s">
        <v>28</v>
      </c>
      <c r="H10" s="520" t="s">
        <v>28</v>
      </c>
      <c r="J10" s="520" t="s">
        <v>28</v>
      </c>
      <c r="L10" s="520" t="s">
        <v>261</v>
      </c>
    </row>
    <row r="11" spans="1:13" ht="14.25">
      <c r="B11" s="520" t="s">
        <v>330</v>
      </c>
      <c r="D11" s="520" t="s">
        <v>330</v>
      </c>
      <c r="F11" s="520" t="s">
        <v>330</v>
      </c>
      <c r="H11" s="520" t="s">
        <v>330</v>
      </c>
      <c r="J11" s="520" t="s">
        <v>330</v>
      </c>
      <c r="L11" s="520" t="s">
        <v>307</v>
      </c>
    </row>
    <row r="12" spans="1:13" ht="14.25">
      <c r="B12" s="520" t="s">
        <v>29</v>
      </c>
      <c r="D12" s="520" t="s">
        <v>29</v>
      </c>
      <c r="F12" s="520" t="s">
        <v>258</v>
      </c>
      <c r="H12" s="520" t="s">
        <v>259</v>
      </c>
      <c r="J12" s="520" t="s">
        <v>260</v>
      </c>
      <c r="L12" s="520" t="s">
        <v>8</v>
      </c>
    </row>
    <row r="13" spans="1:13" ht="14.25">
      <c r="B13" s="520" t="s">
        <v>256</v>
      </c>
      <c r="D13" s="520" t="s">
        <v>257</v>
      </c>
      <c r="F13" s="520" t="s">
        <v>304</v>
      </c>
      <c r="H13" s="520" t="s">
        <v>305</v>
      </c>
      <c r="J13" s="520" t="s">
        <v>306</v>
      </c>
      <c r="L13" s="520" t="s">
        <v>46</v>
      </c>
    </row>
    <row r="14" spans="1:13" ht="14.25">
      <c r="B14" s="520" t="s">
        <v>342</v>
      </c>
      <c r="D14" s="520" t="s">
        <v>343</v>
      </c>
      <c r="F14" s="520" t="s">
        <v>8</v>
      </c>
      <c r="H14" s="520" t="s">
        <v>8</v>
      </c>
      <c r="J14" s="520" t="s">
        <v>8</v>
      </c>
      <c r="L14" s="520" t="s">
        <v>94</v>
      </c>
    </row>
    <row r="15" spans="1:13" ht="14.25">
      <c r="B15" s="520" t="s">
        <v>302</v>
      </c>
      <c r="D15" s="520" t="s">
        <v>303</v>
      </c>
      <c r="F15" s="520" t="s">
        <v>43</v>
      </c>
      <c r="H15" s="520" t="s">
        <v>44</v>
      </c>
      <c r="J15" s="520" t="s">
        <v>45</v>
      </c>
      <c r="L15" s="520" t="s">
        <v>93</v>
      </c>
    </row>
    <row r="16" spans="1:13" ht="14.25">
      <c r="B16" s="520" t="s">
        <v>8</v>
      </c>
      <c r="D16" s="520" t="s">
        <v>8</v>
      </c>
      <c r="F16" s="520" t="s">
        <v>94</v>
      </c>
      <c r="H16" s="520" t="s">
        <v>94</v>
      </c>
      <c r="J16" s="520" t="s">
        <v>94</v>
      </c>
      <c r="L16" s="520" t="s">
        <v>6</v>
      </c>
    </row>
    <row r="17" spans="2:12" ht="14.25">
      <c r="B17" s="520" t="s">
        <v>41</v>
      </c>
      <c r="D17" s="520" t="s">
        <v>42</v>
      </c>
      <c r="F17" s="520" t="s">
        <v>90</v>
      </c>
      <c r="H17" s="520" t="s">
        <v>91</v>
      </c>
      <c r="J17" s="520" t="s">
        <v>92</v>
      </c>
      <c r="L17" s="520" t="s">
        <v>67</v>
      </c>
    </row>
    <row r="18" spans="2:12" ht="14.25">
      <c r="B18" s="520" t="s">
        <v>94</v>
      </c>
      <c r="D18" s="520" t="s">
        <v>94</v>
      </c>
      <c r="F18" s="520" t="s">
        <v>6</v>
      </c>
      <c r="H18" s="520" t="s">
        <v>6</v>
      </c>
      <c r="J18" s="520" t="s">
        <v>6</v>
      </c>
      <c r="L18" s="520" t="s">
        <v>5</v>
      </c>
    </row>
    <row r="19" spans="2:12" ht="14.25">
      <c r="B19" s="520" t="s">
        <v>6</v>
      </c>
      <c r="D19" s="520" t="s">
        <v>6</v>
      </c>
      <c r="F19" s="520" t="s">
        <v>64</v>
      </c>
      <c r="H19" s="520" t="s">
        <v>65</v>
      </c>
      <c r="J19" s="520" t="s">
        <v>66</v>
      </c>
    </row>
    <row r="20" spans="2:12" ht="14.25">
      <c r="B20" s="520" t="s">
        <v>5</v>
      </c>
      <c r="D20" s="520" t="s">
        <v>5</v>
      </c>
      <c r="F20" s="520" t="s">
        <v>5</v>
      </c>
      <c r="H20" s="520" t="s">
        <v>5</v>
      </c>
      <c r="J20" s="520" t="s">
        <v>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1"/>
  </sheetPr>
  <dimension ref="B1:AZ135"/>
  <sheetViews>
    <sheetView zoomScale="90" zoomScaleNormal="90" workbookViewId="0">
      <pane ySplit="10" topLeftCell="A11" activePane="bottomLeft" state="frozen"/>
      <selection pane="bottomLeft" activeCell="D3" sqref="D3"/>
    </sheetView>
  </sheetViews>
  <sheetFormatPr defaultRowHeight="12.75"/>
  <cols>
    <col min="1" max="1" width="2.7109375" customWidth="1"/>
    <col min="2" max="3" width="7.7109375" hidden="1" customWidth="1"/>
    <col min="4" max="14" width="7.7109375" customWidth="1"/>
    <col min="15" max="15" width="2.7109375" customWidth="1"/>
    <col min="16" max="17" width="7.7109375" hidden="1" customWidth="1"/>
    <col min="18" max="27" width="7.7109375" customWidth="1"/>
    <col min="28" max="28" width="7.85546875" customWidth="1"/>
    <col min="29" max="29" width="5.7109375" style="233" customWidth="1"/>
    <col min="30" max="32" width="7.7109375" style="233" customWidth="1"/>
    <col min="33" max="33" width="1.7109375" customWidth="1"/>
    <col min="34" max="40" width="7.7109375" style="233" customWidth="1"/>
    <col min="41" max="41" width="9.140625" style="233"/>
  </cols>
  <sheetData>
    <row r="1" spans="2:52" ht="6.75" customHeight="1"/>
    <row r="2" spans="2:52" s="45" customFormat="1" ht="17.100000000000001" customHeight="1">
      <c r="D2" s="243" t="s">
        <v>101</v>
      </c>
      <c r="E2" s="148"/>
      <c r="F2" s="148"/>
      <c r="G2" s="148"/>
      <c r="H2" s="148"/>
      <c r="I2" s="148"/>
      <c r="J2" s="148"/>
      <c r="K2" s="678">
        <f>Rev_date</f>
        <v>45298</v>
      </c>
      <c r="L2" s="678"/>
      <c r="O2" s="129"/>
      <c r="Q2" s="149"/>
      <c r="R2" s="149"/>
      <c r="S2" s="149"/>
      <c r="U2" s="234" t="s">
        <v>122</v>
      </c>
      <c r="V2" s="244">
        <v>160</v>
      </c>
      <c r="W2" s="245">
        <v>20</v>
      </c>
      <c r="X2" s="238" t="s">
        <v>124</v>
      </c>
      <c r="AC2" s="292"/>
      <c r="AD2" s="292"/>
      <c r="AE2" s="292"/>
      <c r="AF2" s="292"/>
      <c r="AH2" s="292"/>
      <c r="AI2" s="292"/>
      <c r="AJ2" s="292"/>
      <c r="AK2" s="292"/>
      <c r="AL2" s="292"/>
      <c r="AM2" s="292"/>
      <c r="AN2" s="292"/>
      <c r="AO2" s="292"/>
      <c r="AP2" s="129"/>
      <c r="AQ2" s="129"/>
      <c r="AR2" s="129"/>
      <c r="AS2" s="129"/>
      <c r="AT2" s="129"/>
      <c r="AU2" s="129"/>
      <c r="AV2" s="129"/>
      <c r="AW2" s="129"/>
      <c r="AX2" s="129"/>
      <c r="AY2" s="129"/>
      <c r="AZ2" s="129"/>
    </row>
    <row r="3" spans="2:52" s="45" customFormat="1" ht="17.100000000000001" customHeight="1">
      <c r="D3" s="237" t="s">
        <v>126</v>
      </c>
      <c r="E3" s="157"/>
      <c r="F3" s="157"/>
      <c r="G3" s="157"/>
      <c r="H3" s="157"/>
      <c r="I3" s="157"/>
      <c r="J3" s="157"/>
      <c r="K3" s="157"/>
      <c r="L3" s="157"/>
      <c r="O3" s="129"/>
      <c r="Q3" s="149"/>
      <c r="R3" s="149"/>
      <c r="S3" s="149"/>
      <c r="U3" s="235" t="s">
        <v>121</v>
      </c>
      <c r="V3" s="246">
        <v>45</v>
      </c>
      <c r="W3" s="250">
        <f>(Temp_20K_Stage+Temp_80K_Stage)/2</f>
        <v>50</v>
      </c>
      <c r="X3" s="241" t="s">
        <v>127</v>
      </c>
      <c r="AC3" s="292"/>
      <c r="AD3" s="292"/>
      <c r="AE3" s="292"/>
      <c r="AF3" s="292"/>
      <c r="AH3" s="292"/>
      <c r="AI3" s="292"/>
      <c r="AJ3" s="292"/>
      <c r="AK3" s="292"/>
      <c r="AL3" s="292"/>
      <c r="AM3" s="292"/>
      <c r="AN3" s="292"/>
      <c r="AO3" s="292"/>
      <c r="AQ3" s="129"/>
      <c r="AR3" s="129"/>
      <c r="AS3" s="129"/>
      <c r="AT3" s="129"/>
      <c r="AU3" s="129"/>
      <c r="AV3" s="129"/>
      <c r="AW3" s="129"/>
      <c r="AX3" s="129"/>
      <c r="AY3" s="129"/>
      <c r="AZ3" s="129"/>
    </row>
    <row r="4" spans="2:52" s="45" customFormat="1" ht="17.100000000000001" customHeight="1">
      <c r="D4" s="674" t="s">
        <v>174</v>
      </c>
      <c r="E4" s="157"/>
      <c r="F4" s="157"/>
      <c r="G4" s="157"/>
      <c r="H4" s="157"/>
      <c r="I4" s="157"/>
      <c r="J4" s="157"/>
      <c r="K4" s="157"/>
      <c r="L4" s="157"/>
      <c r="O4" s="129"/>
      <c r="Q4" s="149"/>
      <c r="R4" s="149"/>
      <c r="S4" s="149"/>
      <c r="U4" s="236" t="s">
        <v>205</v>
      </c>
      <c r="V4" s="248">
        <v>6</v>
      </c>
      <c r="W4" s="247">
        <v>80</v>
      </c>
      <c r="X4" s="239" t="s">
        <v>123</v>
      </c>
      <c r="AC4" s="292"/>
      <c r="AD4" s="292"/>
      <c r="AE4" s="292"/>
      <c r="AF4" s="292"/>
      <c r="AH4" s="292"/>
      <c r="AI4" s="292"/>
      <c r="AJ4" s="292"/>
      <c r="AK4" s="292"/>
      <c r="AL4" s="292"/>
      <c r="AM4" s="292"/>
      <c r="AN4" s="292"/>
      <c r="AO4" s="292"/>
      <c r="AP4" s="129"/>
      <c r="AQ4" s="129"/>
      <c r="AR4" s="129"/>
      <c r="AS4" s="129"/>
      <c r="AT4" s="129"/>
      <c r="AU4" s="129"/>
      <c r="AV4" s="129"/>
      <c r="AW4" s="129"/>
      <c r="AX4" s="129"/>
      <c r="AY4" s="129"/>
      <c r="AZ4" s="129"/>
    </row>
    <row r="5" spans="2:52" s="45" customFormat="1" ht="17.100000000000001" customHeight="1">
      <c r="D5" s="674" t="s">
        <v>173</v>
      </c>
      <c r="E5" s="157"/>
      <c r="F5" s="157"/>
      <c r="G5" s="157"/>
      <c r="H5" s="157"/>
      <c r="I5" s="157"/>
      <c r="J5" s="157"/>
      <c r="K5" s="157"/>
      <c r="L5" s="157"/>
      <c r="O5" s="129"/>
      <c r="Q5" s="149"/>
      <c r="R5" s="149"/>
      <c r="S5" s="149"/>
      <c r="U5" s="315" t="s">
        <v>206</v>
      </c>
      <c r="V5" s="373">
        <v>1</v>
      </c>
      <c r="W5" s="285">
        <f>(Temp_80K_Stage+Temp_Ambient)/2</f>
        <v>190</v>
      </c>
      <c r="X5" s="242" t="s">
        <v>129</v>
      </c>
      <c r="AA5" s="169"/>
      <c r="AB5" s="169"/>
      <c r="AC5" s="293"/>
      <c r="AD5" s="293"/>
      <c r="AE5" s="292"/>
      <c r="AF5" s="292"/>
      <c r="AH5" s="292"/>
      <c r="AI5" s="292"/>
      <c r="AJ5" s="292"/>
      <c r="AK5" s="292"/>
      <c r="AL5" s="292"/>
      <c r="AM5" s="292"/>
      <c r="AN5" s="292"/>
      <c r="AO5" s="292"/>
      <c r="AP5" s="129"/>
      <c r="AQ5" s="129"/>
      <c r="AR5" s="129"/>
      <c r="AS5" s="129"/>
      <c r="AT5" s="129"/>
      <c r="AU5" s="129"/>
      <c r="AV5" s="129"/>
      <c r="AW5" s="129"/>
      <c r="AX5" s="129"/>
      <c r="AY5" s="129"/>
      <c r="AZ5" s="129"/>
    </row>
    <row r="6" spans="2:52" s="45" customFormat="1" ht="17.100000000000001" customHeight="1">
      <c r="D6" s="675" t="s">
        <v>389</v>
      </c>
      <c r="E6" s="157"/>
      <c r="F6" s="157"/>
      <c r="G6" s="157"/>
      <c r="H6" s="157"/>
      <c r="I6" s="157"/>
      <c r="J6" s="157"/>
      <c r="K6" s="157"/>
      <c r="L6" s="157"/>
      <c r="O6" s="129"/>
      <c r="Q6" s="149"/>
      <c r="R6" s="149"/>
      <c r="S6" s="149"/>
      <c r="U6" s="374" t="s">
        <v>178</v>
      </c>
      <c r="V6" s="375" t="s">
        <v>177</v>
      </c>
      <c r="W6" s="249">
        <v>300</v>
      </c>
      <c r="X6" s="240" t="s">
        <v>130</v>
      </c>
      <c r="AA6" s="169"/>
      <c r="AB6" s="169"/>
      <c r="AC6" s="293"/>
      <c r="AD6" s="293"/>
      <c r="AE6" s="292"/>
      <c r="AF6" s="292"/>
      <c r="AH6" s="292"/>
      <c r="AI6" s="292"/>
      <c r="AJ6" s="292"/>
      <c r="AK6" s="292"/>
      <c r="AL6" s="292"/>
      <c r="AM6" s="292"/>
      <c r="AN6" s="292"/>
      <c r="AO6" s="292"/>
      <c r="AP6" s="129"/>
      <c r="AQ6" s="129"/>
      <c r="AR6" s="129"/>
      <c r="AS6" s="129"/>
      <c r="AT6" s="129"/>
      <c r="AU6" s="129"/>
      <c r="AV6" s="129"/>
      <c r="AW6" s="129"/>
      <c r="AX6" s="129"/>
      <c r="AY6" s="129"/>
      <c r="AZ6" s="129"/>
    </row>
    <row r="7" spans="2:52" s="45" customFormat="1" ht="17.100000000000001" customHeight="1">
      <c r="D7" s="251"/>
      <c r="E7" s="157"/>
      <c r="F7" s="157"/>
      <c r="G7" s="157"/>
      <c r="H7" s="157"/>
      <c r="I7" s="157"/>
      <c r="J7" s="157"/>
      <c r="K7" s="157"/>
      <c r="L7" s="157"/>
      <c r="O7" s="129"/>
      <c r="Q7" s="149"/>
      <c r="R7" s="149"/>
      <c r="S7" s="149"/>
      <c r="U7" s="321" t="s">
        <v>182</v>
      </c>
      <c r="V7" s="322" t="s">
        <v>204</v>
      </c>
      <c r="W7" s="322" t="s">
        <v>208</v>
      </c>
      <c r="X7" s="380" t="s">
        <v>368</v>
      </c>
      <c r="AA7" s="169"/>
      <c r="AB7" s="169"/>
      <c r="AC7" s="382" t="s">
        <v>211</v>
      </c>
      <c r="AD7" s="322" t="s">
        <v>276</v>
      </c>
      <c r="AE7" s="383" t="s">
        <v>212</v>
      </c>
      <c r="AF7" s="383"/>
      <c r="AH7" s="292"/>
      <c r="AI7" s="292"/>
      <c r="AJ7" s="383"/>
      <c r="AK7" s="292"/>
      <c r="AL7" s="292"/>
      <c r="AM7" s="292"/>
      <c r="AN7" s="292"/>
      <c r="AO7" s="292"/>
      <c r="AP7" s="129"/>
      <c r="AQ7" s="129"/>
      <c r="AR7" s="129"/>
      <c r="AS7" s="129"/>
      <c r="AT7" s="129"/>
      <c r="AU7" s="129"/>
      <c r="AV7" s="129"/>
      <c r="AW7" s="129"/>
      <c r="AX7" s="129"/>
      <c r="AY7" s="129"/>
      <c r="AZ7" s="129"/>
    </row>
    <row r="8" spans="2:52" ht="12" customHeight="1">
      <c r="AA8" s="10"/>
      <c r="AB8" s="10"/>
      <c r="AC8" s="294"/>
      <c r="AD8" s="294"/>
    </row>
    <row r="9" spans="2:52" ht="18">
      <c r="B9" s="135" t="s">
        <v>10</v>
      </c>
      <c r="C9" s="135" t="s">
        <v>59</v>
      </c>
      <c r="D9" s="135" t="s">
        <v>9</v>
      </c>
      <c r="E9" s="136" t="s">
        <v>3</v>
      </c>
      <c r="F9" s="141" t="s">
        <v>23</v>
      </c>
      <c r="G9" s="143" t="s">
        <v>55</v>
      </c>
      <c r="H9" s="137" t="s">
        <v>56</v>
      </c>
      <c r="I9" s="154" t="s">
        <v>58</v>
      </c>
      <c r="J9" s="135" t="s">
        <v>57</v>
      </c>
      <c r="K9" s="137" t="s">
        <v>106</v>
      </c>
      <c r="L9" s="211" t="s">
        <v>99</v>
      </c>
      <c r="M9" s="667" t="s">
        <v>387</v>
      </c>
      <c r="N9" s="135" t="s">
        <v>388</v>
      </c>
      <c r="P9" s="135" t="s">
        <v>10</v>
      </c>
      <c r="Q9" s="135" t="s">
        <v>59</v>
      </c>
      <c r="R9" s="135" t="s">
        <v>9</v>
      </c>
      <c r="S9" s="136" t="s">
        <v>3</v>
      </c>
      <c r="T9" s="141" t="s">
        <v>23</v>
      </c>
      <c r="U9" s="143" t="s">
        <v>55</v>
      </c>
      <c r="V9" s="137" t="s">
        <v>56</v>
      </c>
      <c r="W9" s="154" t="s">
        <v>58</v>
      </c>
      <c r="X9" s="135" t="s">
        <v>57</v>
      </c>
      <c r="Y9" s="137" t="s">
        <v>106</v>
      </c>
      <c r="Z9" s="211" t="s">
        <v>99</v>
      </c>
      <c r="AA9" s="667" t="s">
        <v>387</v>
      </c>
      <c r="AB9" s="135" t="s">
        <v>388</v>
      </c>
      <c r="AD9" s="135" t="s">
        <v>9</v>
      </c>
      <c r="AE9" s="135" t="s">
        <v>210</v>
      </c>
      <c r="AF9" s="693" t="s">
        <v>241</v>
      </c>
      <c r="AH9" s="135" t="s">
        <v>9</v>
      </c>
      <c r="AI9" s="135" t="s">
        <v>210</v>
      </c>
      <c r="AJ9" s="693" t="s">
        <v>241</v>
      </c>
    </row>
    <row r="10" spans="2:52" ht="15" thickBot="1">
      <c r="B10" s="87" t="s">
        <v>11</v>
      </c>
      <c r="C10" s="87" t="s">
        <v>11</v>
      </c>
      <c r="D10" s="87" t="s">
        <v>21</v>
      </c>
      <c r="E10" s="88" t="s">
        <v>22</v>
      </c>
      <c r="F10" s="142" t="s">
        <v>24</v>
      </c>
      <c r="G10" s="144" t="s">
        <v>24</v>
      </c>
      <c r="H10" s="138" t="s">
        <v>24</v>
      </c>
      <c r="I10" s="140"/>
      <c r="J10" s="87" t="s">
        <v>24</v>
      </c>
      <c r="K10" s="216" t="s">
        <v>107</v>
      </c>
      <c r="L10" s="212" t="s">
        <v>98</v>
      </c>
      <c r="M10" s="140"/>
      <c r="N10" s="87" t="s">
        <v>24</v>
      </c>
      <c r="P10" s="87" t="s">
        <v>11</v>
      </c>
      <c r="Q10" s="87" t="s">
        <v>11</v>
      </c>
      <c r="R10" s="87" t="s">
        <v>21</v>
      </c>
      <c r="S10" s="88" t="s">
        <v>22</v>
      </c>
      <c r="T10" s="142" t="s">
        <v>24</v>
      </c>
      <c r="U10" s="144" t="s">
        <v>24</v>
      </c>
      <c r="V10" s="138" t="s">
        <v>24</v>
      </c>
      <c r="W10" s="140"/>
      <c r="X10" s="87" t="s">
        <v>24</v>
      </c>
      <c r="Y10" s="216" t="s">
        <v>107</v>
      </c>
      <c r="Z10" s="212" t="s">
        <v>98</v>
      </c>
      <c r="AA10" s="140"/>
      <c r="AB10" s="87" t="s">
        <v>24</v>
      </c>
      <c r="AD10" s="87" t="s">
        <v>21</v>
      </c>
      <c r="AE10" s="87" t="s">
        <v>24</v>
      </c>
      <c r="AF10" s="694"/>
      <c r="AH10" s="87" t="s">
        <v>21</v>
      </c>
      <c r="AI10" s="87" t="s">
        <v>24</v>
      </c>
      <c r="AJ10" s="694"/>
    </row>
    <row r="11" spans="2:52" ht="15" customHeight="1" thickTop="1">
      <c r="B11" s="158">
        <v>1</v>
      </c>
      <c r="C11" s="160">
        <v>1</v>
      </c>
      <c r="D11" s="316">
        <f>Cascade_Lookup($B11,$C11,"Freq")</f>
        <v>1.2</v>
      </c>
      <c r="E11" s="156">
        <f ca="1">Cascade_Lookup(B11,C11,"Gain")</f>
        <v>34.969776749365053</v>
      </c>
      <c r="F11" s="147">
        <f t="shared" ref="F11:F43" ca="1" si="0">Cascade_Lookup(B11,C11,"Temp")+(Tn_IRD*EXACT(IRD,"Yes"))</f>
        <v>9.9311899426600014</v>
      </c>
      <c r="G11" s="145">
        <f t="shared" ref="G11:G20" si="1">Ant_data(B11,D11,"Spill",User_Inputs)</f>
        <v>3.6249248000000005</v>
      </c>
      <c r="H11" s="139">
        <f>Tsky_Lookup(D11,Tsky_Data_Table, PWV, PWV_Values_Tsky, Elev_Angle)</f>
        <v>5.52</v>
      </c>
      <c r="I11" s="257">
        <f>Ant_data(B11,D11,"Eta",User_Inputs)*Ruze(D11,Sigma_ngVLA)*NoiseToEff(Ant_data(B11,D11,"Surf",User_Inputs))</f>
        <v>0.8342834608539389</v>
      </c>
      <c r="J11" s="146">
        <f t="shared" ref="J11:J43" ca="1" si="2">T_calwel(F11,D11)+T_calwel(G11,D11)+H11+Ant_data(B11,D11,"Surf",User_Inputs)</f>
        <v>19.076218853814865</v>
      </c>
      <c r="K11" s="172">
        <f t="shared" ref="K11:K43" ca="1" si="3">IF(Array_Size="Single",(Ao_18m*I11)/J11,(Ao_array*I11)/J11)</f>
        <v>11.129002227796875</v>
      </c>
      <c r="L11" s="213">
        <f t="shared" ref="L11:L43" ca="1" si="4">120+E11+AbsToDb(k*J11)</f>
        <v>-60.826509423852826</v>
      </c>
      <c r="M11" s="669">
        <f t="shared" ref="M11:M43" si="5">Tau_Lookup($D11,Tau_Data_Table, PWV, PWV_Values_Tau, Elev_Angle)</f>
        <v>6.7999999999999996E-3</v>
      </c>
      <c r="N11" s="146">
        <f ca="1">Tsys_above($J11,$D11,M11)</f>
        <v>19.206182875195768</v>
      </c>
      <c r="P11" s="158">
        <v>4</v>
      </c>
      <c r="Q11" s="160">
        <v>1</v>
      </c>
      <c r="R11" s="164">
        <f>Cascade_Lookup($P11,$Q11,"Freq")</f>
        <v>20.5</v>
      </c>
      <c r="S11" s="156">
        <f ca="1">Cascade_Lookup(P11,Q11,"Gain")</f>
        <v>29.540847901455145</v>
      </c>
      <c r="T11" s="147">
        <f t="shared" ref="T11:T43" ca="1" si="6">Cascade_Lookup(P11,Q11,"Temp")+(Tn_IRD*EXACT(IRD,"Yes"))</f>
        <v>16.97412087156404</v>
      </c>
      <c r="U11" s="145">
        <f t="shared" ref="U11:U43" si="7">Ant_data(P11,R11,"Spill",User_Inputs)</f>
        <v>1.0698000000000008</v>
      </c>
      <c r="V11" s="139">
        <f t="shared" ref="V11:V32" si="8">Tsky_Lookup(R11,Tsky_Data_Table, PWV, PWV_Values_Tsky, Elev_Angle)</f>
        <v>13.67</v>
      </c>
      <c r="W11" s="257">
        <f>Ant_data(P11,R11,"Eta",User_Inputs)*Ruze(R11,Sigma_ngVLA)*NoiseToEff(Ant_data(P11,R11,"Surf",User_Inputs))</f>
        <v>0.9188362311916014</v>
      </c>
      <c r="X11" s="146">
        <f t="shared" ref="X11:X43" ca="1" si="9">T_calwel(T11,R11)+T_calwel(U11,R11)+V11+Ant_data(P11,R11,"Surf",User_Inputs)</f>
        <v>31.793055111039038</v>
      </c>
      <c r="Y11" s="172">
        <f t="shared" ref="Y11:Y43" ca="1" si="10">IF(Array_Size="Single",(Ao_18m*W11)/X11,(Ao_array*W11)/X11)</f>
        <v>7.3542898170133011</v>
      </c>
      <c r="Z11" s="213">
        <f ca="1">120+S11+AbsToDb(k*X11)</f>
        <v>-64.037038605867792</v>
      </c>
      <c r="AA11" s="669">
        <f>Tau_Lookup($R11,Tau_Data_Table, PWV, PWV_Values_Tau, Elev_Angle)</f>
        <v>4.36E-2</v>
      </c>
      <c r="AB11" s="297">
        <f ca="1">Tsys_above($X11,$R11,AA11)</f>
        <v>33.188189057055268</v>
      </c>
      <c r="AC11" s="666"/>
      <c r="AD11" s="316">
        <f>Cascade_Lookup($B11,$C11,"Freq")</f>
        <v>1.2</v>
      </c>
      <c r="AE11" s="381">
        <f t="shared" ref="AE11:AE43" si="11">Noise_Floor_mult*h*AD11*1000000000/k</f>
        <v>0.34570800000000002</v>
      </c>
      <c r="AF11" s="381">
        <f ca="1">T_LNA("LNA_Band1",AD11)/J11</f>
        <v>0.14809014415532645</v>
      </c>
      <c r="AH11" s="164">
        <f>Cascade_Lookup($P11,$Q11,"Freq")</f>
        <v>20.5</v>
      </c>
      <c r="AI11" s="381">
        <f t="shared" ref="AI11:AI43" si="12">Noise_Floor_mult*h*AH11*1000000000/k</f>
        <v>5.9058450000000011</v>
      </c>
      <c r="AJ11" s="381">
        <f ca="1">T_LNA("LNA_Band4",AH11)/X11</f>
        <v>0.23347797222154024</v>
      </c>
      <c r="AK11" s="337"/>
      <c r="AL11" s="336"/>
      <c r="AM11" s="336"/>
      <c r="AN11" s="336"/>
    </row>
    <row r="12" spans="2:52" ht="14.25" customHeight="1">
      <c r="B12" s="159">
        <v>1</v>
      </c>
      <c r="C12" s="160">
        <v>2</v>
      </c>
      <c r="D12" s="316">
        <f t="shared" ref="D12:D21" si="13">Cascade_Lookup($B12,$C12,"Freq")</f>
        <v>1.32</v>
      </c>
      <c r="E12" s="156">
        <f t="shared" ref="E12:E21" ca="1" si="14">Cascade_Lookup(B12,C12,"Gain")</f>
        <v>35.54587109599418</v>
      </c>
      <c r="F12" s="147">
        <f t="shared" ca="1" si="0"/>
        <v>9.4575625610818204</v>
      </c>
      <c r="G12" s="145">
        <f t="shared" si="1"/>
        <v>3.0224798599999994</v>
      </c>
      <c r="H12" s="139">
        <f t="shared" ref="H12:H43" si="15">Tsky_Lookup(D12,Tsky_Data_Table, PWV, PWV_Values_Tsky, Elev_Angle)</f>
        <v>5.29</v>
      </c>
      <c r="I12" s="257">
        <f>Ant_data(B12,D12,"Eta",User_Inputs)*Ruze(D12,Sigma_ngVLA)*NoiseToEff(Ant_data(B12,D12,"Surf",User_Inputs))</f>
        <v>0.85268390803487393</v>
      </c>
      <c r="J12" s="146">
        <f t="shared" ca="1" si="2"/>
        <v>17.770188477291043</v>
      </c>
      <c r="K12" s="172">
        <f t="shared" ca="1" si="3"/>
        <v>12.210429049974922</v>
      </c>
      <c r="L12" s="213">
        <f ca="1">120+E12+AbsToDb(k*J12)</f>
        <v>-60.558417698792766</v>
      </c>
      <c r="M12" s="669">
        <f t="shared" si="5"/>
        <v>6.8999999999999999E-3</v>
      </c>
      <c r="N12" s="146">
        <f ca="1">Tsys_above($J12,$D12,M12)</f>
        <v>17.893007683436718</v>
      </c>
      <c r="P12" s="159">
        <v>4</v>
      </c>
      <c r="Q12" s="162">
        <v>2</v>
      </c>
      <c r="R12" s="164">
        <f t="shared" ref="R12:R20" si="16">Cascade_Lookup($P12,$Q12,"Freq")</f>
        <v>21.6</v>
      </c>
      <c r="S12" s="156">
        <f t="shared" ref="S12:S21" ca="1" si="17">Cascade_Lookup(P12,Q12,"Gain")</f>
        <v>29.286268159197707</v>
      </c>
      <c r="T12" s="147">
        <f t="shared" ca="1" si="6"/>
        <v>16.581476016806796</v>
      </c>
      <c r="U12" s="145">
        <f t="shared" si="7"/>
        <v>1.0368300000000026</v>
      </c>
      <c r="V12" s="139">
        <f t="shared" si="8"/>
        <v>19.72</v>
      </c>
      <c r="W12" s="257">
        <f>Ant_data(P12,R12,"Eta",User_Inputs)*Ruze(R12,Sigma_ngVLA)*NoiseToEff(Ant_data(P12,R12,"Surf",User_Inputs))</f>
        <v>0.92191542047555219</v>
      </c>
      <c r="X12" s="146">
        <f t="shared" ca="1" si="9"/>
        <v>37.428699119928609</v>
      </c>
      <c r="Y12" s="172">
        <f t="shared" ca="1" si="10"/>
        <v>6.2678881501136123</v>
      </c>
      <c r="Z12" s="213">
        <f t="shared" ref="Z12:Z43" ca="1" si="18">120+S12+AbsToDb(k*X12)</f>
        <v>-63.582893647364784</v>
      </c>
      <c r="AA12" s="668">
        <f t="shared" ref="AA12:AA32" si="19">Tau_Lookup($R12,Tau_Data_Table, PWV, PWV_Values_Tau, Elev_Angle)</f>
        <v>6.8199999999999997E-2</v>
      </c>
      <c r="AB12" s="672">
        <f ca="1">Tsys_above($X12,$R12,AA12)</f>
        <v>40.034130666126686</v>
      </c>
      <c r="AC12" s="665"/>
      <c r="AD12" s="316">
        <f t="shared" ref="AD12:AD21" si="20">Cascade_Lookup($B12,$C12,"Freq")</f>
        <v>1.32</v>
      </c>
      <c r="AE12" s="381">
        <f t="shared" si="11"/>
        <v>0.38027880000000003</v>
      </c>
      <c r="AF12" s="381">
        <f ca="1">T_LNA("LNA_Band1",AD12)/J12</f>
        <v>0.12845108553108422</v>
      </c>
      <c r="AH12" s="164">
        <f t="shared" ref="AH12:AH20" si="21">Cascade_Lookup($P12,$Q12,"Freq")</f>
        <v>21.6</v>
      </c>
      <c r="AI12" s="381">
        <f t="shared" si="12"/>
        <v>6.2227440000000005</v>
      </c>
      <c r="AJ12" s="381">
        <f ca="1">T_LNA("LNA_Band4",AH12)/X12</f>
        <v>0.18926363700540938</v>
      </c>
      <c r="AK12" s="337"/>
      <c r="AL12" s="336"/>
      <c r="AM12" s="336"/>
      <c r="AN12" s="336"/>
    </row>
    <row r="13" spans="2:52" ht="14.25" customHeight="1">
      <c r="B13" s="159">
        <v>1</v>
      </c>
      <c r="C13" s="160">
        <v>3</v>
      </c>
      <c r="D13" s="316">
        <f t="shared" si="13"/>
        <v>1.49</v>
      </c>
      <c r="E13" s="156">
        <f t="shared" ca="1" si="14"/>
        <v>35.915964677119312</v>
      </c>
      <c r="F13" s="147">
        <f t="shared" ca="1" si="0"/>
        <v>9.5092320825408443</v>
      </c>
      <c r="G13" s="145">
        <f t="shared" si="1"/>
        <v>2.5714768449999998</v>
      </c>
      <c r="H13" s="139">
        <f t="shared" si="15"/>
        <v>4.99</v>
      </c>
      <c r="I13" s="257">
        <f>Ant_data(B13,D13,"Eta",User_Inputs)*Ruze(D13,Sigma_ngVLA)*NoiseToEff(Ant_data(B13,D13,"Surf",User_Inputs))</f>
        <v>0.87284638235630052</v>
      </c>
      <c r="J13" s="146">
        <f t="shared" ca="1" si="2"/>
        <v>17.070919515544176</v>
      </c>
      <c r="K13" s="172">
        <f t="shared" ca="1" si="3"/>
        <v>13.011153276313783</v>
      </c>
      <c r="L13" s="213">
        <f t="shared" ca="1" si="4"/>
        <v>-60.362675311123695</v>
      </c>
      <c r="M13" s="669">
        <f t="shared" si="5"/>
        <v>7.0000000000000001E-3</v>
      </c>
      <c r="N13" s="146">
        <f ca="1">Tsys_above($J13,$D13,M13)</f>
        <v>17.190584318330103</v>
      </c>
      <c r="P13" s="159">
        <v>4</v>
      </c>
      <c r="Q13" s="162">
        <v>3</v>
      </c>
      <c r="R13" s="164">
        <f t="shared" si="16"/>
        <v>22.7</v>
      </c>
      <c r="S13" s="156">
        <f t="shared" ca="1" si="17"/>
        <v>29.081956825617397</v>
      </c>
      <c r="T13" s="147">
        <f t="shared" ca="1" si="6"/>
        <v>16.43658534559318</v>
      </c>
      <c r="U13" s="145">
        <f t="shared" si="7"/>
        <v>0.99776000000000009</v>
      </c>
      <c r="V13" s="139">
        <f t="shared" si="8"/>
        <v>22.01</v>
      </c>
      <c r="W13" s="257">
        <f>Ant_data(P13,R13,"Eta",User_Inputs)*Ruze(R13,Sigma_ngVLA)*NoiseToEff(Ant_data(P13,R13,"Surf",User_Inputs))</f>
        <v>0.92403488643178944</v>
      </c>
      <c r="X13" s="146">
        <f t="shared" ca="1" si="9"/>
        <v>39.547605407465539</v>
      </c>
      <c r="Y13" s="172">
        <f t="shared" ca="1" si="10"/>
        <v>5.9457010268558506</v>
      </c>
      <c r="Z13" s="213">
        <f t="shared" ca="1" si="18"/>
        <v>-63.548050387736936</v>
      </c>
      <c r="AA13" s="668">
        <f t="shared" si="19"/>
        <v>7.7600000000000002E-2</v>
      </c>
      <c r="AB13" s="672">
        <f ca="1">Tsys_above($X13,$R13,AA13)</f>
        <v>42.695139603761639</v>
      </c>
      <c r="AC13" s="666"/>
      <c r="AD13" s="316">
        <f t="shared" si="20"/>
        <v>1.49</v>
      </c>
      <c r="AE13" s="381">
        <f t="shared" si="11"/>
        <v>0.42925410000000003</v>
      </c>
      <c r="AF13" s="381">
        <f ca="1">T_LNA("LNA_Band1",AD13)/J13</f>
        <v>0.13040305169109326</v>
      </c>
      <c r="AH13" s="164">
        <f t="shared" si="21"/>
        <v>22.7</v>
      </c>
      <c r="AI13" s="381">
        <f t="shared" si="12"/>
        <v>6.539642999999999</v>
      </c>
      <c r="AJ13" s="381">
        <f ca="1">T_LNA("LNA_Band4",AH13)/X13</f>
        <v>0.17514745891008784</v>
      </c>
      <c r="AK13" s="337"/>
      <c r="AL13" s="336"/>
      <c r="AM13" s="336"/>
      <c r="AN13" s="336"/>
    </row>
    <row r="14" spans="2:52" ht="14.25" customHeight="1">
      <c r="B14" s="159">
        <v>1</v>
      </c>
      <c r="C14" s="160">
        <v>4</v>
      </c>
      <c r="D14" s="316">
        <f t="shared" si="13"/>
        <v>1.65</v>
      </c>
      <c r="E14" s="156">
        <f t="shared" ca="1" si="14"/>
        <v>35.765358422970152</v>
      </c>
      <c r="F14" s="147">
        <f t="shared" ca="1" si="0"/>
        <v>10.003922155372967</v>
      </c>
      <c r="G14" s="145">
        <f t="shared" si="1"/>
        <v>2.4421293000000004</v>
      </c>
      <c r="H14" s="139">
        <f t="shared" si="15"/>
        <v>4.8899999999999997</v>
      </c>
      <c r="I14" s="257">
        <f>Ant_data(B14,D14,"Eta",User_Inputs)*Ruze(D14,Sigma_ngVLA)*NoiseToEff(Ant_data(B14,D14,"Surf",User_Inputs))</f>
        <v>0.88654249437849897</v>
      </c>
      <c r="J14" s="146">
        <f t="shared" ca="1" si="2"/>
        <v>17.336317745793586</v>
      </c>
      <c r="K14" s="172">
        <f t="shared" ca="1" si="3"/>
        <v>13.013004819719907</v>
      </c>
      <c r="L14" s="213">
        <f t="shared" ca="1" si="4"/>
        <v>-60.446282130234323</v>
      </c>
      <c r="M14" s="669">
        <f t="shared" si="5"/>
        <v>7.1000000000000004E-3</v>
      </c>
      <c r="N14" s="146">
        <f ca="1">Tsys_above($J14,$D14,M14)</f>
        <v>17.459561866849068</v>
      </c>
      <c r="P14" s="159">
        <v>4</v>
      </c>
      <c r="Q14" s="162">
        <v>4</v>
      </c>
      <c r="R14" s="164">
        <f t="shared" si="16"/>
        <v>23.9</v>
      </c>
      <c r="S14" s="156">
        <f t="shared" ca="1" si="17"/>
        <v>28.943770820393176</v>
      </c>
      <c r="T14" s="147">
        <f t="shared" ca="1" si="6"/>
        <v>16.411563210350529</v>
      </c>
      <c r="U14" s="145">
        <f t="shared" si="7"/>
        <v>0.92912000000000095</v>
      </c>
      <c r="V14" s="139">
        <f t="shared" si="8"/>
        <v>17.39</v>
      </c>
      <c r="W14" s="257">
        <f>Ant_data(P14,R14,"Eta",User_Inputs)*Ruze(R14,Sigma_ngVLA)*NoiseToEff(Ant_data(P14,R14,"Surf",User_Inputs))</f>
        <v>0.92505855018272709</v>
      </c>
      <c r="X14" s="146">
        <f t="shared" ca="1" si="9"/>
        <v>34.852509858456742</v>
      </c>
      <c r="Y14" s="172">
        <f t="shared" ca="1" si="10"/>
        <v>6.7541399380691916</v>
      </c>
      <c r="Z14" s="213">
        <f t="shared" ca="1" si="18"/>
        <v>-64.2350977284338</v>
      </c>
      <c r="AA14" s="668">
        <f t="shared" si="19"/>
        <v>5.8599999999999999E-2</v>
      </c>
      <c r="AB14" s="672">
        <f ca="1">Tsys_above($X14,$R14,AA14)</f>
        <v>36.921643123831871</v>
      </c>
      <c r="AC14" s="666"/>
      <c r="AD14" s="316">
        <f t="shared" si="20"/>
        <v>1.65</v>
      </c>
      <c r="AE14" s="381">
        <f t="shared" si="11"/>
        <v>0.47534850000000001</v>
      </c>
      <c r="AF14" s="381">
        <f ca="1">T_LNA("LNA_Band1",AD14)/J14</f>
        <v>0.14991649542363808</v>
      </c>
      <c r="AH14" s="164">
        <f t="shared" si="21"/>
        <v>23.9</v>
      </c>
      <c r="AI14" s="381">
        <f t="shared" si="12"/>
        <v>6.885351</v>
      </c>
      <c r="AJ14" s="381">
        <f ca="1">T_LNA("LNA_Band4",AH14)/X14</f>
        <v>0.19653056871473329</v>
      </c>
      <c r="AK14" s="337"/>
      <c r="AL14" s="336"/>
      <c r="AM14" s="336"/>
      <c r="AN14" s="336"/>
    </row>
    <row r="15" spans="2:52" ht="14.25" customHeight="1">
      <c r="B15" s="159">
        <v>1</v>
      </c>
      <c r="C15" s="160">
        <v>5</v>
      </c>
      <c r="D15" s="316">
        <f t="shared" si="13"/>
        <v>1.84</v>
      </c>
      <c r="E15" s="156">
        <f t="shared" ca="1" si="14"/>
        <v>35.157905082681289</v>
      </c>
      <c r="F15" s="147">
        <f t="shared" ca="1" si="0"/>
        <v>10.0647457707838</v>
      </c>
      <c r="G15" s="145">
        <f t="shared" si="1"/>
        <v>2.1402992200000002</v>
      </c>
      <c r="H15" s="139">
        <f t="shared" si="15"/>
        <v>4.74</v>
      </c>
      <c r="I15" s="257">
        <f>Ant_data(B15,D15,"Eta",User_Inputs)*Ruze(D15,Sigma_ngVLA)*NoiseToEff(Ant_data(B15,D15,"Surf",User_Inputs))</f>
        <v>0.90035604384825685</v>
      </c>
      <c r="J15" s="146">
        <f t="shared" ca="1" si="2"/>
        <v>16.945413279739405</v>
      </c>
      <c r="K15" s="172">
        <f t="shared" ca="1" si="3"/>
        <v>13.520632562229283</v>
      </c>
      <c r="L15" s="213">
        <f t="shared" ca="1" si="4"/>
        <v>-61.152782400698015</v>
      </c>
      <c r="M15" s="669">
        <f t="shared" si="5"/>
        <v>7.1000000000000004E-3</v>
      </c>
      <c r="N15" s="146">
        <f ca="1">Tsys_above($J15,$D15,M15)</f>
        <v>17.065839728119961</v>
      </c>
      <c r="P15" s="159">
        <v>4</v>
      </c>
      <c r="Q15" s="162">
        <v>5</v>
      </c>
      <c r="R15" s="164">
        <f t="shared" si="16"/>
        <v>25.1</v>
      </c>
      <c r="S15" s="156">
        <f t="shared" ca="1" si="17"/>
        <v>28.897678055506791</v>
      </c>
      <c r="T15" s="147">
        <f t="shared" ca="1" si="6"/>
        <v>16.449047801215571</v>
      </c>
      <c r="U15" s="145">
        <f t="shared" si="7"/>
        <v>0.86737857142857056</v>
      </c>
      <c r="V15" s="139">
        <f t="shared" si="8"/>
        <v>13.71</v>
      </c>
      <c r="W15" s="257">
        <f>Ant_data(P15,R15,"Eta",User_Inputs)*Ruze(R15,Sigma_ngVLA)*NoiseToEff(Ant_data(P15,R15,"Surf",User_Inputs))</f>
        <v>0.92528306029057583</v>
      </c>
      <c r="X15" s="146">
        <f t="shared" ca="1" si="9"/>
        <v>31.16894849723051</v>
      </c>
      <c r="Y15" s="172">
        <f t="shared" ca="1" si="10"/>
        <v>7.5541803940424082</v>
      </c>
      <c r="Z15" s="213">
        <f t="shared" ca="1" si="18"/>
        <v>-64.766309567033375</v>
      </c>
      <c r="AA15" s="668">
        <f t="shared" si="19"/>
        <v>4.3900000000000002E-2</v>
      </c>
      <c r="AB15" s="672">
        <f ca="1">Tsys_above($X15,$R15,AA15)</f>
        <v>32.541047623441024</v>
      </c>
      <c r="AC15" s="666"/>
      <c r="AD15" s="316">
        <f t="shared" si="20"/>
        <v>1.84</v>
      </c>
      <c r="AE15" s="381">
        <f t="shared" si="11"/>
        <v>0.53008560000000005</v>
      </c>
      <c r="AF15" s="381">
        <f ca="1">T_LNA("LNA_Band1",AD15)/J15</f>
        <v>0.14937375431417779</v>
      </c>
      <c r="AH15" s="164">
        <f t="shared" si="21"/>
        <v>25.1</v>
      </c>
      <c r="AI15" s="381">
        <f t="shared" si="12"/>
        <v>7.2310590000000019</v>
      </c>
      <c r="AJ15" s="381">
        <f ca="1">T_LNA("LNA_Band4",AH15)/X15</f>
        <v>0.21881412871233427</v>
      </c>
      <c r="AK15" s="337"/>
      <c r="AL15" s="336"/>
      <c r="AM15" s="336"/>
      <c r="AN15" s="336"/>
      <c r="AP15" s="130"/>
    </row>
    <row r="16" spans="2:52" ht="14.25" customHeight="1">
      <c r="B16" s="159">
        <v>1</v>
      </c>
      <c r="C16" s="160">
        <v>6</v>
      </c>
      <c r="D16" s="316">
        <f t="shared" si="13"/>
        <v>2.0499999999999998</v>
      </c>
      <c r="E16" s="156">
        <f t="shared" ca="1" si="14"/>
        <v>34.201077595361198</v>
      </c>
      <c r="F16" s="147">
        <f t="shared" ca="1" si="0"/>
        <v>9.9146310296218534</v>
      </c>
      <c r="G16" s="145">
        <f t="shared" si="1"/>
        <v>1.7078027000000007</v>
      </c>
      <c r="H16" s="139">
        <f t="shared" si="15"/>
        <v>4.6500000000000004</v>
      </c>
      <c r="I16" s="257">
        <f>Ant_data(B16,D16,"Eta",User_Inputs)*Ruze(D16,Sigma_ngVLA)*NoiseToEff(Ant_data(B16,D16,"Surf",User_Inputs))</f>
        <v>0.91113891050662732</v>
      </c>
      <c r="J16" s="146">
        <f t="shared" ca="1" si="2"/>
        <v>16.272987552859902</v>
      </c>
      <c r="K16" s="172">
        <f t="shared" ca="1" si="3"/>
        <v>14.247943788213245</v>
      </c>
      <c r="L16" s="213">
        <f t="shared" ca="1" si="4"/>
        <v>-62.285458618134072</v>
      </c>
      <c r="M16" s="669">
        <f t="shared" si="5"/>
        <v>7.1999999999999998E-3</v>
      </c>
      <c r="N16" s="146">
        <f ca="1">Tsys_above($J16,$D16,M16)</f>
        <v>16.390221067832051</v>
      </c>
      <c r="P16" s="159">
        <v>4</v>
      </c>
      <c r="Q16" s="162">
        <v>6</v>
      </c>
      <c r="R16" s="164">
        <f t="shared" si="16"/>
        <v>26.4</v>
      </c>
      <c r="S16" s="156">
        <f t="shared" ca="1" si="17"/>
        <v>28.917078768274749</v>
      </c>
      <c r="T16" s="147">
        <f t="shared" ca="1" si="6"/>
        <v>16.53233158234692</v>
      </c>
      <c r="U16" s="145">
        <f t="shared" si="7"/>
        <v>0.80339999999999989</v>
      </c>
      <c r="V16" s="139">
        <f t="shared" si="8"/>
        <v>11.79</v>
      </c>
      <c r="W16" s="257">
        <f>Ant_data(P16,R16,"Eta",User_Inputs)*Ruze(R16,Sigma_ngVLA)*NoiseToEff(Ant_data(P16,R16,"Surf",User_Inputs))</f>
        <v>0.92538057316484867</v>
      </c>
      <c r="X16" s="146">
        <f t="shared" ca="1" si="9"/>
        <v>29.293866263296302</v>
      </c>
      <c r="Y16" s="172">
        <f t="shared" ca="1" si="10"/>
        <v>8.0385658734240391</v>
      </c>
      <c r="Z16" s="213">
        <f t="shared" ca="1" si="18"/>
        <v>-65.016363422489576</v>
      </c>
      <c r="AA16" s="668">
        <f t="shared" si="19"/>
        <v>3.6299999999999999E-2</v>
      </c>
      <c r="AB16" s="672">
        <f ca="1">Tsys_above($X16,$R16,AA16)</f>
        <v>30.353675513892274</v>
      </c>
      <c r="AC16" s="666"/>
      <c r="AD16" s="316">
        <f t="shared" si="20"/>
        <v>2.0499999999999998</v>
      </c>
      <c r="AE16" s="381">
        <f t="shared" si="11"/>
        <v>0.59058449999999996</v>
      </c>
      <c r="AF16" s="381">
        <f ca="1">T_LNA("LNA_Band1",AD16)/J16</f>
        <v>0.13888046018954983</v>
      </c>
      <c r="AH16" s="164">
        <f t="shared" si="21"/>
        <v>26.4</v>
      </c>
      <c r="AI16" s="381">
        <f t="shared" si="12"/>
        <v>7.6055760000000001</v>
      </c>
      <c r="AJ16" s="381">
        <f ca="1">T_LNA("LNA_Band4",AH16)/X16</f>
        <v>0.23276484588947935</v>
      </c>
      <c r="AK16" s="337"/>
      <c r="AL16" s="336"/>
      <c r="AM16" s="336"/>
      <c r="AN16" s="336"/>
    </row>
    <row r="17" spans="2:42" ht="14.25" customHeight="1">
      <c r="B17" s="159">
        <v>1</v>
      </c>
      <c r="C17" s="160">
        <v>7</v>
      </c>
      <c r="D17" s="316">
        <f t="shared" si="13"/>
        <v>2.2799999999999998</v>
      </c>
      <c r="E17" s="156">
        <f t="shared" ca="1" si="14"/>
        <v>33.583007512630836</v>
      </c>
      <c r="F17" s="147">
        <f t="shared" ca="1" si="0"/>
        <v>9.9204604743405067</v>
      </c>
      <c r="G17" s="145">
        <f t="shared" si="1"/>
        <v>1.5093526333333331</v>
      </c>
      <c r="H17" s="139">
        <f t="shared" si="15"/>
        <v>4.57</v>
      </c>
      <c r="I17" s="257">
        <f>Ant_data(B17,D17,"Eta",User_Inputs)*Ruze(D17,Sigma_ngVLA)*NoiseToEff(Ant_data(B17,D17,"Surf",User_Inputs))</f>
        <v>0.92339846191618302</v>
      </c>
      <c r="J17" s="146">
        <f t="shared" ca="1" si="2"/>
        <v>16.000574931167098</v>
      </c>
      <c r="K17" s="172">
        <f t="shared" ca="1" si="3"/>
        <v>14.685490288848776</v>
      </c>
      <c r="L17" s="213">
        <f t="shared" ca="1" si="4"/>
        <v>-62.976845743705411</v>
      </c>
      <c r="M17" s="669">
        <f t="shared" si="5"/>
        <v>7.3000000000000001E-3</v>
      </c>
      <c r="N17" s="146">
        <f ca="1">Tsys_above($J17,$D17,M17)</f>
        <v>16.117406494423861</v>
      </c>
      <c r="P17" s="159">
        <v>4</v>
      </c>
      <c r="Q17" s="162">
        <v>7</v>
      </c>
      <c r="R17" s="164">
        <f t="shared" si="16"/>
        <v>27.8</v>
      </c>
      <c r="S17" s="156">
        <f t="shared" ca="1" si="17"/>
        <v>28.942489471298913</v>
      </c>
      <c r="T17" s="147">
        <f t="shared" ca="1" si="6"/>
        <v>16.663636310249572</v>
      </c>
      <c r="U17" s="145">
        <f t="shared" si="7"/>
        <v>0.77531249999999852</v>
      </c>
      <c r="V17" s="139">
        <f t="shared" si="8"/>
        <v>10.96</v>
      </c>
      <c r="W17" s="257">
        <f>Ant_data(P17,R17,"Eta",User_Inputs)*Ruze(R17,Sigma_ngVLA)*NoiseToEff(Ant_data(P17,R17,"Surf",User_Inputs))</f>
        <v>0.9252530434594084</v>
      </c>
      <c r="X17" s="146">
        <f t="shared" ca="1" si="9"/>
        <v>28.590411904512845</v>
      </c>
      <c r="Y17" s="172">
        <f t="shared" ca="1" si="10"/>
        <v>8.2352161302850426</v>
      </c>
      <c r="Z17" s="213">
        <f t="shared" ca="1" si="18"/>
        <v>-65.09651554148013</v>
      </c>
      <c r="AA17" s="668">
        <f t="shared" si="19"/>
        <v>3.3099999999999997E-2</v>
      </c>
      <c r="AB17" s="672">
        <f ca="1">Tsys_above($X17,$R17,AA17)</f>
        <v>29.530476729981764</v>
      </c>
      <c r="AC17" s="666"/>
      <c r="AD17" s="316">
        <f t="shared" si="20"/>
        <v>2.2799999999999998</v>
      </c>
      <c r="AE17" s="381">
        <f t="shared" si="11"/>
        <v>0.65684520000000002</v>
      </c>
      <c r="AF17" s="381">
        <f ca="1">T_LNA("LNA_Band1",AD17)/J17</f>
        <v>0.12994533064871197</v>
      </c>
      <c r="AH17" s="164">
        <f t="shared" si="21"/>
        <v>27.8</v>
      </c>
      <c r="AI17" s="381">
        <f t="shared" si="12"/>
        <v>8.0089019999999991</v>
      </c>
      <c r="AJ17" s="381">
        <f ca="1">T_LNA("LNA_Band4",AH17)/X17</f>
        <v>0.23958463706964772</v>
      </c>
      <c r="AK17" s="337"/>
      <c r="AL17" s="336"/>
      <c r="AM17" s="336"/>
      <c r="AN17" s="336"/>
    </row>
    <row r="18" spans="2:42" ht="14.25" customHeight="1">
      <c r="B18" s="159">
        <v>1</v>
      </c>
      <c r="C18" s="160">
        <v>8</v>
      </c>
      <c r="D18" s="316">
        <f t="shared" si="13"/>
        <v>2.54</v>
      </c>
      <c r="E18" s="156">
        <f t="shared" ca="1" si="14"/>
        <v>32.90273910036418</v>
      </c>
      <c r="F18" s="147">
        <f t="shared" ca="1" si="0"/>
        <v>9.3166299277851223</v>
      </c>
      <c r="G18" s="145">
        <f t="shared" si="1"/>
        <v>1.37022154</v>
      </c>
      <c r="H18" s="139">
        <f t="shared" si="15"/>
        <v>4.53</v>
      </c>
      <c r="I18" s="257">
        <f>Ant_data(B18,D18,"Eta",User_Inputs)*Ruze(D18,Sigma_ngVLA)*NoiseToEff(Ant_data(B18,D18,"Surf",User_Inputs))</f>
        <v>0.92200600023424495</v>
      </c>
      <c r="J18" s="146">
        <f t="shared" ca="1" si="2"/>
        <v>15.217888324367202</v>
      </c>
      <c r="K18" s="172">
        <f t="shared" ca="1" si="3"/>
        <v>15.417510263454165</v>
      </c>
      <c r="L18" s="213">
        <f t="shared" ca="1" si="4"/>
        <v>-63.87492610832183</v>
      </c>
      <c r="M18" s="669">
        <f t="shared" si="5"/>
        <v>7.3000000000000001E-3</v>
      </c>
      <c r="N18" s="146">
        <f ca="1">Tsys_above($J18,$D18,M18)</f>
        <v>15.328939928075533</v>
      </c>
      <c r="P18" s="159">
        <v>4</v>
      </c>
      <c r="Q18" s="162">
        <v>8</v>
      </c>
      <c r="R18" s="164">
        <f t="shared" si="16"/>
        <v>29.2</v>
      </c>
      <c r="S18" s="156">
        <f t="shared" ca="1" si="17"/>
        <v>28.889756610872922</v>
      </c>
      <c r="T18" s="147">
        <f t="shared" ca="1" si="6"/>
        <v>16.746555827165185</v>
      </c>
      <c r="U18" s="145">
        <f t="shared" si="7"/>
        <v>0.77429999999999988</v>
      </c>
      <c r="V18" s="139">
        <f t="shared" si="8"/>
        <v>10.76</v>
      </c>
      <c r="W18" s="257">
        <f>Ant_data(P18,R18,"Eta",User_Inputs)*Ruze(R18,Sigma_ngVLA)*NoiseToEff(Ant_data(P18,R18,"Surf",User_Inputs))</f>
        <v>0.92402577003833297</v>
      </c>
      <c r="X18" s="146">
        <f t="shared" ca="1" si="9"/>
        <v>28.491342394949143</v>
      </c>
      <c r="Y18" s="172">
        <f t="shared" ca="1" si="10"/>
        <v>8.2528901229648799</v>
      </c>
      <c r="Z18" s="213">
        <f t="shared" ca="1" si="18"/>
        <v>-65.164323406189737</v>
      </c>
      <c r="AA18" s="668">
        <f t="shared" si="19"/>
        <v>3.2500000000000001E-2</v>
      </c>
      <c r="AB18" s="672">
        <f ca="1">Tsys_above($X18,$R18,AA18)</f>
        <v>29.409741411478247</v>
      </c>
      <c r="AC18" s="666"/>
      <c r="AD18" s="316">
        <f t="shared" si="20"/>
        <v>2.54</v>
      </c>
      <c r="AE18" s="381">
        <f t="shared" si="11"/>
        <v>0.73174860000000008</v>
      </c>
      <c r="AF18" s="381">
        <f ca="1">T_LNA("LNA_Band1",AD18)/J18</f>
        <v>9.2818397000474451E-2</v>
      </c>
      <c r="AH18" s="164">
        <f t="shared" si="21"/>
        <v>29.2</v>
      </c>
      <c r="AI18" s="381">
        <f t="shared" si="12"/>
        <v>8.4122280000000007</v>
      </c>
      <c r="AJ18" s="381">
        <f ca="1">T_LNA("LNA_Band4",AH18)/X18</f>
        <v>0.24346917526026368</v>
      </c>
      <c r="AK18" s="337"/>
      <c r="AL18" s="336"/>
      <c r="AM18" s="336"/>
      <c r="AN18" s="336"/>
      <c r="AP18" s="130"/>
    </row>
    <row r="19" spans="2:42" ht="14.25" customHeight="1">
      <c r="B19" s="159">
        <v>1</v>
      </c>
      <c r="C19" s="160">
        <v>9</v>
      </c>
      <c r="D19" s="316">
        <f t="shared" si="13"/>
        <v>2.83</v>
      </c>
      <c r="E19" s="156">
        <f t="shared" ref="E19" ca="1" si="22">Cascade_Lookup(B19,C19,"Gain")</f>
        <v>32.715489820486667</v>
      </c>
      <c r="F19" s="147">
        <f t="shared" ca="1" si="0"/>
        <v>9.1125401109310609</v>
      </c>
      <c r="G19" s="145">
        <f t="shared" ref="G19" si="23">Ant_data(B19,D19,"Spill",User_Inputs)</f>
        <v>1.1485061699999997</v>
      </c>
      <c r="H19" s="139">
        <f t="shared" si="15"/>
        <v>4.5</v>
      </c>
      <c r="I19" s="257">
        <f>Ant_data(B19,D19,"Eta",User_Inputs)*Ruze(D19,Sigma_ngVLA)*NoiseToEff(Ant_data(B19,D19,"Surf",User_Inputs))</f>
        <v>0.91440040264874223</v>
      </c>
      <c r="J19" s="146">
        <f t="shared" ca="1" si="2"/>
        <v>14.762553591965158</v>
      </c>
      <c r="K19" s="172">
        <f t="shared" ca="1" si="3"/>
        <v>15.761945189896723</v>
      </c>
      <c r="L19" s="213">
        <f t="shared" ref="L19" ca="1" si="24">120+E19+AbsToDb(k*J19)</f>
        <v>-64.194104443220908</v>
      </c>
      <c r="M19" s="669">
        <f t="shared" si="5"/>
        <v>7.3000000000000001E-3</v>
      </c>
      <c r="N19" s="146">
        <f ca="1">Tsys_above($J19,$D19,M19)</f>
        <v>14.870218427519397</v>
      </c>
      <c r="P19" s="159">
        <v>4</v>
      </c>
      <c r="Q19" s="162">
        <v>9</v>
      </c>
      <c r="R19" s="164">
        <f t="shared" si="16"/>
        <v>30.7</v>
      </c>
      <c r="S19" s="156">
        <f t="shared" ref="S19" ca="1" si="25">Cascade_Lookup(P19,Q19,"Gain")</f>
        <v>28.722422908543365</v>
      </c>
      <c r="T19" s="147">
        <f t="shared" ca="1" si="6"/>
        <v>16.91428587873736</v>
      </c>
      <c r="U19" s="145">
        <f t="shared" ref="U19" si="26">Ant_data(P19,R19,"Spill",User_Inputs)</f>
        <v>0.78144500000000072</v>
      </c>
      <c r="V19" s="139">
        <f t="shared" si="8"/>
        <v>10.94</v>
      </c>
      <c r="W19" s="257">
        <f>Ant_data(P19,R19,"Eta",User_Inputs)*Ruze(R19,Sigma_ngVLA)*NoiseToEff(Ant_data(P19,R19,"Surf",User_Inputs))</f>
        <v>0.92196285308725645</v>
      </c>
      <c r="X19" s="146">
        <f t="shared" ca="1" si="9"/>
        <v>28.865339490349825</v>
      </c>
      <c r="Y19" s="172">
        <f t="shared" ca="1" si="10"/>
        <v>8.1277744852405043</v>
      </c>
      <c r="Z19" s="213">
        <f t="shared" ref="Z19" ca="1" si="27">120+S19+AbsToDb(k*X19)</f>
        <v>-65.275019530657232</v>
      </c>
      <c r="AA19" s="668">
        <f t="shared" si="19"/>
        <v>3.3300000000000003E-2</v>
      </c>
      <c r="AB19" s="672">
        <f ca="1">Tsys_above($X19,$R19,AA19)</f>
        <v>29.818202718301556</v>
      </c>
      <c r="AC19" s="666"/>
      <c r="AD19" s="316">
        <f t="shared" si="20"/>
        <v>2.83</v>
      </c>
      <c r="AE19" s="381">
        <f t="shared" si="11"/>
        <v>0.81529470000000004</v>
      </c>
      <c r="AF19" s="381">
        <f ca="1">T_LNA("LNA_Band1",AD19)/J19</f>
        <v>7.424867203168535E-2</v>
      </c>
      <c r="AH19" s="164">
        <f t="shared" si="21"/>
        <v>30.7</v>
      </c>
      <c r="AI19" s="381">
        <f t="shared" si="12"/>
        <v>8.8443629999999995</v>
      </c>
      <c r="AJ19" s="381">
        <f ca="1">T_LNA("LNA_Band4",AH19)/X19</f>
        <v>0.24668450988710922</v>
      </c>
      <c r="AK19" s="337"/>
      <c r="AL19" s="336"/>
      <c r="AM19" s="336"/>
      <c r="AN19" s="336"/>
      <c r="AP19" s="130"/>
    </row>
    <row r="20" spans="2:42" ht="14.25" customHeight="1">
      <c r="B20" s="159">
        <v>1</v>
      </c>
      <c r="C20" s="160">
        <v>10</v>
      </c>
      <c r="D20" s="316">
        <f t="shared" si="13"/>
        <v>3.16</v>
      </c>
      <c r="E20" s="156">
        <f t="shared" ca="1" si="14"/>
        <v>33.070463804499504</v>
      </c>
      <c r="F20" s="147">
        <f t="shared" ca="1" si="0"/>
        <v>9.170524931532853</v>
      </c>
      <c r="G20" s="145">
        <f t="shared" si="1"/>
        <v>1.0628315399999995</v>
      </c>
      <c r="H20" s="139">
        <f t="shared" si="15"/>
        <v>4.4800000000000004</v>
      </c>
      <c r="I20" s="257">
        <f>Ant_data(B20,D20,"Eta",User_Inputs)*Ruze(D20,Sigma_ngVLA)*NoiseToEff(Ant_data(B20,D20,"Surf",User_Inputs))</f>
        <v>0.9310344764301014</v>
      </c>
      <c r="J20" s="146">
        <f t="shared" ca="1" si="2"/>
        <v>14.715368817254829</v>
      </c>
      <c r="K20" s="172">
        <f t="shared" ca="1" si="3"/>
        <v>16.100134473348479</v>
      </c>
      <c r="L20" s="213">
        <f t="shared" ca="1" si="4"/>
        <v>-63.853033816780965</v>
      </c>
      <c r="M20" s="669">
        <f t="shared" si="5"/>
        <v>7.4000000000000003E-3</v>
      </c>
      <c r="N20" s="146">
        <f ca="1">Tsys_above($J20,$D20,M20)</f>
        <v>14.824105074723207</v>
      </c>
      <c r="P20" s="159">
        <v>4</v>
      </c>
      <c r="Q20" s="162">
        <v>10</v>
      </c>
      <c r="R20" s="164">
        <f t="shared" si="16"/>
        <v>32.4</v>
      </c>
      <c r="S20" s="156">
        <f t="shared" ca="1" si="17"/>
        <v>28.515454974839443</v>
      </c>
      <c r="T20" s="147">
        <f t="shared" ca="1" si="6"/>
        <v>17.273588287265518</v>
      </c>
      <c r="U20" s="145">
        <f t="shared" si="7"/>
        <v>0.77632000000000012</v>
      </c>
      <c r="V20" s="139">
        <f t="shared" si="8"/>
        <v>11.46</v>
      </c>
      <c r="W20" s="257">
        <f>Ant_data(P20,R20,"Eta",User_Inputs)*Ruze(R20,Sigma_ngVLA)*NoiseToEff(Ant_data(P20,R20,"Surf",User_Inputs))</f>
        <v>0.91796198141238217</v>
      </c>
      <c r="X20" s="146">
        <f t="shared" ca="1" si="9"/>
        <v>29.765344957923109</v>
      </c>
      <c r="Y20" s="172">
        <f t="shared" ca="1" si="10"/>
        <v>7.8478133652971618</v>
      </c>
      <c r="Z20" s="213">
        <f t="shared" ca="1" si="18"/>
        <v>-65.348644960520318</v>
      </c>
      <c r="AA20" s="668">
        <f t="shared" si="19"/>
        <v>3.5499999999999997E-2</v>
      </c>
      <c r="AB20" s="673">
        <f ca="1">Tsys_above($X20,$R20,AA20)</f>
        <v>30.81336885700275</v>
      </c>
      <c r="AC20" s="666"/>
      <c r="AD20" s="316">
        <f t="shared" si="20"/>
        <v>3.16</v>
      </c>
      <c r="AE20" s="381">
        <f t="shared" si="11"/>
        <v>0.91036440000000007</v>
      </c>
      <c r="AF20" s="381">
        <f ca="1">T_LNA("LNA_Band1",AD20)/J20</f>
        <v>6.7575608355394695E-2</v>
      </c>
      <c r="AH20" s="164">
        <f t="shared" si="21"/>
        <v>32.4</v>
      </c>
      <c r="AI20" s="381">
        <f t="shared" si="12"/>
        <v>9.3341160000000016</v>
      </c>
      <c r="AJ20" s="381">
        <f ca="1">T_LNA("LNA_Band4",AH20)/X20</f>
        <v>0.25147575089496921</v>
      </c>
      <c r="AK20" s="337"/>
      <c r="AL20" s="336"/>
      <c r="AM20" s="336"/>
      <c r="AN20" s="336"/>
    </row>
    <row r="21" spans="2:42" ht="14.25" customHeight="1" thickBot="1">
      <c r="B21" s="163">
        <v>1</v>
      </c>
      <c r="C21" s="161">
        <v>11</v>
      </c>
      <c r="D21" s="317">
        <f t="shared" si="13"/>
        <v>3.49</v>
      </c>
      <c r="E21" s="155">
        <f t="shared" ca="1" si="14"/>
        <v>33.638341400420146</v>
      </c>
      <c r="F21" s="150">
        <f t="shared" ca="1" si="0"/>
        <v>8.8365954018738542</v>
      </c>
      <c r="G21" s="151">
        <f>Ant_data(B21,D21,"Spill",User_Inputs)</f>
        <v>1.1532990600000006</v>
      </c>
      <c r="H21" s="153">
        <f t="shared" si="15"/>
        <v>4.47</v>
      </c>
      <c r="I21" s="258">
        <f>Ant_data(B21,D21,"Eta",User_Inputs)*Ruze(D21,Sigma_ngVLA)*NoiseToEff(Ant_data(B21,D21,"Surf",User_Inputs))</f>
        <v>0.9243128584936785</v>
      </c>
      <c r="J21" s="152">
        <f t="shared" ca="1" si="2"/>
        <v>14.462186124783276</v>
      </c>
      <c r="K21" s="173">
        <f t="shared" ca="1" si="3"/>
        <v>16.263721910740713</v>
      </c>
      <c r="L21" s="214">
        <f t="shared" ca="1" si="4"/>
        <v>-63.360528270596149</v>
      </c>
      <c r="M21" s="810">
        <f t="shared" si="5"/>
        <v>7.4999999999999997E-3</v>
      </c>
      <c r="N21" s="152">
        <f ca="1">Tsys_above($J21,$D21,M21)</f>
        <v>14.57043214547366</v>
      </c>
      <c r="P21" s="163">
        <v>4</v>
      </c>
      <c r="Q21" s="161">
        <v>11</v>
      </c>
      <c r="R21" s="165">
        <f>Cascade_Lookup($P21,$Q21,"Freq")</f>
        <v>34</v>
      </c>
      <c r="S21" s="155">
        <f t="shared" ca="1" si="17"/>
        <v>28.408503445427574</v>
      </c>
      <c r="T21" s="150">
        <f t="shared" ca="1" si="6"/>
        <v>17.845270451611476</v>
      </c>
      <c r="U21" s="151">
        <f t="shared" si="7"/>
        <v>0.71759999999999913</v>
      </c>
      <c r="V21" s="153">
        <f t="shared" si="8"/>
        <v>12.2</v>
      </c>
      <c r="W21" s="258">
        <f>Ant_data(P21,R21,"Eta",User_Inputs)*Ruze(R21,Sigma_ngVLA)*NoiseToEff(Ant_data(P21,R21,"Surf",User_Inputs))</f>
        <v>0.91117830960445978</v>
      </c>
      <c r="X21" s="152">
        <f t="shared" ca="1" si="9"/>
        <v>31.060849355309763</v>
      </c>
      <c r="Y21" s="173">
        <f t="shared" ca="1" si="10"/>
        <v>7.4649162074193489</v>
      </c>
      <c r="Z21" s="214">
        <f t="shared" ca="1" si="18"/>
        <v>-65.270572417690431</v>
      </c>
      <c r="AA21" s="810">
        <f t="shared" si="19"/>
        <v>3.8699999999999998E-2</v>
      </c>
      <c r="AB21" s="152">
        <f ca="1">Tsys_above($X21,$R21,AA21)</f>
        <v>32.254815168991335</v>
      </c>
      <c r="AC21" s="666"/>
      <c r="AD21" s="317">
        <f t="shared" si="20"/>
        <v>3.49</v>
      </c>
      <c r="AE21" s="811">
        <f t="shared" si="11"/>
        <v>1.0054341</v>
      </c>
      <c r="AF21" s="811">
        <f ca="1">T_LNA("LNA_Band1",AD21)/J21</f>
        <v>0.10079389017833183</v>
      </c>
      <c r="AH21" s="165">
        <f>Cascade_Lookup($P21,$Q21,"Freq")</f>
        <v>34</v>
      </c>
      <c r="AI21" s="811">
        <f t="shared" si="12"/>
        <v>9.7950599999999994</v>
      </c>
      <c r="AJ21" s="811">
        <f ca="1">T_LNA("LNA_Band4",AH21)/X21</f>
        <v>0.25774104515725088</v>
      </c>
      <c r="AK21" s="337"/>
      <c r="AL21" s="336"/>
      <c r="AM21" s="336"/>
      <c r="AN21" s="336"/>
    </row>
    <row r="22" spans="2:42" ht="14.25" customHeight="1">
      <c r="B22" s="158">
        <v>2</v>
      </c>
      <c r="C22" s="160">
        <v>1</v>
      </c>
      <c r="D22" s="318">
        <f>Cascade_Lookup($B22,$C22,"Freq")</f>
        <v>3.4099999999999997</v>
      </c>
      <c r="E22" s="156">
        <f ca="1">Cascade_Lookup(B22,C22,"Gain")</f>
        <v>34.257180430900483</v>
      </c>
      <c r="F22" s="147">
        <f t="shared" ca="1" si="0"/>
        <v>10.07600598551171</v>
      </c>
      <c r="G22" s="145">
        <f t="shared" ref="G22:G43" si="28">Ant_data(B22,D22,"Spill",User_Inputs)</f>
        <v>2.373901355494505</v>
      </c>
      <c r="H22" s="139">
        <f t="shared" si="15"/>
        <v>4.47</v>
      </c>
      <c r="I22" s="257">
        <f>Ant_data(B22,D22,"Eta",User_Inputs)*Ruze(D22,Sigma_ngVLA)*NoiseToEff(Ant_data(B22,D22,"Surf",User_Inputs))</f>
        <v>0.88605675832857034</v>
      </c>
      <c r="J22" s="146">
        <f t="shared" ca="1" si="2"/>
        <v>16.921069316072227</v>
      </c>
      <c r="K22" s="172">
        <f t="shared" ca="1" si="3"/>
        <v>13.325043317372108</v>
      </c>
      <c r="L22" s="213">
        <f t="shared" ca="1" si="4"/>
        <v>-62.059750659785465</v>
      </c>
      <c r="M22" s="669">
        <f t="shared" si="5"/>
        <v>7.4000000000000003E-3</v>
      </c>
      <c r="N22" s="146">
        <f ca="1">Tsys_above($J22,$D22,M22)</f>
        <v>17.046143758587466</v>
      </c>
      <c r="P22" s="158">
        <v>5</v>
      </c>
      <c r="Q22" s="160">
        <v>1</v>
      </c>
      <c r="R22" s="166">
        <f>Cascade_Lookup($P22,$Q22,"Freq")</f>
        <v>30.5</v>
      </c>
      <c r="S22" s="156">
        <f ca="1">Cascade_Lookup(P22,Q22,"Gain")</f>
        <v>32.30461257144654</v>
      </c>
      <c r="T22" s="147">
        <f t="shared" ca="1" si="6"/>
        <v>19.455925584037242</v>
      </c>
      <c r="U22" s="145">
        <f t="shared" si="7"/>
        <v>1.0426000000000002</v>
      </c>
      <c r="V22" s="139">
        <f t="shared" si="8"/>
        <v>10.9</v>
      </c>
      <c r="W22" s="257">
        <f>Ant_data(P22,R22,"Eta",User_Inputs)*Ruze(R22,Sigma_ngVLA)*NoiseToEff(Ant_data(P22,R22,"Surf",User_Inputs))</f>
        <v>0.89948477279549066</v>
      </c>
      <c r="X22" s="146">
        <f t="shared" ca="1" si="9"/>
        <v>31.573637300746803</v>
      </c>
      <c r="Y22" s="172">
        <f t="shared" ca="1" si="10"/>
        <v>7.2494338524384103</v>
      </c>
      <c r="Z22" s="213">
        <f t="shared" ca="1" si="18"/>
        <v>-61.303350407116852</v>
      </c>
      <c r="AA22" s="669">
        <f t="shared" si="19"/>
        <v>3.3099999999999997E-2</v>
      </c>
      <c r="AB22" s="146">
        <f ca="1">Tsys_above($X22,$R22,AA22)</f>
        <v>32.611949117597369</v>
      </c>
      <c r="AC22" s="666"/>
      <c r="AD22" s="318">
        <f>Cascade_Lookup($B22,$C22,"Freq")</f>
        <v>3.4099999999999997</v>
      </c>
      <c r="AE22" s="381">
        <f t="shared" si="11"/>
        <v>0.98238689999999984</v>
      </c>
      <c r="AF22" s="381">
        <f ca="1">T_LNA("LNA_Band2",AD22)/J22</f>
        <v>0.35058196423877447</v>
      </c>
      <c r="AH22" s="166">
        <f>Cascade_Lookup($P22,$Q22,"Freq")</f>
        <v>30.5</v>
      </c>
      <c r="AI22" s="381">
        <f t="shared" si="12"/>
        <v>8.7867449999999998</v>
      </c>
      <c r="AJ22" s="381">
        <f ca="1">T_LNA("LNA_Band5",AH22)/X22</f>
        <v>0.27199907055994682</v>
      </c>
      <c r="AK22" s="337"/>
      <c r="AL22" s="336"/>
      <c r="AM22" s="336"/>
      <c r="AN22" s="336"/>
    </row>
    <row r="23" spans="2:42" ht="14.25" customHeight="1">
      <c r="B23" s="159">
        <v>2</v>
      </c>
      <c r="C23" s="162">
        <v>2</v>
      </c>
      <c r="D23" s="318">
        <f t="shared" ref="D23:D32" si="29">Cascade_Lookup($B23,$C23,"Freq")</f>
        <v>3.88</v>
      </c>
      <c r="E23" s="156">
        <f t="shared" ref="E23:E32" ca="1" si="30">Cascade_Lookup(B23,C23,"Gain")</f>
        <v>34.153356677460806</v>
      </c>
      <c r="F23" s="147">
        <f t="shared" ca="1" si="0"/>
        <v>8.110949430114534</v>
      </c>
      <c r="G23" s="145">
        <f t="shared" si="28"/>
        <v>2.1975361021978022</v>
      </c>
      <c r="H23" s="139">
        <f t="shared" si="15"/>
        <v>4.4800000000000004</v>
      </c>
      <c r="I23" s="257">
        <f>Ant_data(B23,D23,"Eta",User_Inputs)*Ruze(D23,Sigma_ngVLA)*NoiseToEff(Ant_data(B23,D23,"Surf",User_Inputs))</f>
        <v>0.89791186319510996</v>
      </c>
      <c r="J23" s="146">
        <f t="shared" ca="1" si="2"/>
        <v>14.79015704669985</v>
      </c>
      <c r="K23" s="172">
        <f t="shared" ca="1" si="3"/>
        <v>15.448837874426683</v>
      </c>
      <c r="L23" s="213">
        <f t="shared" ca="1" si="4"/>
        <v>-62.748124603511883</v>
      </c>
      <c r="M23" s="669">
        <f t="shared" si="5"/>
        <v>7.4999999999999997E-3</v>
      </c>
      <c r="N23" s="146">
        <f ca="1">Tsys_above($J23,$D23,M23)</f>
        <v>14.900802136422181</v>
      </c>
      <c r="P23" s="159">
        <v>5</v>
      </c>
      <c r="Q23" s="162">
        <v>2</v>
      </c>
      <c r="R23" s="166">
        <f t="shared" ref="R23:R32" si="31">Cascade_Lookup($P23,$Q23,"Freq")</f>
        <v>32</v>
      </c>
      <c r="S23" s="156">
        <f t="shared" ref="S23:S32" ca="1" si="32">Cascade_Lookup(P23,Q23,"Gain")</f>
        <v>32.629454715739747</v>
      </c>
      <c r="T23" s="147">
        <f t="shared" ca="1" si="6"/>
        <v>18.66791517432798</v>
      </c>
      <c r="U23" s="145">
        <f t="shared" si="7"/>
        <v>0.97300000000000075</v>
      </c>
      <c r="V23" s="139">
        <f t="shared" si="8"/>
        <v>11.31</v>
      </c>
      <c r="W23" s="257">
        <f>Ant_data(P23,R23,"Eta",User_Inputs)*Ruze(R23,Sigma_ngVLA)*NoiseToEff(Ant_data(P23,R23,"Surf",User_Inputs))</f>
        <v>0.90016908509058247</v>
      </c>
      <c r="X23" s="146">
        <f t="shared" ca="1" si="9"/>
        <v>31.155585805757568</v>
      </c>
      <c r="Y23" s="172">
        <f t="shared" ca="1" si="10"/>
        <v>7.352297362969674</v>
      </c>
      <c r="Z23" s="213">
        <f t="shared" ca="1" si="18"/>
        <v>-61.036395204954403</v>
      </c>
      <c r="AA23" s="668">
        <f t="shared" si="19"/>
        <v>3.49E-2</v>
      </c>
      <c r="AB23" s="673">
        <f ca="1">Tsys_above($X23,$R23,AA23)</f>
        <v>32.235271377988617</v>
      </c>
      <c r="AC23" s="666"/>
      <c r="AD23" s="318">
        <f t="shared" ref="AD23:AD32" si="33">Cascade_Lookup($B23,$C23,"Freq")</f>
        <v>3.88</v>
      </c>
      <c r="AE23" s="381">
        <f t="shared" si="11"/>
        <v>1.1177892</v>
      </c>
      <c r="AF23" s="381">
        <f ca="1">T_LNA("LNA_Band2",AD23)/J23</f>
        <v>0.27369813060502818</v>
      </c>
      <c r="AH23" s="166">
        <f t="shared" ref="AH23:AH32" si="34">Cascade_Lookup($P23,$Q23,"Freq")</f>
        <v>32</v>
      </c>
      <c r="AI23" s="381">
        <f t="shared" si="12"/>
        <v>9.2188800000000004</v>
      </c>
      <c r="AJ23" s="381">
        <f ca="1">T_LNA("LNA_Band5",AH23)/X23</f>
        <v>0.26114097326638813</v>
      </c>
      <c r="AK23" s="337"/>
      <c r="AL23" s="336"/>
      <c r="AM23" s="336"/>
      <c r="AN23" s="336"/>
    </row>
    <row r="24" spans="2:42" ht="14.25" customHeight="1">
      <c r="B24" s="159">
        <v>2</v>
      </c>
      <c r="C24" s="162">
        <v>3</v>
      </c>
      <c r="D24" s="318">
        <f t="shared" si="29"/>
        <v>4.4000000000000004</v>
      </c>
      <c r="E24" s="156">
        <f t="shared" ca="1" si="30"/>
        <v>34.03449963410953</v>
      </c>
      <c r="F24" s="147">
        <f t="shared" ca="1" si="0"/>
        <v>8.1287481484765856</v>
      </c>
      <c r="G24" s="145">
        <f t="shared" si="28"/>
        <v>1.8983157307692304</v>
      </c>
      <c r="H24" s="139">
        <f t="shared" si="15"/>
        <v>4.49</v>
      </c>
      <c r="I24" s="257">
        <f>Ant_data(B24,D24,"Eta",User_Inputs)*Ruze(D24,Sigma_ngVLA)*NoiseToEff(Ant_data(B24,D24,"Surf",User_Inputs))</f>
        <v>0.90966176201482218</v>
      </c>
      <c r="J24" s="146">
        <f t="shared" ca="1" si="2"/>
        <v>14.519478865737254</v>
      </c>
      <c r="K24" s="172">
        <f t="shared" ca="1" si="3"/>
        <v>15.942770780763034</v>
      </c>
      <c r="L24" s="213">
        <f t="shared" ca="1" si="4"/>
        <v>-62.947199212752679</v>
      </c>
      <c r="M24" s="669">
        <f t="shared" si="5"/>
        <v>7.6E-3</v>
      </c>
      <c r="N24" s="146">
        <f ca="1">Tsys_above($J24,$D24,M24)</f>
        <v>14.629445551929276</v>
      </c>
      <c r="P24" s="159">
        <v>5</v>
      </c>
      <c r="Q24" s="162">
        <v>3</v>
      </c>
      <c r="R24" s="166">
        <f t="shared" si="31"/>
        <v>33.700000000000003</v>
      </c>
      <c r="S24" s="156">
        <f t="shared" ca="1" si="32"/>
        <v>33.328503826053705</v>
      </c>
      <c r="T24" s="147">
        <f t="shared" ca="1" si="6"/>
        <v>19.381526700274712</v>
      </c>
      <c r="U24" s="145">
        <f t="shared" si="7"/>
        <v>0.93015999999999932</v>
      </c>
      <c r="V24" s="139">
        <f t="shared" si="8"/>
        <v>12.04</v>
      </c>
      <c r="W24" s="257">
        <f>Ant_data(P24,R24,"Eta",User_Inputs)*Ruze(R24,Sigma_ngVLA)*NoiseToEff(Ant_data(P24,R24,"Surf",User_Inputs))</f>
        <v>0.89978534569921576</v>
      </c>
      <c r="X24" s="146">
        <f t="shared" ca="1" si="9"/>
        <v>32.586335482868257</v>
      </c>
      <c r="Y24" s="172">
        <f t="shared" ca="1" si="10"/>
        <v>7.0264875809906595</v>
      </c>
      <c r="Z24" s="213">
        <f t="shared" ca="1" si="18"/>
        <v>-60.142350066451939</v>
      </c>
      <c r="AA24" s="668">
        <f t="shared" si="19"/>
        <v>3.7999999999999999E-2</v>
      </c>
      <c r="AB24" s="673">
        <f ca="1">Tsys_above($X24,$R24,AA24)</f>
        <v>33.817621377573133</v>
      </c>
      <c r="AC24" s="335"/>
      <c r="AD24" s="318">
        <f t="shared" si="33"/>
        <v>4.4000000000000004</v>
      </c>
      <c r="AE24" s="381">
        <f t="shared" si="11"/>
        <v>1.2675960000000002</v>
      </c>
      <c r="AF24" s="381">
        <f ca="1">T_LNA("LNA_Band2",AD24)/J24</f>
        <v>0.27267115130057379</v>
      </c>
      <c r="AH24" s="166">
        <f t="shared" si="34"/>
        <v>33.700000000000003</v>
      </c>
      <c r="AI24" s="381">
        <f t="shared" si="12"/>
        <v>9.7086330000000007</v>
      </c>
      <c r="AJ24" s="381">
        <f ca="1">T_LNA("LNA_Band5",AH24)/X24</f>
        <v>0.27325564130036489</v>
      </c>
      <c r="AK24" s="337"/>
      <c r="AL24" s="336"/>
      <c r="AM24" s="336"/>
      <c r="AN24" s="336"/>
    </row>
    <row r="25" spans="2:42" ht="14.25" customHeight="1">
      <c r="B25" s="159">
        <v>2</v>
      </c>
      <c r="C25" s="162">
        <v>4</v>
      </c>
      <c r="D25" s="318">
        <f t="shared" si="29"/>
        <v>5</v>
      </c>
      <c r="E25" s="156">
        <f t="shared" ca="1" si="30"/>
        <v>34.087019519885395</v>
      </c>
      <c r="F25" s="147">
        <f t="shared" ca="1" si="0"/>
        <v>8.4140167546399809</v>
      </c>
      <c r="G25" s="145">
        <f t="shared" si="28"/>
        <v>1.6308755043956042</v>
      </c>
      <c r="H25" s="139">
        <f t="shared" si="15"/>
        <v>4.5199999999999996</v>
      </c>
      <c r="I25" s="257">
        <f>Ant_data(B25,D25,"Eta",User_Inputs)*Ruze(D25,Sigma_ngVLA)*NoiseToEff(Ant_data(B25,D25,"Surf",User_Inputs))</f>
        <v>0.9125561847164666</v>
      </c>
      <c r="J25" s="146">
        <f t="shared" ca="1" si="2"/>
        <v>14.56840487060389</v>
      </c>
      <c r="K25" s="172">
        <f t="shared" ca="1" si="3"/>
        <v>15.939786568254663</v>
      </c>
      <c r="L25" s="213">
        <f t="shared" ca="1" si="4"/>
        <v>-62.880069591757859</v>
      </c>
      <c r="M25" s="669">
        <f t="shared" si="5"/>
        <v>7.7000000000000002E-3</v>
      </c>
      <c r="N25" s="146">
        <f ca="1">Tsys_above($J25,$D25,M25)</f>
        <v>14.680092066004534</v>
      </c>
      <c r="P25" s="159">
        <v>5</v>
      </c>
      <c r="Q25" s="162">
        <v>4</v>
      </c>
      <c r="R25" s="166">
        <f t="shared" si="31"/>
        <v>35.5</v>
      </c>
      <c r="S25" s="156">
        <f t="shared" ca="1" si="32"/>
        <v>33.603295111397635</v>
      </c>
      <c r="T25" s="147">
        <f t="shared" ca="1" si="6"/>
        <v>20.108911635333616</v>
      </c>
      <c r="U25" s="145">
        <f t="shared" si="7"/>
        <v>0.90499999999999936</v>
      </c>
      <c r="V25" s="139">
        <f t="shared" si="8"/>
        <v>13.11</v>
      </c>
      <c r="W25" s="257">
        <f>Ant_data(P25,R25,"Eta",User_Inputs)*Ruze(R25,Sigma_ngVLA)*NoiseToEff(Ant_data(P25,R25,"Surf",User_Inputs))</f>
        <v>0.89780691004620494</v>
      </c>
      <c r="X25" s="146">
        <f t="shared" ca="1" si="9"/>
        <v>34.388738118147657</v>
      </c>
      <c r="Y25" s="172">
        <f t="shared" ca="1" si="10"/>
        <v>6.6435712250762355</v>
      </c>
      <c r="Z25" s="213">
        <f t="shared" ca="1" si="18"/>
        <v>-59.63375162617794</v>
      </c>
      <c r="AA25" s="668">
        <f t="shared" si="19"/>
        <v>4.2500000000000003E-2</v>
      </c>
      <c r="AB25" s="673">
        <f ca="1">Tsys_above($X25,$R25,AA25)</f>
        <v>35.845362398935912</v>
      </c>
      <c r="AC25" s="335"/>
      <c r="AD25" s="318">
        <f t="shared" si="33"/>
        <v>5</v>
      </c>
      <c r="AE25" s="381">
        <f t="shared" si="11"/>
        <v>1.44045</v>
      </c>
      <c r="AF25" s="381">
        <f ca="1">T_LNA("LNA_Band2",AD25)/J25</f>
        <v>0.27799637621279677</v>
      </c>
      <c r="AH25" s="166">
        <f t="shared" si="34"/>
        <v>35.5</v>
      </c>
      <c r="AI25" s="381">
        <f t="shared" si="12"/>
        <v>10.227195000000002</v>
      </c>
      <c r="AJ25" s="381">
        <f ca="1">T_LNA("LNA_Band5",AH25)/X25</f>
        <v>0.28259251521856821</v>
      </c>
      <c r="AK25" s="337"/>
      <c r="AL25" s="336"/>
      <c r="AM25" s="336"/>
      <c r="AN25" s="336"/>
    </row>
    <row r="26" spans="2:42" ht="14.25" customHeight="1">
      <c r="B26" s="159">
        <v>2</v>
      </c>
      <c r="C26" s="162">
        <v>5</v>
      </c>
      <c r="D26" s="318">
        <f t="shared" si="29"/>
        <v>5.7</v>
      </c>
      <c r="E26" s="156">
        <f t="shared" ca="1" si="30"/>
        <v>34.043713403717014</v>
      </c>
      <c r="F26" s="147">
        <f t="shared" ca="1" si="0"/>
        <v>8.5425388483139777</v>
      </c>
      <c r="G26" s="145">
        <f t="shared" si="28"/>
        <v>1.5368790624999999</v>
      </c>
      <c r="H26" s="139">
        <f t="shared" si="15"/>
        <v>4.5599999999999996</v>
      </c>
      <c r="I26" s="257">
        <f>Ant_data(B26,D26,"Eta",User_Inputs)*Ruze(D26,Sigma_ngVLA)*NoiseToEff(Ant_data(B26,D26,"Surf",User_Inputs))</f>
        <v>0.91536774454003444</v>
      </c>
      <c r="J26" s="146">
        <f t="shared" ca="1" si="2"/>
        <v>14.644204920296872</v>
      </c>
      <c r="K26" s="172">
        <f t="shared" ca="1" si="3"/>
        <v>15.906136275458538</v>
      </c>
      <c r="L26" s="213">
        <f t="shared" ca="1" si="4"/>
        <v>-62.900837757755937</v>
      </c>
      <c r="M26" s="669">
        <f t="shared" si="5"/>
        <v>7.7999999999999996E-3</v>
      </c>
      <c r="N26" s="146">
        <f ca="1">Tsys_above($J26,$D26,M26)</f>
        <v>14.757811758320177</v>
      </c>
      <c r="P26" s="159">
        <v>5</v>
      </c>
      <c r="Q26" s="162">
        <v>5</v>
      </c>
      <c r="R26" s="166">
        <f t="shared" si="31"/>
        <v>37.299999999999997</v>
      </c>
      <c r="S26" s="156">
        <f t="shared" ca="1" si="32"/>
        <v>33.909867332121649</v>
      </c>
      <c r="T26" s="147">
        <f t="shared" ca="1" si="6"/>
        <v>20.214825685995283</v>
      </c>
      <c r="U26" s="145">
        <f t="shared" si="7"/>
        <v>0.88167272727272716</v>
      </c>
      <c r="V26" s="139">
        <f t="shared" si="8"/>
        <v>14.51</v>
      </c>
      <c r="W26" s="257">
        <f>Ant_data(P26,R26,"Eta",User_Inputs)*Ruze(R26,Sigma_ngVLA)*NoiseToEff(Ant_data(P26,R26,"Surf",User_Inputs))</f>
        <v>0.89526540834125434</v>
      </c>
      <c r="X26" s="146">
        <f t="shared" ca="1" si="9"/>
        <v>35.903719872953225</v>
      </c>
      <c r="Y26" s="172">
        <f t="shared" ca="1" si="10"/>
        <v>6.3452282500151744</v>
      </c>
      <c r="Z26" s="213">
        <f t="shared" ca="1" si="18"/>
        <v>-59.139947335741681</v>
      </c>
      <c r="AA26" s="668">
        <f t="shared" si="19"/>
        <v>4.8399999999999999E-2</v>
      </c>
      <c r="AB26" s="673">
        <f ca="1">Tsys_above($X26,$R26,AA26)</f>
        <v>37.640518842335659</v>
      </c>
      <c r="AC26" s="335"/>
      <c r="AD26" s="318">
        <f t="shared" si="33"/>
        <v>5.7</v>
      </c>
      <c r="AE26" s="381">
        <f t="shared" si="11"/>
        <v>1.6421129999999999</v>
      </c>
      <c r="AF26" s="381">
        <f ca="1">T_LNA("LNA_Band2",AD26)/J26</f>
        <v>0.26924777223762092</v>
      </c>
      <c r="AH26" s="166">
        <f t="shared" si="34"/>
        <v>37.299999999999997</v>
      </c>
      <c r="AI26" s="381">
        <f t="shared" si="12"/>
        <v>10.745756999999999</v>
      </c>
      <c r="AJ26" s="381">
        <f ca="1">T_LNA("LNA_Band5",AH26)/X26</f>
        <v>0.27507456149243964</v>
      </c>
      <c r="AK26" s="337"/>
      <c r="AL26" s="336"/>
      <c r="AM26" s="336"/>
      <c r="AN26" s="336"/>
    </row>
    <row r="27" spans="2:42" ht="14.25" customHeight="1">
      <c r="B27" s="159">
        <v>2</v>
      </c>
      <c r="C27" s="162">
        <v>6</v>
      </c>
      <c r="D27" s="318">
        <f t="shared" si="29"/>
        <v>6.45</v>
      </c>
      <c r="E27" s="156">
        <f t="shared" ca="1" si="30"/>
        <v>33.975410456506694</v>
      </c>
      <c r="F27" s="147">
        <f t="shared" ca="1" si="0"/>
        <v>8.6400276734548349</v>
      </c>
      <c r="G27" s="145">
        <f t="shared" si="28"/>
        <v>1.4659536875000001</v>
      </c>
      <c r="H27" s="139">
        <f t="shared" si="15"/>
        <v>4.5999999999999996</v>
      </c>
      <c r="I27" s="257">
        <f>Ant_data(B27,D27,"Eta",User_Inputs)*Ruze(D27,Sigma_ngVLA)*NoiseToEff(Ant_data(B27,D27,"Surf",User_Inputs))</f>
        <v>0.92985735173881778</v>
      </c>
      <c r="J27" s="146">
        <f t="shared" ca="1" si="2"/>
        <v>14.712350586222724</v>
      </c>
      <c r="K27" s="172">
        <f t="shared" ca="1" si="3"/>
        <v>16.083077523684118</v>
      </c>
      <c r="L27" s="213">
        <f t="shared" ca="1" si="4"/>
        <v>-62.948978026256412</v>
      </c>
      <c r="M27" s="669">
        <f t="shared" si="5"/>
        <v>8.0000000000000002E-3</v>
      </c>
      <c r="N27" s="146">
        <f ca="1">Tsys_above($J27,$D27,M27)</f>
        <v>14.829286719160484</v>
      </c>
      <c r="P27" s="159">
        <v>5</v>
      </c>
      <c r="Q27" s="162">
        <v>6</v>
      </c>
      <c r="R27" s="166">
        <f t="shared" si="31"/>
        <v>39.299999999999997</v>
      </c>
      <c r="S27" s="156">
        <f t="shared" ca="1" si="32"/>
        <v>34.051477041088297</v>
      </c>
      <c r="T27" s="147">
        <f t="shared" ca="1" si="6"/>
        <v>20.311448008627426</v>
      </c>
      <c r="U27" s="145">
        <f t="shared" si="7"/>
        <v>0.84527368421052773</v>
      </c>
      <c r="V27" s="139">
        <f t="shared" si="8"/>
        <v>16.579999999999998</v>
      </c>
      <c r="W27" s="257">
        <f>Ant_data(P27,R27,"Eta",User_Inputs)*Ruze(R27,Sigma_ngVLA)*NoiseToEff(Ant_data(P27,R27,"Surf",User_Inputs))</f>
        <v>0.89190940382551043</v>
      </c>
      <c r="X27" s="146">
        <f t="shared" ca="1" si="9"/>
        <v>38.076093145953323</v>
      </c>
      <c r="Y27" s="172">
        <f t="shared" ca="1" si="10"/>
        <v>5.9607822057478419</v>
      </c>
      <c r="Z27" s="213">
        <f t="shared" ca="1" si="18"/>
        <v>-58.743208289213669</v>
      </c>
      <c r="AA27" s="668">
        <f t="shared" si="19"/>
        <v>5.7200000000000001E-2</v>
      </c>
      <c r="AB27" s="673">
        <f ca="1">Tsys_above($X27,$R27,AA27)</f>
        <v>40.262897462302334</v>
      </c>
      <c r="AC27" s="335"/>
      <c r="AD27" s="318">
        <f t="shared" si="33"/>
        <v>6.45</v>
      </c>
      <c r="AE27" s="381">
        <f t="shared" si="11"/>
        <v>1.8581805</v>
      </c>
      <c r="AF27" s="381">
        <f ca="1">T_LNA("LNA_Band2",AD27)/J27</f>
        <v>0.25981162729844193</v>
      </c>
      <c r="AH27" s="166">
        <f t="shared" si="34"/>
        <v>39.299999999999997</v>
      </c>
      <c r="AI27" s="381">
        <f t="shared" si="12"/>
        <v>11.321936999999998</v>
      </c>
      <c r="AJ27" s="381">
        <f ca="1">T_LNA("LNA_Band5",AH27)/X27</f>
        <v>0.26294189274153612</v>
      </c>
      <c r="AK27" s="337"/>
      <c r="AL27" s="336"/>
      <c r="AM27" s="336"/>
      <c r="AN27" s="336"/>
    </row>
    <row r="28" spans="2:42" ht="14.25" customHeight="1">
      <c r="B28" s="159">
        <v>2</v>
      </c>
      <c r="C28" s="162">
        <v>7</v>
      </c>
      <c r="D28" s="318">
        <f t="shared" si="29"/>
        <v>7.35</v>
      </c>
      <c r="E28" s="156">
        <f t="shared" ca="1" si="30"/>
        <v>33.975247210686653</v>
      </c>
      <c r="F28" s="147">
        <f t="shared" ca="1" si="0"/>
        <v>9.0036352920237199</v>
      </c>
      <c r="G28" s="145">
        <f t="shared" si="28"/>
        <v>1.3988195823863638</v>
      </c>
      <c r="H28" s="139">
        <f t="shared" si="15"/>
        <v>4.66</v>
      </c>
      <c r="I28" s="257">
        <f>Ant_data(B28,D28,"Eta",User_Inputs)*Ruze(D28,Sigma_ngVLA)*NoiseToEff(Ant_data(B28,D28,"Surf",User_Inputs))</f>
        <v>0.93810158622927131</v>
      </c>
      <c r="J28" s="146">
        <f t="shared" ca="1" si="2"/>
        <v>15.071014062194633</v>
      </c>
      <c r="K28" s="172">
        <f t="shared" ca="1" si="3"/>
        <v>15.839529854858464</v>
      </c>
      <c r="L28" s="213">
        <f t="shared" ca="1" si="4"/>
        <v>-62.844537174683666</v>
      </c>
      <c r="M28" s="669">
        <f t="shared" si="5"/>
        <v>8.3000000000000001E-3</v>
      </c>
      <c r="N28" s="146">
        <f ca="1">Tsys_above($J28,$D28,M28)</f>
        <v>15.195165185277205</v>
      </c>
      <c r="P28" s="159">
        <v>5</v>
      </c>
      <c r="Q28" s="162">
        <v>7</v>
      </c>
      <c r="R28" s="166">
        <f t="shared" si="31"/>
        <v>41.3</v>
      </c>
      <c r="S28" s="156">
        <f t="shared" ca="1" si="32"/>
        <v>34.114857814334577</v>
      </c>
      <c r="T28" s="147">
        <f t="shared" ca="1" si="6"/>
        <v>21.23721833904942</v>
      </c>
      <c r="U28" s="145">
        <f t="shared" si="7"/>
        <v>0.84274736842105247</v>
      </c>
      <c r="V28" s="139">
        <f t="shared" si="8"/>
        <v>19.38</v>
      </c>
      <c r="W28" s="257">
        <f>Ant_data(P28,R28,"Eta",User_Inputs)*Ruze(R28,Sigma_ngVLA)*NoiseToEff(Ant_data(P28,R28,"Surf",User_Inputs))</f>
        <v>0.88795174965739365</v>
      </c>
      <c r="X28" s="146">
        <f t="shared" ca="1" si="9"/>
        <v>41.832295841052812</v>
      </c>
      <c r="Y28" s="172">
        <f t="shared" ca="1" si="10"/>
        <v>5.4014773425127132</v>
      </c>
      <c r="Z28" s="213">
        <f t="shared" ca="1" si="18"/>
        <v>-58.271234319705343</v>
      </c>
      <c r="AA28" s="668">
        <f t="shared" si="19"/>
        <v>6.93E-2</v>
      </c>
      <c r="AB28" s="673">
        <f ca="1">Tsys_above($X28,$R28,AA28)</f>
        <v>44.764032884010248</v>
      </c>
      <c r="AC28" s="335"/>
      <c r="AD28" s="318">
        <f t="shared" si="33"/>
        <v>7.35</v>
      </c>
      <c r="AE28" s="381">
        <f t="shared" si="11"/>
        <v>2.1174614999999997</v>
      </c>
      <c r="AF28" s="381">
        <f ca="1">T_LNA("LNA_Band2",AD28)/J28</f>
        <v>0.26139559752047409</v>
      </c>
      <c r="AH28" s="166">
        <f t="shared" si="34"/>
        <v>41.3</v>
      </c>
      <c r="AI28" s="381">
        <f t="shared" si="12"/>
        <v>11.898116999999999</v>
      </c>
      <c r="AJ28" s="381">
        <f ca="1">T_LNA("LNA_Band5",AH28)/X28</f>
        <v>0.2606718034657492</v>
      </c>
      <c r="AK28" s="337"/>
      <c r="AL28" s="336"/>
      <c r="AM28" s="336"/>
      <c r="AN28" s="336"/>
    </row>
    <row r="29" spans="2:42" ht="14.25" customHeight="1">
      <c r="B29" s="159">
        <v>2</v>
      </c>
      <c r="C29" s="162">
        <v>8</v>
      </c>
      <c r="D29" s="318">
        <f t="shared" si="29"/>
        <v>8.35</v>
      </c>
      <c r="E29" s="156">
        <f t="shared" ca="1" si="30"/>
        <v>33.93343509956707</v>
      </c>
      <c r="F29" s="147">
        <f t="shared" ca="1" si="0"/>
        <v>9.8306767960389223</v>
      </c>
      <c r="G29" s="145">
        <f t="shared" si="28"/>
        <v>1.4931651316287879</v>
      </c>
      <c r="H29" s="139">
        <f t="shared" si="15"/>
        <v>4.74</v>
      </c>
      <c r="I29" s="257">
        <f>Ant_data(B29,D29,"Eta",User_Inputs)*Ruze(D29,Sigma_ngVLA)*NoiseToEff(Ant_data(B29,D29,"Surf",User_Inputs))</f>
        <v>0.94396468469609229</v>
      </c>
      <c r="J29" s="146">
        <f t="shared" ca="1" si="2"/>
        <v>16.074158202843776</v>
      </c>
      <c r="K29" s="172">
        <f t="shared" ca="1" si="3"/>
        <v>14.943846575514504</v>
      </c>
      <c r="L29" s="213">
        <f t="shared" ca="1" si="4"/>
        <v>-62.606491652764333</v>
      </c>
      <c r="M29" s="669">
        <f t="shared" si="5"/>
        <v>8.6E-3</v>
      </c>
      <c r="N29" s="146">
        <f ca="1">Tsys_above($J29,$D29,M29)</f>
        <v>16.21127545814225</v>
      </c>
      <c r="P29" s="159">
        <v>5</v>
      </c>
      <c r="Q29" s="162">
        <v>8</v>
      </c>
      <c r="R29" s="166">
        <f t="shared" si="31"/>
        <v>43.3</v>
      </c>
      <c r="S29" s="156">
        <f t="shared" ca="1" si="32"/>
        <v>33.640778608416866</v>
      </c>
      <c r="T29" s="147">
        <f t="shared" ca="1" si="6"/>
        <v>22.987384279751616</v>
      </c>
      <c r="U29" s="145">
        <f t="shared" si="7"/>
        <v>0.84377999999999831</v>
      </c>
      <c r="V29" s="139">
        <f t="shared" si="8"/>
        <v>23.31</v>
      </c>
      <c r="W29" s="257">
        <f>Ant_data(P29,R29,"Eta",User_Inputs)*Ruze(R29,Sigma_ngVLA)*NoiseToEff(Ant_data(P29,R29,"Surf",User_Inputs))</f>
        <v>0.883553750892488</v>
      </c>
      <c r="X29" s="146">
        <f t="shared" ca="1" si="9"/>
        <v>47.545719349259883</v>
      </c>
      <c r="Y29" s="172">
        <f t="shared" ca="1" si="10"/>
        <v>4.7288598611727419</v>
      </c>
      <c r="Z29" s="213">
        <f t="shared" ca="1" si="18"/>
        <v>-58.189316302571598</v>
      </c>
      <c r="AA29" s="668">
        <f t="shared" si="19"/>
        <v>8.6499999999999994E-2</v>
      </c>
      <c r="AB29" s="673">
        <f ca="1">Tsys_above($X29,$R29,AA29)</f>
        <v>51.748945934061808</v>
      </c>
      <c r="AC29" s="335"/>
      <c r="AD29" s="318">
        <f t="shared" si="33"/>
        <v>8.35</v>
      </c>
      <c r="AE29" s="381">
        <f t="shared" si="11"/>
        <v>2.4055515000000001</v>
      </c>
      <c r="AF29" s="381">
        <f ca="1">T_LNA("LNA_Band2",AD29)/J29</f>
        <v>0.27348156532596951</v>
      </c>
      <c r="AH29" s="166">
        <f t="shared" si="34"/>
        <v>43.3</v>
      </c>
      <c r="AI29" s="381">
        <f t="shared" si="12"/>
        <v>12.474296999999998</v>
      </c>
      <c r="AJ29" s="381">
        <f ca="1">T_LNA("LNA_Band5",AH29)/X29</f>
        <v>0.26392807116494565</v>
      </c>
      <c r="AK29" s="337"/>
      <c r="AL29" s="336"/>
      <c r="AM29" s="336"/>
      <c r="AN29" s="336"/>
    </row>
    <row r="30" spans="2:42" ht="14.25" customHeight="1">
      <c r="B30" s="159">
        <v>2</v>
      </c>
      <c r="C30" s="162">
        <v>9</v>
      </c>
      <c r="D30" s="318">
        <f t="shared" si="29"/>
        <v>9.5</v>
      </c>
      <c r="E30" s="156">
        <f t="shared" ref="E30" ca="1" si="35">Cascade_Lookup(B30,C30,"Gain")</f>
        <v>33.797664625346172</v>
      </c>
      <c r="F30" s="147">
        <f t="shared" ca="1" si="0"/>
        <v>10.65578488675864</v>
      </c>
      <c r="G30" s="145">
        <f t="shared" ref="G30" si="36">Ant_data(B30,D30,"Spill",User_Inputs)</f>
        <v>1.6197450757575758</v>
      </c>
      <c r="H30" s="139">
        <f t="shared" si="15"/>
        <v>4.84</v>
      </c>
      <c r="I30" s="257">
        <f>Ant_data(B30,D30,"Eta",User_Inputs)*Ruze(D30,Sigma_ngVLA)*NoiseToEff(Ant_data(B30,D30,"Surf",User_Inputs))</f>
        <v>0.94008353650891907</v>
      </c>
      <c r="J30" s="146">
        <f t="shared" ca="1" si="2"/>
        <v>17.127839946735733</v>
      </c>
      <c r="K30" s="172">
        <f t="shared" ca="1" si="3"/>
        <v>13.966858800675519</v>
      </c>
      <c r="L30" s="213">
        <f t="shared" ref="L30" ca="1" si="37">120+E30+AbsToDb(k*J30)</f>
        <v>-62.466518550784571</v>
      </c>
      <c r="M30" s="669">
        <f t="shared" si="5"/>
        <v>8.9999999999999993E-3</v>
      </c>
      <c r="N30" s="146">
        <f ca="1">Tsys_above($J30,$D30,M30)</f>
        <v>17.280643099364301</v>
      </c>
      <c r="P30" s="159">
        <v>5</v>
      </c>
      <c r="Q30" s="162">
        <v>9</v>
      </c>
      <c r="R30" s="166">
        <f t="shared" si="31"/>
        <v>45.7</v>
      </c>
      <c r="S30" s="156">
        <f t="shared" ref="S30" ca="1" si="38">Cascade_Lookup(P30,Q30,"Gain")</f>
        <v>33.199884170803422</v>
      </c>
      <c r="T30" s="147">
        <f t="shared" ca="1" si="6"/>
        <v>25.232173837169146</v>
      </c>
      <c r="U30" s="145">
        <f t="shared" ref="U30" si="39">Ant_data(P30,R30,"Spill",User_Inputs)</f>
        <v>0.86770799999999715</v>
      </c>
      <c r="V30" s="139">
        <f t="shared" si="8"/>
        <v>30.53</v>
      </c>
      <c r="W30" s="257">
        <f>Ant_data(P30,R30,"Eta",User_Inputs)*Ruze(R30,Sigma_ngVLA)*NoiseToEff(Ant_data(P30,R30,"Surf",User_Inputs))</f>
        <v>0.87689556614751951</v>
      </c>
      <c r="X30" s="146">
        <f t="shared" ca="1" si="9"/>
        <v>57.065133228892385</v>
      </c>
      <c r="Y30" s="172">
        <f t="shared" ca="1" si="10"/>
        <v>3.910316677251827</v>
      </c>
      <c r="Z30" s="213">
        <f t="shared" ref="Z30" ca="1" si="40">120+S30+AbsToDb(k*X30)</f>
        <v>-57.837616609760062</v>
      </c>
      <c r="AA30" s="668">
        <f t="shared" si="19"/>
        <v>0.11890000000000001</v>
      </c>
      <c r="AB30" s="673">
        <f ca="1">Tsys_above($X30,$R30,AA30)</f>
        <v>64.13320468613361</v>
      </c>
      <c r="AC30" s="335"/>
      <c r="AD30" s="318">
        <f t="shared" si="33"/>
        <v>9.5</v>
      </c>
      <c r="AE30" s="381">
        <f t="shared" si="11"/>
        <v>2.7368549999999998</v>
      </c>
      <c r="AF30" s="381">
        <f ca="1">T_LNA("LNA_Band2",AD30)/J30</f>
        <v>0.29105879823997088</v>
      </c>
      <c r="AH30" s="166">
        <f t="shared" si="34"/>
        <v>45.7</v>
      </c>
      <c r="AI30" s="381">
        <f t="shared" si="12"/>
        <v>13.165713</v>
      </c>
      <c r="AJ30" s="381">
        <f ca="1">T_LNA("LNA_Band5",AH30)/X30</f>
        <v>0.25693009321805416</v>
      </c>
      <c r="AK30" s="337"/>
      <c r="AL30" s="336"/>
      <c r="AM30" s="336"/>
      <c r="AN30" s="336"/>
    </row>
    <row r="31" spans="2:42" ht="14.25" customHeight="1">
      <c r="B31" s="159">
        <v>2</v>
      </c>
      <c r="C31" s="162">
        <v>10</v>
      </c>
      <c r="D31" s="318">
        <f t="shared" si="29"/>
        <v>10.8</v>
      </c>
      <c r="E31" s="156">
        <f t="shared" ca="1" si="30"/>
        <v>33.57266881061269</v>
      </c>
      <c r="F31" s="147">
        <f t="shared" ca="1" si="0"/>
        <v>11.196365742152173</v>
      </c>
      <c r="G31" s="145">
        <f t="shared" si="28"/>
        <v>1.7099716587301581</v>
      </c>
      <c r="H31" s="139">
        <f t="shared" si="15"/>
        <v>4.99</v>
      </c>
      <c r="I31" s="257">
        <f>Ant_data(B31,D31,"Eta",User_Inputs)*Ruze(D31,Sigma_ngVLA)*NoiseToEff(Ant_data(B31,D31,"Surf",User_Inputs))</f>
        <v>0.95180101265406181</v>
      </c>
      <c r="J31" s="146">
        <f t="shared" ca="1" si="2"/>
        <v>17.911414141851125</v>
      </c>
      <c r="K31" s="172">
        <f t="shared" ca="1" si="3"/>
        <v>13.522319046030828</v>
      </c>
      <c r="L31" s="213">
        <f t="shared" ca="1" si="4"/>
        <v>-62.497241569197513</v>
      </c>
      <c r="M31" s="669">
        <f t="shared" si="5"/>
        <v>9.5999999999999992E-3</v>
      </c>
      <c r="N31" s="146">
        <f ca="1">Tsys_above($J31,$D31,M31)</f>
        <v>18.081715256945873</v>
      </c>
      <c r="P31" s="159">
        <v>5</v>
      </c>
      <c r="Q31" s="162">
        <v>10</v>
      </c>
      <c r="R31" s="166">
        <f t="shared" si="31"/>
        <v>48</v>
      </c>
      <c r="S31" s="156">
        <f t="shared" ca="1" si="32"/>
        <v>32.710162402373982</v>
      </c>
      <c r="T31" s="147">
        <f t="shared" ca="1" si="6"/>
        <v>27.431247622914139</v>
      </c>
      <c r="U31" s="145">
        <f t="shared" si="7"/>
        <v>0.87469999999999715</v>
      </c>
      <c r="V31" s="139">
        <f t="shared" si="8"/>
        <v>42.47</v>
      </c>
      <c r="W31" s="257">
        <f>Ant_data(P31,R31,"Eta",User_Inputs)*Ruze(R31,Sigma_ngVLA)*NoiseToEff(Ant_data(P31,R31,"Surf",User_Inputs))</f>
        <v>0.86920771654009976</v>
      </c>
      <c r="X31" s="146">
        <f t="shared" ca="1" si="9"/>
        <v>71.247562184142168</v>
      </c>
      <c r="Y31" s="172">
        <f t="shared" ca="1" si="10"/>
        <v>3.1044770646767637</v>
      </c>
      <c r="Z31" s="213">
        <f t="shared" ca="1" si="18"/>
        <v>-57.363346643031008</v>
      </c>
      <c r="AA31" s="668">
        <f t="shared" si="19"/>
        <v>0.17480000000000001</v>
      </c>
      <c r="AB31" s="673">
        <f ca="1">Tsys_above($X31,$R31,AA31)</f>
        <v>84.638542922084952</v>
      </c>
      <c r="AC31" s="335"/>
      <c r="AD31" s="318">
        <f t="shared" si="33"/>
        <v>10.8</v>
      </c>
      <c r="AE31" s="381">
        <f t="shared" si="11"/>
        <v>3.1113720000000002</v>
      </c>
      <c r="AF31" s="381">
        <f ca="1">T_LNA("LNA_Band2",AD31)/J31</f>
        <v>0.30020196797139148</v>
      </c>
      <c r="AH31" s="166">
        <f t="shared" si="34"/>
        <v>48</v>
      </c>
      <c r="AI31" s="381">
        <f t="shared" si="12"/>
        <v>13.82832</v>
      </c>
      <c r="AJ31" s="381">
        <f ca="1">T_LNA("LNA_Band5",AH31)/X31</f>
        <v>0.23473083832364894</v>
      </c>
      <c r="AK31" s="337"/>
      <c r="AL31" s="336"/>
      <c r="AM31" s="336"/>
      <c r="AN31" s="336"/>
    </row>
    <row r="32" spans="2:42" ht="15" customHeight="1" thickBot="1">
      <c r="B32" s="163">
        <v>2</v>
      </c>
      <c r="C32" s="161">
        <v>11</v>
      </c>
      <c r="D32" s="319">
        <f t="shared" si="29"/>
        <v>12.290000000000001</v>
      </c>
      <c r="E32" s="155">
        <f t="shared" ca="1" si="30"/>
        <v>33.108063389046848</v>
      </c>
      <c r="F32" s="150">
        <f t="shared" ca="1" si="0"/>
        <v>12.019471194304288</v>
      </c>
      <c r="G32" s="151">
        <f t="shared" si="28"/>
        <v>1.7947589924501419</v>
      </c>
      <c r="H32" s="153">
        <f t="shared" si="15"/>
        <v>5.21</v>
      </c>
      <c r="I32" s="258">
        <f>Ant_data(B32,D32,"Eta",User_Inputs)*Ruze(D32,Sigma_ngVLA)*NoiseToEff(Ant_data(B32,D32,"Surf",User_Inputs))</f>
        <v>0.9530798738011792</v>
      </c>
      <c r="J32" s="152">
        <f t="shared" ca="1" si="2"/>
        <v>19.042772278587325</v>
      </c>
      <c r="K32" s="173">
        <f t="shared" ca="1" si="3"/>
        <v>12.736028324404018</v>
      </c>
      <c r="L32" s="214">
        <f t="shared" ca="1" si="4"/>
        <v>-62.695844007270637</v>
      </c>
      <c r="M32" s="810">
        <f t="shared" si="5"/>
        <v>1.04E-2</v>
      </c>
      <c r="N32" s="152">
        <f ca="1">Tsys_above($J32,$D32,M32)</f>
        <v>19.238798368966041</v>
      </c>
      <c r="P32" s="163">
        <v>5</v>
      </c>
      <c r="Q32" s="161">
        <v>11</v>
      </c>
      <c r="R32" s="167">
        <f t="shared" si="31"/>
        <v>50.5</v>
      </c>
      <c r="S32" s="155">
        <f t="shared" ca="1" si="32"/>
        <v>32.394156929984916</v>
      </c>
      <c r="T32" s="150">
        <f t="shared" ca="1" si="6"/>
        <v>26.727497907557293</v>
      </c>
      <c r="U32" s="151">
        <f t="shared" si="7"/>
        <v>0.77119999999999322</v>
      </c>
      <c r="V32" s="153">
        <f t="shared" si="8"/>
        <v>70.040000000000006</v>
      </c>
      <c r="W32" s="258">
        <f>Ant_data(P32,R32,"Eta",User_Inputs)*Ruze(R32,Sigma_ngVLA)*NoiseToEff(Ant_data(P32,R32,"Surf",User_Inputs))</f>
        <v>0.85714560495254566</v>
      </c>
      <c r="X32" s="152">
        <f t="shared" ca="1" si="9"/>
        <v>98.107118621957653</v>
      </c>
      <c r="Y32" s="173">
        <f t="shared" ca="1" si="10"/>
        <v>2.2232534422106038</v>
      </c>
      <c r="Z32" s="214">
        <f t="shared" ca="1" si="18"/>
        <v>-56.290046998047245</v>
      </c>
      <c r="AA32" s="810">
        <f t="shared" si="19"/>
        <v>0.31640000000000001</v>
      </c>
      <c r="AB32" s="152">
        <f ca="1">Tsys_above($X32,$R32,AA32)</f>
        <v>134.1726477119222</v>
      </c>
      <c r="AC32" s="335"/>
      <c r="AD32" s="319">
        <f t="shared" si="33"/>
        <v>12.290000000000001</v>
      </c>
      <c r="AE32" s="811">
        <f t="shared" si="11"/>
        <v>3.5406260999999999</v>
      </c>
      <c r="AF32" s="811">
        <f ca="1">T_LNA("LNA_Band2",AD32)/J32</f>
        <v>0.31186610257837771</v>
      </c>
      <c r="AH32" s="167">
        <f t="shared" si="34"/>
        <v>50.5</v>
      </c>
      <c r="AI32" s="811">
        <f t="shared" si="12"/>
        <v>14.548545000000003</v>
      </c>
      <c r="AJ32" s="811">
        <f ca="1">T_LNA("LNA_Band5",AH32)/X32</f>
        <v>0.16413182066888313</v>
      </c>
      <c r="AK32" s="337"/>
      <c r="AL32" s="336"/>
      <c r="AM32" s="336"/>
      <c r="AN32" s="336"/>
    </row>
    <row r="33" spans="2:40" ht="15" customHeight="1">
      <c r="B33" s="158">
        <v>3</v>
      </c>
      <c r="C33" s="160">
        <v>1</v>
      </c>
      <c r="D33" s="320">
        <f>Cascade_Lookup($B33,$C33,"Freq")</f>
        <v>12.31</v>
      </c>
      <c r="E33" s="156">
        <f ca="1">Cascade_Lookup(B33,C33,"Gain")</f>
        <v>31.446116191003014</v>
      </c>
      <c r="F33" s="147">
        <f t="shared" ca="1" si="0"/>
        <v>14.290537804374493</v>
      </c>
      <c r="G33" s="145">
        <f t="shared" si="28"/>
        <v>1.0003087500000001</v>
      </c>
      <c r="H33" s="139">
        <f t="shared" si="15"/>
        <v>5.21</v>
      </c>
      <c r="I33" s="257">
        <f>Ant_data(B33,D33,"Eta",User_Inputs)*Ruze(D33,Sigma_ngVLA)*NoiseToEff(Ant_data(B33,D33,"Surf",User_Inputs))</f>
        <v>0.92783346494447916</v>
      </c>
      <c r="J33" s="146">
        <f t="shared" ca="1" si="2"/>
        <v>20.531800651810531</v>
      </c>
      <c r="K33" s="172">
        <f t="shared" ca="1" si="3"/>
        <v>11.499471604033486</v>
      </c>
      <c r="L33" s="213">
        <f t="shared" ca="1" si="4"/>
        <v>-64.030822555588202</v>
      </c>
      <c r="M33" s="669">
        <f t="shared" si="5"/>
        <v>1.04E-2</v>
      </c>
      <c r="N33" s="146">
        <f ca="1">Tsys_above($J33,$D33,M33)</f>
        <v>20.743386256604843</v>
      </c>
      <c r="P33" s="158">
        <v>6</v>
      </c>
      <c r="Q33" s="160">
        <v>1</v>
      </c>
      <c r="R33" s="168">
        <f>Cascade_Lookup($P33,$Q33,"Freq")</f>
        <v>70</v>
      </c>
      <c r="S33" s="156">
        <f ca="1">Cascade_Lookup(P33,Q33,"Gain")</f>
        <v>48.793171614956776</v>
      </c>
      <c r="T33" s="147">
        <f t="shared" ca="1" si="6"/>
        <v>33.13351134210334</v>
      </c>
      <c r="U33" s="145">
        <f t="shared" si="7"/>
        <v>0.49569999999999936</v>
      </c>
      <c r="V33" s="139">
        <f t="shared" ref="V33:V43" si="41">Tsky_Lookup(R33,Tsky_Data_Table, PWV_Band6, PWV_Values_Tsky, Elev_Angle)</f>
        <v>66.53</v>
      </c>
      <c r="W33" s="257">
        <f>Ant_data(P33,R33,"Eta",User_Inputs)*Ruze(R33,Sigma_ngVLA)*NoiseToEff(Ant_data(P33,R33,"Surf",User_Inputs))</f>
        <v>0.75449810712837317</v>
      </c>
      <c r="X33" s="146">
        <f t="shared" ca="1" si="9"/>
        <v>101.3757294534586</v>
      </c>
      <c r="Y33" s="172">
        <f t="shared" ca="1" si="10"/>
        <v>1.8939087648074502</v>
      </c>
      <c r="Z33" s="213">
        <f t="shared" ca="1" si="18"/>
        <v>-39.748697598878493</v>
      </c>
      <c r="AA33" s="669">
        <f t="shared" ref="AA33:AA43" si="42">Tau_Lookup($R33,Tau_Data_Table, PWV_Band6, PWV_Values_Tau, Elev_Angle)</f>
        <v>0.31359999999999999</v>
      </c>
      <c r="AB33" s="146">
        <f ca="1">Tsys_above($X33,$R33,AA33)</f>
        <v>138.10376898933458</v>
      </c>
      <c r="AC33" s="335"/>
      <c r="AD33" s="320">
        <f>Cascade_Lookup($B33,$C33,"Freq")</f>
        <v>12.31</v>
      </c>
      <c r="AE33" s="381">
        <f t="shared" si="11"/>
        <v>3.5463879000000005</v>
      </c>
      <c r="AF33" s="381">
        <f ca="1">T_LNA("LNA_Band3",AD33)/J33</f>
        <v>0.30159559879528053</v>
      </c>
      <c r="AH33" s="168">
        <f>Cascade_Lookup($P33,$Q33,"Freq")</f>
        <v>70</v>
      </c>
      <c r="AI33" s="381">
        <f t="shared" si="12"/>
        <v>20.1663</v>
      </c>
      <c r="AJ33" s="381">
        <f ca="1">T_LNA("LNA_Band6",AH33)/X33</f>
        <v>0.187421586038726</v>
      </c>
      <c r="AK33" s="337"/>
      <c r="AL33" s="336"/>
      <c r="AM33" s="336"/>
      <c r="AN33" s="336"/>
    </row>
    <row r="34" spans="2:40" ht="15" customHeight="1">
      <c r="B34" s="159">
        <v>3</v>
      </c>
      <c r="C34" s="160">
        <v>2</v>
      </c>
      <c r="D34" s="320">
        <f t="shared" ref="D34:D43" si="43">Cascade_Lookup($B34,$C34,"Freq")</f>
        <v>12.94</v>
      </c>
      <c r="E34" s="156">
        <f t="shared" ref="E34:E43" ca="1" si="44">Cascade_Lookup(B34,C34,"Gain")</f>
        <v>31.516269576731911</v>
      </c>
      <c r="F34" s="147">
        <f t="shared" ca="1" si="0"/>
        <v>13.939621948644932</v>
      </c>
      <c r="G34" s="145">
        <f t="shared" si="28"/>
        <v>0.92526000000000019</v>
      </c>
      <c r="H34" s="139">
        <f t="shared" si="15"/>
        <v>5.32</v>
      </c>
      <c r="I34" s="257">
        <f>Ant_data(B34,D34,"Eta",User_Inputs)*Ruze(D34,Sigma_ngVLA)*NoiseToEff(Ant_data(B34,D34,"Surf",User_Inputs))</f>
        <v>0.93212510927071857</v>
      </c>
      <c r="J34" s="146">
        <f t="shared" ca="1" si="2"/>
        <v>20.221676088700029</v>
      </c>
      <c r="K34" s="172">
        <f t="shared" ca="1" si="3"/>
        <v>11.729836240873034</v>
      </c>
      <c r="L34" s="213">
        <f t="shared" ca="1" si="4"/>
        <v>-64.026768063567516</v>
      </c>
      <c r="M34" s="669">
        <f t="shared" si="5"/>
        <v>1.0800000000000001E-2</v>
      </c>
      <c r="N34" s="146">
        <f ca="1">Tsys_above($J34,$D34,M34)</f>
        <v>20.437915633651009</v>
      </c>
      <c r="P34" s="159">
        <v>6</v>
      </c>
      <c r="Q34" s="162">
        <v>2</v>
      </c>
      <c r="R34" s="168">
        <f t="shared" ref="R34:R43" si="45">Cascade_Lookup($P34,$Q34,"Freq")</f>
        <v>73.8</v>
      </c>
      <c r="S34" s="156">
        <f t="shared" ref="S34:S43" ca="1" si="46">Cascade_Lookup(P34,Q34,"Gain")</f>
        <v>51.93135721104575</v>
      </c>
      <c r="T34" s="147">
        <f t="shared" ca="1" si="6"/>
        <v>27.695462624267112</v>
      </c>
      <c r="U34" s="145">
        <f t="shared" si="7"/>
        <v>0.42939999999999973</v>
      </c>
      <c r="V34" s="139">
        <f t="shared" si="41"/>
        <v>38.03</v>
      </c>
      <c r="W34" s="257">
        <f>Ant_data(P34,R34,"Eta",User_Inputs)*Ruze(R34,Sigma_ngVLA)*NoiseToEff(Ant_data(P34,R34,"Surf",User_Inputs))</f>
        <v>0.74002264742641899</v>
      </c>
      <c r="X34" s="146">
        <f t="shared" ca="1" si="9"/>
        <v>67.535336063166113</v>
      </c>
      <c r="Y34" s="172">
        <f t="shared" ca="1" si="10"/>
        <v>2.7883599564546131</v>
      </c>
      <c r="Z34" s="213">
        <f t="shared" ca="1" si="18"/>
        <v>-38.374541271922737</v>
      </c>
      <c r="AA34" s="668">
        <f t="shared" si="42"/>
        <v>0.1613</v>
      </c>
      <c r="AB34" s="673">
        <f ca="1">Tsys_above($X34,$R34,AA34)</f>
        <v>79.051486820035649</v>
      </c>
      <c r="AC34" s="335"/>
      <c r="AD34" s="320">
        <f t="shared" ref="AD34:AD43" si="47">Cascade_Lookup($B34,$C34,"Freq")</f>
        <v>12.94</v>
      </c>
      <c r="AE34" s="381">
        <f t="shared" si="11"/>
        <v>3.7278846000000003</v>
      </c>
      <c r="AF34" s="381">
        <f ca="1">T_LNA("LNA_Band3",AD34)/J34</f>
        <v>0.29339977809886997</v>
      </c>
      <c r="AH34" s="168">
        <f t="shared" ref="AH34:AH43" si="48">Cascade_Lookup($P34,$Q34,"Freq")</f>
        <v>73.8</v>
      </c>
      <c r="AI34" s="381">
        <f t="shared" si="12"/>
        <v>21.261041999999996</v>
      </c>
      <c r="AJ34" s="381">
        <f ca="1">T_LNA("LNA_Band6",AH34)/X34</f>
        <v>0.21692347819662566</v>
      </c>
      <c r="AK34" s="337"/>
      <c r="AL34" s="336"/>
      <c r="AM34" s="336"/>
      <c r="AN34" s="336"/>
    </row>
    <row r="35" spans="2:40" ht="15" customHeight="1">
      <c r="B35" s="159">
        <v>3</v>
      </c>
      <c r="C35" s="160">
        <v>3</v>
      </c>
      <c r="D35" s="320">
        <f t="shared" si="43"/>
        <v>13.6</v>
      </c>
      <c r="E35" s="156">
        <f t="shared" ca="1" si="44"/>
        <v>31.5252052573376</v>
      </c>
      <c r="F35" s="147">
        <f t="shared" ca="1" si="0"/>
        <v>13.769635742831531</v>
      </c>
      <c r="G35" s="145">
        <f t="shared" si="28"/>
        <v>0.87920000000000043</v>
      </c>
      <c r="H35" s="139">
        <f t="shared" si="15"/>
        <v>5.46</v>
      </c>
      <c r="I35" s="257">
        <f>Ant_data(B35,D35,"Eta",User_Inputs)*Ruze(D35,Sigma_ngVLA)*NoiseToEff(Ant_data(B35,D35,"Surf",User_Inputs))</f>
        <v>0.93553547790825231</v>
      </c>
      <c r="J35" s="146">
        <f t="shared" ca="1" si="2"/>
        <v>20.151439982290881</v>
      </c>
      <c r="K35" s="172">
        <f t="shared" ca="1" si="3"/>
        <v>11.813785136909095</v>
      </c>
      <c r="L35" s="213">
        <f t="shared" ca="1" si="4"/>
        <v>-64.032943024489981</v>
      </c>
      <c r="M35" s="669">
        <f t="shared" si="5"/>
        <v>1.14E-2</v>
      </c>
      <c r="N35" s="146">
        <f ca="1">Tsys_above($J35,$D35,M35)</f>
        <v>20.378778441210962</v>
      </c>
      <c r="O35" s="128"/>
      <c r="P35" s="159">
        <v>6</v>
      </c>
      <c r="Q35" s="162">
        <v>3</v>
      </c>
      <c r="R35" s="168">
        <f t="shared" si="45"/>
        <v>77.5</v>
      </c>
      <c r="S35" s="156">
        <f t="shared" ca="1" si="46"/>
        <v>55.178091693227351</v>
      </c>
      <c r="T35" s="147">
        <f t="shared" ca="1" si="6"/>
        <v>28.832271952617244</v>
      </c>
      <c r="U35" s="145">
        <f t="shared" si="7"/>
        <v>0.37428571428571417</v>
      </c>
      <c r="V35" s="139">
        <f t="shared" si="41"/>
        <v>26.7</v>
      </c>
      <c r="W35" s="257">
        <f>Ant_data(P35,R35,"Eta",User_Inputs)*Ruze(R35,Sigma_ngVLA)*NoiseToEff(Ant_data(P35,R35,"Surf",User_Inputs))</f>
        <v>0.72442090302496154</v>
      </c>
      <c r="X35" s="146">
        <f t="shared" ca="1" si="9"/>
        <v>57.432437239721772</v>
      </c>
      <c r="Y35" s="172">
        <f t="shared" ca="1" si="10"/>
        <v>3.2097308630942472</v>
      </c>
      <c r="Z35" s="213">
        <f t="shared" ca="1" si="18"/>
        <v>-35.831544976047752</v>
      </c>
      <c r="AA35" s="668">
        <f t="shared" si="42"/>
        <v>0.1062</v>
      </c>
      <c r="AB35" s="673">
        <f ca="1">Tsys_above($X35,$R35,AA35)</f>
        <v>63.663224430833495</v>
      </c>
      <c r="AC35" s="335"/>
      <c r="AD35" s="320">
        <f t="shared" si="47"/>
        <v>13.6</v>
      </c>
      <c r="AE35" s="381">
        <f t="shared" si="11"/>
        <v>3.9180240000000004</v>
      </c>
      <c r="AF35" s="381">
        <f ca="1">T_LNA("LNA_Band3",AD35)/J35</f>
        <v>0.28849385585067905</v>
      </c>
      <c r="AH35" s="168">
        <f t="shared" si="48"/>
        <v>77.5</v>
      </c>
      <c r="AI35" s="381">
        <f t="shared" si="12"/>
        <v>22.326975000000001</v>
      </c>
      <c r="AJ35" s="381">
        <f ca="1">T_LNA("LNA_Band6",AH35)/X35</f>
        <v>0.27423527116322499</v>
      </c>
      <c r="AK35" s="337"/>
      <c r="AL35" s="336"/>
      <c r="AM35" s="336"/>
      <c r="AN35" s="336"/>
    </row>
    <row r="36" spans="2:40" ht="15" customHeight="1">
      <c r="B36" s="159">
        <v>3</v>
      </c>
      <c r="C36" s="160">
        <v>4</v>
      </c>
      <c r="D36" s="320">
        <f t="shared" si="43"/>
        <v>14.35</v>
      </c>
      <c r="E36" s="156">
        <f t="shared" ca="1" si="44"/>
        <v>31.477699063778765</v>
      </c>
      <c r="F36" s="147">
        <f t="shared" ca="1" si="0"/>
        <v>13.760235073187017</v>
      </c>
      <c r="G36" s="145">
        <f t="shared" si="28"/>
        <v>0.84605000000000041</v>
      </c>
      <c r="H36" s="139">
        <f t="shared" si="15"/>
        <v>5.66</v>
      </c>
      <c r="I36" s="257">
        <f>Ant_data(B36,D36,"Eta",User_Inputs)*Ruze(D36,Sigma_ngVLA)*NoiseToEff(Ant_data(B36,D36,"Surf",User_Inputs))</f>
        <v>0.93837950550777327</v>
      </c>
      <c r="J36" s="146">
        <f t="shared" ca="1" si="2"/>
        <v>20.31538143764698</v>
      </c>
      <c r="K36" s="172">
        <f t="shared" ca="1" si="3"/>
        <v>11.754074111592733</v>
      </c>
      <c r="L36" s="213">
        <f t="shared" ca="1" si="4"/>
        <v>-64.045260262532594</v>
      </c>
      <c r="M36" s="669">
        <f t="shared" si="5"/>
        <v>1.2200000000000001E-2</v>
      </c>
      <c r="N36" s="146">
        <f ca="1">Tsys_above($J36,$D36,M36)</f>
        <v>20.560566809128463</v>
      </c>
      <c r="P36" s="159">
        <v>6</v>
      </c>
      <c r="Q36" s="162">
        <v>4</v>
      </c>
      <c r="R36" s="168">
        <f t="shared" si="45"/>
        <v>81.5</v>
      </c>
      <c r="S36" s="156">
        <f t="shared" ca="1" si="46"/>
        <v>52.662485860744624</v>
      </c>
      <c r="T36" s="147">
        <f t="shared" ca="1" si="6"/>
        <v>30.297222641099914</v>
      </c>
      <c r="U36" s="145">
        <f t="shared" si="7"/>
        <v>0.31874285714285855</v>
      </c>
      <c r="V36" s="139">
        <f t="shared" si="41"/>
        <v>20.62</v>
      </c>
      <c r="W36" s="257">
        <f>Ant_data(P36,R36,"Eta",User_Inputs)*Ruze(R36,Sigma_ngVLA)*NoiseToEff(Ant_data(P36,R36,"Surf",User_Inputs))</f>
        <v>0.70656361300473214</v>
      </c>
      <c r="X36" s="146">
        <f t="shared" ca="1" si="9"/>
        <v>52.553163313911583</v>
      </c>
      <c r="Y36" s="172">
        <f t="shared" ca="1" si="10"/>
        <v>3.4212695904658608</v>
      </c>
      <c r="Z36" s="213">
        <f t="shared" ca="1" si="18"/>
        <v>-38.732734650396054</v>
      </c>
      <c r="AA36" s="668">
        <f t="shared" si="42"/>
        <v>7.7700000000000005E-2</v>
      </c>
      <c r="AB36" s="673">
        <f ca="1">Tsys_above($X36,$R36,AA36)</f>
        <v>56.645044757939267</v>
      </c>
      <c r="AC36" s="335"/>
      <c r="AD36" s="320">
        <f t="shared" si="47"/>
        <v>14.35</v>
      </c>
      <c r="AE36" s="381">
        <f t="shared" si="11"/>
        <v>4.1340915000000003</v>
      </c>
      <c r="AF36" s="381">
        <f ca="1">T_LNA("LNA_Band3",AD36)/J36</f>
        <v>0.28706096693588651</v>
      </c>
      <c r="AH36" s="168">
        <f t="shared" si="48"/>
        <v>81.5</v>
      </c>
      <c r="AI36" s="381">
        <f t="shared" si="12"/>
        <v>23.479334999999999</v>
      </c>
      <c r="AJ36" s="381">
        <f ca="1">T_LNA("LNA_Band6",AH36)/X36</f>
        <v>0.32467122669822823</v>
      </c>
      <c r="AK36" s="337"/>
      <c r="AL36" s="336"/>
      <c r="AM36" s="336"/>
      <c r="AN36" s="336"/>
    </row>
    <row r="37" spans="2:40" ht="15" customHeight="1">
      <c r="B37" s="159">
        <v>3</v>
      </c>
      <c r="C37" s="160">
        <v>5</v>
      </c>
      <c r="D37" s="320">
        <f t="shared" si="43"/>
        <v>15.1</v>
      </c>
      <c r="E37" s="156">
        <f t="shared" ca="1" si="44"/>
        <v>31.411312305152197</v>
      </c>
      <c r="F37" s="147">
        <f t="shared" ca="1" si="0"/>
        <v>13.8863473948999</v>
      </c>
      <c r="G37" s="145">
        <f t="shared" si="28"/>
        <v>0.81937000000000026</v>
      </c>
      <c r="H37" s="139">
        <f t="shared" si="15"/>
        <v>5.87</v>
      </c>
      <c r="I37" s="257">
        <f>Ant_data(B37,D37,"Eta",User_Inputs)*Ruze(D37,Sigma_ngVLA)*NoiseToEff(Ant_data(B37,D37,"Surf",User_Inputs))</f>
        <v>0.94046706928240864</v>
      </c>
      <c r="J37" s="146">
        <f t="shared" ca="1" si="2"/>
        <v>20.631614540623517</v>
      </c>
      <c r="K37" s="172">
        <f t="shared" ca="1" si="3"/>
        <v>11.599660260647115</v>
      </c>
      <c r="L37" s="213">
        <f t="shared" ca="1" si="4"/>
        <v>-64.044564677789822</v>
      </c>
      <c r="M37" s="669">
        <f t="shared" si="5"/>
        <v>1.2999999999999999E-2</v>
      </c>
      <c r="N37" s="146">
        <f ca="1">Tsys_above($J37,$D37,M37)</f>
        <v>20.896889222934938</v>
      </c>
      <c r="P37" s="159">
        <v>6</v>
      </c>
      <c r="Q37" s="162">
        <v>5</v>
      </c>
      <c r="R37" s="168">
        <f t="shared" si="45"/>
        <v>85.5</v>
      </c>
      <c r="S37" s="156">
        <f t="shared" ca="1" si="46"/>
        <v>51.483513238411888</v>
      </c>
      <c r="T37" s="147">
        <f t="shared" ca="1" si="6"/>
        <v>32.428586038507191</v>
      </c>
      <c r="U37" s="145">
        <f t="shared" si="7"/>
        <v>0.28261875000000125</v>
      </c>
      <c r="V37" s="139">
        <f t="shared" si="41"/>
        <v>17.36</v>
      </c>
      <c r="W37" s="257">
        <f>Ant_data(P37,R37,"Eta",User_Inputs)*Ruze(R37,Sigma_ngVLA)*NoiseToEff(Ant_data(P37,R37,"Surf",User_Inputs))</f>
        <v>0.68752986648081771</v>
      </c>
      <c r="X37" s="146">
        <f t="shared" ca="1" si="9"/>
        <v>51.245078367068658</v>
      </c>
      <c r="Y37" s="172">
        <f t="shared" ca="1" si="10"/>
        <v>3.4140847582909886</v>
      </c>
      <c r="Z37" s="213">
        <f t="shared" ca="1" si="18"/>
        <v>-40.021174281402523</v>
      </c>
      <c r="AA37" s="668">
        <f t="shared" si="42"/>
        <v>6.2600000000000003E-2</v>
      </c>
      <c r="AB37" s="673">
        <f ca="1">Tsys_above($X37,$R37,AA37)</f>
        <v>54.426365818271115</v>
      </c>
      <c r="AC37" s="338"/>
      <c r="AD37" s="320">
        <f t="shared" si="47"/>
        <v>15.1</v>
      </c>
      <c r="AE37" s="381">
        <f t="shared" si="11"/>
        <v>4.3501590000000006</v>
      </c>
      <c r="AF37" s="381">
        <f ca="1">T_LNA("LNA_Band3",AD37)/J37</f>
        <v>0.28927177517428987</v>
      </c>
      <c r="AH37" s="168">
        <f t="shared" si="48"/>
        <v>85.5</v>
      </c>
      <c r="AI37" s="381">
        <f t="shared" si="12"/>
        <v>24.631695000000001</v>
      </c>
      <c r="AJ37" s="381">
        <f ca="1">T_LNA("LNA_Band6",AH37)/X37</f>
        <v>0.36588879551893144</v>
      </c>
      <c r="AK37" s="337"/>
      <c r="AL37" s="336"/>
      <c r="AM37" s="336"/>
      <c r="AN37" s="336"/>
    </row>
    <row r="38" spans="2:40" ht="15" customHeight="1">
      <c r="B38" s="159">
        <v>3</v>
      </c>
      <c r="C38" s="160">
        <v>6</v>
      </c>
      <c r="D38" s="320">
        <f t="shared" si="43"/>
        <v>15.9</v>
      </c>
      <c r="E38" s="156">
        <f t="shared" ca="1" si="44"/>
        <v>31.363267459043968</v>
      </c>
      <c r="F38" s="147">
        <f t="shared" ca="1" si="0"/>
        <v>14.11575404857048</v>
      </c>
      <c r="G38" s="145">
        <f t="shared" si="28"/>
        <v>0.77753000000000039</v>
      </c>
      <c r="H38" s="139">
        <f t="shared" si="15"/>
        <v>6.18</v>
      </c>
      <c r="I38" s="257">
        <f>Ant_data(B38,D38,"Eta",User_Inputs)*Ruze(D38,Sigma_ngVLA)*NoiseToEff(Ant_data(B38,D38,"Surf",User_Inputs))</f>
        <v>0.94251910362514613</v>
      </c>
      <c r="J38" s="146">
        <f t="shared" ca="1" si="2"/>
        <v>21.138170390311537</v>
      </c>
      <c r="K38" s="172">
        <f t="shared" ca="1" si="3"/>
        <v>11.34638873698783</v>
      </c>
      <c r="L38" s="213">
        <f t="shared" ca="1" si="4"/>
        <v>-63.987267733595957</v>
      </c>
      <c r="M38" s="669">
        <f t="shared" si="5"/>
        <v>1.4200000000000001E-2</v>
      </c>
      <c r="N38" s="146">
        <f ca="1">Tsys_above($J38,$D38,M38)</f>
        <v>21.435080952589914</v>
      </c>
      <c r="O38" s="128"/>
      <c r="P38" s="159">
        <v>6</v>
      </c>
      <c r="Q38" s="162">
        <v>6</v>
      </c>
      <c r="R38" s="168">
        <f t="shared" si="45"/>
        <v>90</v>
      </c>
      <c r="S38" s="156">
        <f t="shared" ca="1" si="46"/>
        <v>47.411636820173328</v>
      </c>
      <c r="T38" s="147">
        <f t="shared" ca="1" si="6"/>
        <v>36.076908965326766</v>
      </c>
      <c r="U38" s="145">
        <f t="shared" si="7"/>
        <v>0.24510000000000076</v>
      </c>
      <c r="V38" s="139">
        <f t="shared" si="41"/>
        <v>15.41</v>
      </c>
      <c r="W38" s="257">
        <f>Ant_data(P38,R38,"Eta",User_Inputs)*Ruze(R38,Sigma_ngVLA)*NoiseToEff(Ant_data(P38,R38,"Surf",User_Inputs))</f>
        <v>0.66548144421068933</v>
      </c>
      <c r="X38" s="146">
        <f t="shared" ca="1" si="9"/>
        <v>52.75561785327649</v>
      </c>
      <c r="Y38" s="172">
        <f t="shared" ca="1" si="10"/>
        <v>3.2099785350978571</v>
      </c>
      <c r="Z38" s="213">
        <f t="shared" ca="1" si="18"/>
        <v>-43.966885178909735</v>
      </c>
      <c r="AA38" s="668">
        <f t="shared" si="42"/>
        <v>5.3699999999999998E-2</v>
      </c>
      <c r="AB38" s="673">
        <f ca="1">Tsys_above($X38,$R38,AA38)</f>
        <v>55.549985694265445</v>
      </c>
      <c r="AC38" s="338"/>
      <c r="AD38" s="320">
        <f t="shared" si="47"/>
        <v>15.9</v>
      </c>
      <c r="AE38" s="381">
        <f t="shared" si="11"/>
        <v>4.5806310000000003</v>
      </c>
      <c r="AF38" s="381">
        <f ca="1">T_LNA("LNA_Band3",AD38)/J38</f>
        <v>0.29342470132934773</v>
      </c>
      <c r="AH38" s="168">
        <f t="shared" si="48"/>
        <v>90</v>
      </c>
      <c r="AI38" s="381">
        <f t="shared" si="12"/>
        <v>25.928100000000001</v>
      </c>
      <c r="AJ38" s="381">
        <f ca="1">T_LNA("LNA_Band6",AH38)/X38</f>
        <v>0.4075395355959176</v>
      </c>
      <c r="AK38" s="337"/>
      <c r="AL38" s="336"/>
      <c r="AM38" s="336"/>
      <c r="AN38" s="336"/>
    </row>
    <row r="39" spans="2:40" ht="15" customHeight="1">
      <c r="B39" s="159">
        <v>3</v>
      </c>
      <c r="C39" s="160">
        <v>7</v>
      </c>
      <c r="D39" s="320">
        <f t="shared" si="43"/>
        <v>16.7</v>
      </c>
      <c r="E39" s="156">
        <f t="shared" ca="1" si="44"/>
        <v>31.362566509003276</v>
      </c>
      <c r="F39" s="147">
        <f t="shared" ca="1" si="0"/>
        <v>14.520959027891184</v>
      </c>
      <c r="G39" s="145">
        <f t="shared" si="28"/>
        <v>0.76088999999999962</v>
      </c>
      <c r="H39" s="139">
        <f t="shared" si="15"/>
        <v>6.59</v>
      </c>
      <c r="I39" s="257">
        <f>Ant_data(B39,D39,"Eta",User_Inputs)*Ruze(D39,Sigma_ngVLA)*NoiseToEff(Ant_data(B39,D39,"Surf",User_Inputs))</f>
        <v>0.94423450289839561</v>
      </c>
      <c r="J39" s="146">
        <f t="shared" ca="1" si="2"/>
        <v>21.944642114015078</v>
      </c>
      <c r="K39" s="172">
        <f t="shared" ca="1" si="3"/>
        <v>10.949297470194109</v>
      </c>
      <c r="L39" s="213">
        <f t="shared" ca="1" si="4"/>
        <v>-63.825357601866529</v>
      </c>
      <c r="M39" s="669">
        <f t="shared" si="5"/>
        <v>1.5800000000000002E-2</v>
      </c>
      <c r="N39" s="146">
        <f ca="1">Tsys_above($J39,$D39,M39)</f>
        <v>22.287814567584853</v>
      </c>
      <c r="P39" s="159">
        <v>6</v>
      </c>
      <c r="Q39" s="162">
        <v>7</v>
      </c>
      <c r="R39" s="168">
        <f t="shared" si="45"/>
        <v>95</v>
      </c>
      <c r="S39" s="156">
        <f t="shared" ca="1" si="46"/>
        <v>45.712002705736523</v>
      </c>
      <c r="T39" s="147">
        <f t="shared" ca="1" si="6"/>
        <v>39.967376768559255</v>
      </c>
      <c r="U39" s="145">
        <f t="shared" si="7"/>
        <v>0.2306000000000003</v>
      </c>
      <c r="V39" s="139">
        <f t="shared" si="41"/>
        <v>14.54</v>
      </c>
      <c r="W39" s="257">
        <f>Ant_data(P39,R39,"Eta",User_Inputs)*Ruze(R39,Sigma_ngVLA)*NoiseToEff(Ant_data(P39,R39,"Surf",User_Inputs))</f>
        <v>0.63999857523973414</v>
      </c>
      <c r="X39" s="146">
        <f t="shared" ca="1" si="9"/>
        <v>55.703827422155719</v>
      </c>
      <c r="Y39" s="172">
        <f t="shared" ca="1" si="10"/>
        <v>2.9236734375633162</v>
      </c>
      <c r="Z39" s="213">
        <f t="shared" ca="1" si="18"/>
        <v>-45.430356063573981</v>
      </c>
      <c r="AA39" s="668">
        <f t="shared" si="42"/>
        <v>4.9500000000000002E-2</v>
      </c>
      <c r="AB39" s="673">
        <f ca="1">Tsys_above($X39,$R39,AA39)</f>
        <v>58.417874330580837</v>
      </c>
      <c r="AC39" s="335"/>
      <c r="AD39" s="320">
        <f t="shared" si="47"/>
        <v>16.7</v>
      </c>
      <c r="AE39" s="381">
        <f t="shared" si="11"/>
        <v>4.8111030000000001</v>
      </c>
      <c r="AF39" s="381">
        <f ca="1">T_LNA("LNA_Band3",AD39)/J39</f>
        <v>0.29533709587462859</v>
      </c>
      <c r="AH39" s="168">
        <f t="shared" si="48"/>
        <v>95</v>
      </c>
      <c r="AI39" s="381">
        <f t="shared" si="12"/>
        <v>27.368549999999999</v>
      </c>
      <c r="AJ39" s="381">
        <f ca="1">T_LNA("LNA_Band6",AH39)/X39</f>
        <v>0.43982615080153964</v>
      </c>
      <c r="AK39" s="337"/>
      <c r="AL39" s="336"/>
      <c r="AM39" s="336"/>
      <c r="AN39" s="336"/>
    </row>
    <row r="40" spans="2:40" ht="15" customHeight="1">
      <c r="B40" s="159">
        <v>3</v>
      </c>
      <c r="C40" s="160">
        <v>8</v>
      </c>
      <c r="D40" s="320">
        <f t="shared" si="43"/>
        <v>17.600000000000001</v>
      </c>
      <c r="E40" s="156">
        <f t="shared" ca="1" si="44"/>
        <v>31.403071065707024</v>
      </c>
      <c r="F40" s="147">
        <f t="shared" ca="1" si="0"/>
        <v>14.99726745689539</v>
      </c>
      <c r="G40" s="145">
        <f t="shared" si="28"/>
        <v>0.76122000000000001</v>
      </c>
      <c r="H40" s="139">
        <f t="shared" si="15"/>
        <v>7.24</v>
      </c>
      <c r="I40" s="257">
        <f>Ant_data(B40,D40,"Eta",User_Inputs)*Ruze(D40,Sigma_ngVLA)*NoiseToEff(Ant_data(B40,D40,"Surf",User_Inputs))</f>
        <v>0.9453502784235841</v>
      </c>
      <c r="J40" s="146">
        <f t="shared" ca="1" si="2"/>
        <v>23.079024455269924</v>
      </c>
      <c r="K40" s="172">
        <f t="shared" ca="1" si="3"/>
        <v>10.423419115360474</v>
      </c>
      <c r="L40" s="213">
        <f t="shared" ca="1" si="4"/>
        <v>-63.56596359678133</v>
      </c>
      <c r="M40" s="669">
        <f t="shared" si="5"/>
        <v>1.83E-2</v>
      </c>
      <c r="N40" s="146">
        <f ca="1">Tsys_above($J40,$D40,M40)</f>
        <v>23.497551157619217</v>
      </c>
      <c r="P40" s="159">
        <v>6</v>
      </c>
      <c r="Q40" s="162">
        <v>8</v>
      </c>
      <c r="R40" s="168">
        <f t="shared" si="45"/>
        <v>100</v>
      </c>
      <c r="S40" s="156">
        <f t="shared" ca="1" si="46"/>
        <v>40.488664637802088</v>
      </c>
      <c r="T40" s="147">
        <f t="shared" ca="1" si="6"/>
        <v>42.377430126626187</v>
      </c>
      <c r="U40" s="145">
        <f>Ant_data(P40,R40,"Spill",User_Inputs)</f>
        <v>0.21609999999999982</v>
      </c>
      <c r="V40" s="139">
        <f t="shared" si="41"/>
        <v>14.85</v>
      </c>
      <c r="W40" s="257">
        <f>Ant_data(P40,R40,"Eta",User_Inputs)*Ruze(R40,Sigma_ngVLA)*NoiseToEff(Ant_data(P40,R40,"Surf",User_Inputs))</f>
        <v>0.6141048054159054</v>
      </c>
      <c r="X40" s="146">
        <f t="shared" ca="1" si="9"/>
        <v>58.353325691644585</v>
      </c>
      <c r="Y40" s="172">
        <f t="shared" ca="1" si="10"/>
        <v>2.6780074127961568</v>
      </c>
      <c r="Z40" s="213">
        <f t="shared" ca="1" si="18"/>
        <v>-50.451888372799914</v>
      </c>
      <c r="AA40" s="668">
        <f t="shared" si="42"/>
        <v>5.0700000000000002E-2</v>
      </c>
      <c r="AB40" s="673">
        <f ca="1">Tsys_above($X40,$R40,AA40)</f>
        <v>61.266578990636127</v>
      </c>
      <c r="AC40" s="335"/>
      <c r="AD40" s="320">
        <f t="shared" si="47"/>
        <v>17.600000000000001</v>
      </c>
      <c r="AE40" s="381">
        <f t="shared" si="11"/>
        <v>5.0703840000000007</v>
      </c>
      <c r="AF40" s="381">
        <f ca="1">T_LNA("LNA_Band3",AD40)/J40</f>
        <v>0.29463795228014539</v>
      </c>
      <c r="AH40" s="168">
        <f t="shared" si="48"/>
        <v>100</v>
      </c>
      <c r="AI40" s="381">
        <f t="shared" si="12"/>
        <v>28.809000000000005</v>
      </c>
      <c r="AJ40" s="381">
        <f ca="1">T_LNA("LNA_Band6",AH40)/X40</f>
        <v>0.44556158011269703</v>
      </c>
      <c r="AK40" s="336"/>
      <c r="AL40" s="336"/>
      <c r="AM40" s="336"/>
      <c r="AN40" s="336"/>
    </row>
    <row r="41" spans="2:40" ht="15" customHeight="1">
      <c r="B41" s="159">
        <v>3</v>
      </c>
      <c r="C41" s="160">
        <v>9</v>
      </c>
      <c r="D41" s="320">
        <f t="shared" si="43"/>
        <v>18.5</v>
      </c>
      <c r="E41" s="156">
        <f t="shared" ref="E41" ca="1" si="49">Cascade_Lookup(B41,C41,"Gain")</f>
        <v>31.417546322333418</v>
      </c>
      <c r="F41" s="147">
        <f t="shared" ca="1" si="0"/>
        <v>15.445589953899312</v>
      </c>
      <c r="G41" s="145">
        <f t="shared" ref="G41" si="50">Ant_data(B41,D41,"Spill",User_Inputs)</f>
        <v>0.77581111111111178</v>
      </c>
      <c r="H41" s="139">
        <f t="shared" si="15"/>
        <v>8.25</v>
      </c>
      <c r="I41" s="257">
        <f>Ant_data(B41,D41,"Eta",User_Inputs)*Ruze(D41,Sigma_ngVLA)*NoiseToEff(Ant_data(B41,D41,"Surf",User_Inputs))</f>
        <v>0.94572847224663315</v>
      </c>
      <c r="J41" s="146">
        <f t="shared" ca="1" si="2"/>
        <v>24.558562654217177</v>
      </c>
      <c r="K41" s="172">
        <f t="shared" ca="1" si="3"/>
        <v>9.7993757478894103</v>
      </c>
      <c r="L41" s="213">
        <f t="shared" ref="L41" ca="1" si="51">120+E41+AbsToDb(k*J41)</f>
        <v>-63.281633362256485</v>
      </c>
      <c r="M41" s="669">
        <f t="shared" si="5"/>
        <v>2.2200000000000001E-2</v>
      </c>
      <c r="N41" s="146">
        <f ca="1">Tsys_above($J41,$D41,M41)</f>
        <v>25.100010254022994</v>
      </c>
      <c r="P41" s="159">
        <v>6</v>
      </c>
      <c r="Q41" s="162">
        <v>9</v>
      </c>
      <c r="R41" s="168">
        <f t="shared" si="45"/>
        <v>105</v>
      </c>
      <c r="S41" s="156">
        <f t="shared" ref="S41" ca="1" si="52">Cascade_Lookup(P41,Q41,"Gain")</f>
        <v>41.504248127822322</v>
      </c>
      <c r="T41" s="147">
        <f t="shared" ca="1" si="6"/>
        <v>43.538354591444005</v>
      </c>
      <c r="U41" s="145">
        <f>Ant_data(P41,R41,"Spill",User_Inputs)</f>
        <v>0.19913333333333286</v>
      </c>
      <c r="V41" s="139">
        <f t="shared" si="41"/>
        <v>16.96</v>
      </c>
      <c r="W41" s="257">
        <f>Ant_data(P41,R41,"Eta",User_Inputs)*Ruze(R41,Sigma_ngVLA)*NoiseToEff(Ant_data(P41,R41,"Surf",User_Inputs))</f>
        <v>0.58774751967081496</v>
      </c>
      <c r="X41" s="146">
        <f t="shared" ca="1" si="9"/>
        <v>61.542720014177007</v>
      </c>
      <c r="Y41" s="172">
        <f t="shared" ca="1" si="10"/>
        <v>2.4302391323065717</v>
      </c>
      <c r="Z41" s="213">
        <f t="shared" ref="Z41" ca="1" si="53">120+S41+AbsToDb(k*X41)</f>
        <v>-49.20519413893021</v>
      </c>
      <c r="AA41" s="668">
        <f t="shared" si="42"/>
        <v>5.9900000000000002E-2</v>
      </c>
      <c r="AB41" s="673">
        <f ca="1">Tsys_above($X41,$R41,AA41)</f>
        <v>65.19026117200049</v>
      </c>
      <c r="AC41" s="335"/>
      <c r="AD41" s="320">
        <f t="shared" si="47"/>
        <v>18.5</v>
      </c>
      <c r="AE41" s="381">
        <f t="shared" si="11"/>
        <v>5.3296649999999994</v>
      </c>
      <c r="AF41" s="381">
        <f ca="1">T_LNA("LNA_Band3",AD41)/J41</f>
        <v>0.28897184278218679</v>
      </c>
      <c r="AH41" s="168">
        <f t="shared" si="48"/>
        <v>105</v>
      </c>
      <c r="AI41" s="381">
        <f t="shared" si="12"/>
        <v>30.249450000000003</v>
      </c>
      <c r="AJ41" s="381">
        <f ca="1">T_LNA("LNA_Band6",AH41)/X41</f>
        <v>0.4305952027127733</v>
      </c>
      <c r="AK41" s="336"/>
      <c r="AL41" s="336"/>
      <c r="AM41" s="336"/>
      <c r="AN41" s="336"/>
    </row>
    <row r="42" spans="2:40" ht="15" customHeight="1">
      <c r="B42" s="159">
        <v>3</v>
      </c>
      <c r="C42" s="160">
        <v>10</v>
      </c>
      <c r="D42" s="320">
        <f t="shared" si="43"/>
        <v>19.5</v>
      </c>
      <c r="E42" s="156">
        <f t="shared" ca="1" si="44"/>
        <v>31.3269678704226</v>
      </c>
      <c r="F42" s="147">
        <f t="shared" ca="1" si="0"/>
        <v>15.911341642405196</v>
      </c>
      <c r="G42" s="145">
        <f t="shared" si="28"/>
        <v>0.77824999999999989</v>
      </c>
      <c r="H42" s="139">
        <f t="shared" si="15"/>
        <v>10.17</v>
      </c>
      <c r="I42" s="257">
        <f>Ant_data(B42,D42,"Eta",User_Inputs)*Ruze(D42,Sigma_ngVLA)*NoiseToEff(Ant_data(B42,D42,"Surf",User_Inputs))</f>
        <v>0.94416990523241651</v>
      </c>
      <c r="J42" s="146">
        <f t="shared" ca="1" si="2"/>
        <v>26.955803858929116</v>
      </c>
      <c r="K42" s="172">
        <f t="shared" ca="1" si="3"/>
        <v>8.9131816486315021</v>
      </c>
      <c r="L42" s="213">
        <f t="shared" ca="1" si="4"/>
        <v>-62.967718389434481</v>
      </c>
      <c r="M42" s="669">
        <f t="shared" si="5"/>
        <v>2.9700000000000001E-2</v>
      </c>
      <c r="N42" s="146">
        <f ca="1">Tsys_above($J42,$D42,M42)</f>
        <v>27.754450042813598</v>
      </c>
      <c r="P42" s="159">
        <v>6</v>
      </c>
      <c r="Q42" s="162">
        <v>10</v>
      </c>
      <c r="R42" s="168">
        <f t="shared" si="45"/>
        <v>110.6</v>
      </c>
      <c r="S42" s="156">
        <f t="shared" ca="1" si="46"/>
        <v>40.214067962049597</v>
      </c>
      <c r="T42" s="147">
        <f t="shared" ca="1" si="6"/>
        <v>43.533316310554845</v>
      </c>
      <c r="U42" s="145">
        <f t="shared" si="7"/>
        <v>0.14565999999999971</v>
      </c>
      <c r="V42" s="139">
        <f t="shared" si="41"/>
        <v>26.57</v>
      </c>
      <c r="W42" s="257">
        <f>Ant_data(P42,R42,"Eta",User_Inputs)*Ruze(R42,Sigma_ngVLA)*NoiseToEff(Ant_data(P42,R42,"Surf",User_Inputs))</f>
        <v>0.55712992167263165</v>
      </c>
      <c r="X42" s="146">
        <f t="shared" ca="1" si="9"/>
        <v>70.885618862581055</v>
      </c>
      <c r="Y42" s="172">
        <f t="shared" ca="1" si="10"/>
        <v>2.0000149404861012</v>
      </c>
      <c r="Z42" s="213">
        <f t="shared" ca="1" si="18"/>
        <v>-49.88155982099795</v>
      </c>
      <c r="AA42" s="668">
        <f t="shared" si="42"/>
        <v>0.1042</v>
      </c>
      <c r="AB42" s="673">
        <f ca="1">Tsys_above($X42,$R42,AA42)</f>
        <v>78.385742604354036</v>
      </c>
      <c r="AC42" s="335"/>
      <c r="AD42" s="320">
        <f t="shared" si="47"/>
        <v>19.5</v>
      </c>
      <c r="AE42" s="381">
        <f t="shared" si="11"/>
        <v>5.6177549999999998</v>
      </c>
      <c r="AF42" s="381">
        <f ca="1">T_LNA("LNA_Band3",AD42)/J42</f>
        <v>0.27424679622752313</v>
      </c>
      <c r="AH42" s="168">
        <f t="shared" si="48"/>
        <v>110.6</v>
      </c>
      <c r="AI42" s="381">
        <f t="shared" si="12"/>
        <v>31.862754000000002</v>
      </c>
      <c r="AJ42" s="381">
        <f ca="1">T_LNA("LNA_Band6",AH42)/X42</f>
        <v>0.36467199433093533</v>
      </c>
      <c r="AK42" s="336"/>
      <c r="AL42" s="336"/>
      <c r="AM42" s="336"/>
      <c r="AN42" s="336"/>
    </row>
    <row r="43" spans="2:40" ht="15" customHeight="1">
      <c r="B43" s="159">
        <v>3</v>
      </c>
      <c r="C43" s="160">
        <v>11</v>
      </c>
      <c r="D43" s="320">
        <f t="shared" si="43"/>
        <v>20.5</v>
      </c>
      <c r="E43" s="156">
        <f t="shared" ca="1" si="44"/>
        <v>31.083027277153498</v>
      </c>
      <c r="F43" s="147">
        <f t="shared" ca="1" si="0"/>
        <v>16.353196687587882</v>
      </c>
      <c r="G43" s="145">
        <f t="shared" si="28"/>
        <v>0.71879999999999988</v>
      </c>
      <c r="H43" s="139">
        <f t="shared" si="15"/>
        <v>13.67</v>
      </c>
      <c r="I43" s="257">
        <f>Ant_data(B43,D43,"Eta",User_Inputs)*Ruze(D43,Sigma_ngVLA)*NoiseToEff(Ant_data(B43,D43,"Surf",User_Inputs))</f>
        <v>0.93907011639421445</v>
      </c>
      <c r="J43" s="146">
        <f t="shared" ca="1" si="2"/>
        <v>30.85582757428805</v>
      </c>
      <c r="K43" s="172">
        <f t="shared" ca="1" si="3"/>
        <v>7.7445415298982008</v>
      </c>
      <c r="L43" s="213">
        <f t="shared" ca="1" si="4"/>
        <v>-62.624809869033299</v>
      </c>
      <c r="M43" s="669">
        <f t="shared" si="5"/>
        <v>4.36E-2</v>
      </c>
      <c r="N43" s="146">
        <f ca="1">Tsys_above($J43,$D43,M43)</f>
        <v>32.209201120814377</v>
      </c>
      <c r="P43" s="159">
        <v>6</v>
      </c>
      <c r="Q43" s="162">
        <v>11</v>
      </c>
      <c r="R43" s="168">
        <f t="shared" si="45"/>
        <v>116</v>
      </c>
      <c r="S43" s="156">
        <f t="shared" ca="1" si="46"/>
        <v>38.517476434799121</v>
      </c>
      <c r="T43" s="147">
        <f t="shared" ca="1" si="6"/>
        <v>43.344217024130415</v>
      </c>
      <c r="U43" s="145">
        <f t="shared" si="7"/>
        <v>0.17029999999999745</v>
      </c>
      <c r="V43" s="139">
        <f t="shared" si="41"/>
        <v>109.41</v>
      </c>
      <c r="W43" s="257">
        <f>Ant_data(P43,R43,"Eta",User_Inputs)*Ruze(R43,Sigma_ngVLA)*NoiseToEff(Ant_data(P43,R43,"Surf",User_Inputs))</f>
        <v>0.52587509708559743</v>
      </c>
      <c r="X43" s="146">
        <f t="shared" ca="1" si="9"/>
        <v>153.66538341682525</v>
      </c>
      <c r="Y43" s="172">
        <f t="shared" ca="1" si="10"/>
        <v>0.87084618346029052</v>
      </c>
      <c r="Z43" s="213">
        <f t="shared" ca="1" si="18"/>
        <v>-48.217972261993168</v>
      </c>
      <c r="AA43" s="668">
        <f t="shared" si="42"/>
        <v>0.60089999999999999</v>
      </c>
      <c r="AB43" s="673">
        <f ca="1">Tsys_above($X43,$R43,AA43)</f>
        <v>277.97671599697298</v>
      </c>
      <c r="AC43" s="335"/>
      <c r="AD43" s="320">
        <f t="shared" si="47"/>
        <v>20.5</v>
      </c>
      <c r="AE43" s="381">
        <f t="shared" si="11"/>
        <v>5.9058450000000011</v>
      </c>
      <c r="AF43" s="381">
        <f ca="1">T_LNA("LNA_Band3",AD43)/J43</f>
        <v>0.24883782343038485</v>
      </c>
      <c r="AH43" s="168">
        <f t="shared" si="48"/>
        <v>116</v>
      </c>
      <c r="AI43" s="381">
        <f t="shared" si="12"/>
        <v>33.418440000000004</v>
      </c>
      <c r="AJ43" s="381">
        <f ca="1">T_LNA("LNA_Band6",AH43)/X43</f>
        <v>0.16269116338444434</v>
      </c>
      <c r="AK43" s="336"/>
      <c r="AL43" s="336"/>
      <c r="AM43" s="336"/>
      <c r="AN43" s="336"/>
    </row>
    <row r="44" spans="2:40">
      <c r="AA44" s="233"/>
      <c r="AB44" s="233"/>
    </row>
    <row r="111" spans="4:26" ht="13.5" thickBot="1"/>
    <row r="112" spans="4:26" ht="16.5" thickBot="1">
      <c r="D112" s="679" t="s">
        <v>181</v>
      </c>
      <c r="E112" s="680"/>
      <c r="F112" s="680"/>
      <c r="G112" s="680"/>
      <c r="H112" s="680"/>
      <c r="I112" s="680"/>
      <c r="J112" s="680"/>
      <c r="K112" s="680"/>
      <c r="L112" s="681"/>
      <c r="R112" s="679" t="s">
        <v>183</v>
      </c>
      <c r="S112" s="680"/>
      <c r="T112" s="680"/>
      <c r="U112" s="680"/>
      <c r="V112" s="680"/>
      <c r="W112" s="680"/>
      <c r="X112" s="680"/>
      <c r="Y112" s="680"/>
      <c r="Z112" s="681"/>
    </row>
    <row r="113" spans="4:32" ht="18">
      <c r="D113" s="185" t="s">
        <v>10</v>
      </c>
      <c r="E113" s="188" t="s">
        <v>3</v>
      </c>
      <c r="F113" s="186" t="s">
        <v>23</v>
      </c>
      <c r="G113" s="186" t="s">
        <v>55</v>
      </c>
      <c r="H113" s="186" t="s">
        <v>56</v>
      </c>
      <c r="I113" s="189" t="s">
        <v>81</v>
      </c>
      <c r="J113" s="186" t="s">
        <v>57</v>
      </c>
      <c r="K113" s="186" t="s">
        <v>172</v>
      </c>
      <c r="L113" s="230" t="s">
        <v>100</v>
      </c>
      <c r="R113" s="185" t="s">
        <v>10</v>
      </c>
      <c r="S113" s="188" t="s">
        <v>3</v>
      </c>
      <c r="T113" s="186" t="s">
        <v>23</v>
      </c>
      <c r="U113" s="186" t="s">
        <v>55</v>
      </c>
      <c r="V113" s="186" t="s">
        <v>56</v>
      </c>
      <c r="W113" s="189" t="s">
        <v>81</v>
      </c>
      <c r="X113" s="186" t="s">
        <v>57</v>
      </c>
      <c r="Y113" s="186" t="s">
        <v>172</v>
      </c>
      <c r="Z113" s="230" t="s">
        <v>185</v>
      </c>
    </row>
    <row r="114" spans="4:32" ht="15" thickBot="1">
      <c r="D114" s="184" t="s">
        <v>11</v>
      </c>
      <c r="E114" s="190" t="s">
        <v>22</v>
      </c>
      <c r="F114" s="87" t="s">
        <v>24</v>
      </c>
      <c r="G114" s="87" t="s">
        <v>24</v>
      </c>
      <c r="H114" s="87" t="s">
        <v>24</v>
      </c>
      <c r="I114" s="87"/>
      <c r="J114" s="87" t="s">
        <v>24</v>
      </c>
      <c r="K114" s="87" t="s">
        <v>24</v>
      </c>
      <c r="L114" s="231" t="s">
        <v>98</v>
      </c>
      <c r="R114" s="184" t="s">
        <v>11</v>
      </c>
      <c r="S114" s="190" t="s">
        <v>82</v>
      </c>
      <c r="T114" s="87" t="s">
        <v>83</v>
      </c>
      <c r="U114" s="87" t="s">
        <v>83</v>
      </c>
      <c r="V114" s="87" t="s">
        <v>83</v>
      </c>
      <c r="W114" s="87" t="s">
        <v>82</v>
      </c>
      <c r="X114" s="87" t="s">
        <v>83</v>
      </c>
      <c r="Y114" s="87" t="s">
        <v>82</v>
      </c>
      <c r="Z114" s="231" t="s">
        <v>98</v>
      </c>
    </row>
    <row r="115" spans="4:32" ht="15.75" thickTop="1">
      <c r="D115" s="191">
        <v>1</v>
      </c>
      <c r="E115" s="196">
        <f ca="1">IF(Averaging="80%",AVERAGE(E12:E20),AVERAGE(E11:E21))</f>
        <v>34.315090478353859</v>
      </c>
      <c r="F115" s="196">
        <f t="shared" ref="F115:K115" ca="1" si="54">IF(Averaging="80%",AVERAGE(F12:F20),AVERAGE(F11:F21))</f>
        <v>9.5670940353204248</v>
      </c>
      <c r="G115" s="196">
        <f t="shared" si="54"/>
        <v>1.9775748789393943</v>
      </c>
      <c r="H115" s="196">
        <f t="shared" si="54"/>
        <v>4.7845454545454542</v>
      </c>
      <c r="I115" s="286">
        <f t="shared" si="54"/>
        <v>0.89754576360922234</v>
      </c>
      <c r="J115" s="196">
        <f t="shared" ca="1" si="54"/>
        <v>16.330056110416411</v>
      </c>
      <c r="K115" s="196">
        <f t="shared" ca="1" si="54"/>
        <v>14.123724350048805</v>
      </c>
      <c r="L115" s="329">
        <f ca="1">IF(Averaging="80%",TrueAvg(L12:L20),TrueAvg(L11:L21))</f>
        <v>-61.929977336698691</v>
      </c>
      <c r="R115" s="191">
        <v>1</v>
      </c>
      <c r="S115" s="196">
        <f ca="1">IF(Averaging="80%",MIN(E12:E20),MIN(E11:E21))</f>
        <v>32.715489820486667</v>
      </c>
      <c r="T115" s="196">
        <f ca="1">IF(Averaging="80%",MAX(F12:F20),MAX(F11:F21))</f>
        <v>10.0647457707838</v>
      </c>
      <c r="U115" s="196">
        <f>IF(Averaging="80%",MAX(G12:G20),MAX(G11:G21))</f>
        <v>3.6249248000000005</v>
      </c>
      <c r="V115" s="196">
        <f>IF(Averaging="80%",MAX(H12:H20),MAX(H11:H21))</f>
        <v>5.52</v>
      </c>
      <c r="W115" s="286">
        <f>IF(Averaging="80%",MIN(I12:I20),MIN(I11:I21))</f>
        <v>0.8342834608539389</v>
      </c>
      <c r="X115" s="196">
        <f ca="1">IF(Averaging="80%",MAX(J12:J20),MAX(J11:J21))</f>
        <v>19.076218853814865</v>
      </c>
      <c r="Y115" s="196">
        <f ca="1">IF(Averaging="80%",MIN(K12:K20),MIN(K11:K21))</f>
        <v>11.129002227796875</v>
      </c>
      <c r="Z115" s="324">
        <f ca="1">IF(Averaging="80%",MIN(L12:L20),MIN(L11:L21))</f>
        <v>-64.194104443220908</v>
      </c>
    </row>
    <row r="116" spans="4:32" ht="15">
      <c r="D116" s="192">
        <v>2</v>
      </c>
      <c r="E116" s="197">
        <f t="shared" ref="E116:K116" ca="1" si="55">IF(Averaging="80%",AVERAGE(E23:E31),AVERAGE(E22:E32))</f>
        <v>33.903478114349028</v>
      </c>
      <c r="F116" s="197">
        <f t="shared" ca="1" si="55"/>
        <v>9.5107473410717596</v>
      </c>
      <c r="G116" s="197">
        <f t="shared" si="55"/>
        <v>1.7381747167100157</v>
      </c>
      <c r="H116" s="197">
        <f t="shared" si="55"/>
        <v>4.6872727272727275</v>
      </c>
      <c r="I116" s="287">
        <f t="shared" si="55"/>
        <v>0.92531294167484957</v>
      </c>
      <c r="J116" s="197">
        <f t="shared" ca="1" si="55"/>
        <v>15.943896748895037</v>
      </c>
      <c r="K116" s="197">
        <f t="shared" ca="1" si="55"/>
        <v>14.877657721949317</v>
      </c>
      <c r="L116" s="325">
        <f ca="1">IF(Averaging="80%",TrueAvg(L23:L31),TrueAvg(L22:L32))</f>
        <v>-62.682668517594237</v>
      </c>
      <c r="R116" s="192">
        <v>2</v>
      </c>
      <c r="S116" s="197">
        <f ca="1">IF(Averaging="80%",MIN(E23:E31),MIN(E22:E32))</f>
        <v>33.108063389046848</v>
      </c>
      <c r="T116" s="197">
        <f ca="1">IF(Averaging="80%",MAX(F23:F31),MAX(F22:F32))</f>
        <v>12.019471194304288</v>
      </c>
      <c r="U116" s="197">
        <f>IF(Averaging="80%",MAX(G23:G31),MAX(G22:G32))</f>
        <v>2.373901355494505</v>
      </c>
      <c r="V116" s="197">
        <f>IF(Averaging="80%",MAX(H23:H31),MAX(H22:H32))</f>
        <v>5.21</v>
      </c>
      <c r="W116" s="287">
        <f>IF(Averaging="80%",MIN(I23:I31),MIN(I22:I32))</f>
        <v>0.88605675832857034</v>
      </c>
      <c r="X116" s="197">
        <f ca="1">IF(Averaging="80%",MAX(J23:J31),MAX(J22:J32))</f>
        <v>19.042772278587325</v>
      </c>
      <c r="Y116" s="197">
        <f ca="1">IF(Averaging="80%",MIN(K23:K31),MIN(K22:K32))</f>
        <v>12.736028324404018</v>
      </c>
      <c r="Z116" s="325">
        <f ca="1">IF(Averaging="80%",MIN(L23:L31),MIN(L22:L32))</f>
        <v>-62.948978026256412</v>
      </c>
    </row>
    <row r="117" spans="4:32" ht="15">
      <c r="D117" s="187">
        <v>3</v>
      </c>
      <c r="E117" s="198">
        <f t="shared" ref="E117:K117" ca="1" si="56">IF(Averaging="80%",AVERAGE(E34:E42),AVERAGE(E33:E43))</f>
        <v>31.393913536151572</v>
      </c>
      <c r="F117" s="198">
        <f t="shared" ca="1" si="56"/>
        <v>14.635498798289756</v>
      </c>
      <c r="G117" s="198">
        <f t="shared" si="56"/>
        <v>0.82206271464646474</v>
      </c>
      <c r="H117" s="198">
        <f t="shared" si="56"/>
        <v>7.2381818181818183</v>
      </c>
      <c r="I117" s="288">
        <f t="shared" si="56"/>
        <v>0.93958300052127453</v>
      </c>
      <c r="J117" s="198">
        <f t="shared" ca="1" si="56"/>
        <v>22.76217670437298</v>
      </c>
      <c r="K117" s="198">
        <f t="shared" ca="1" si="56"/>
        <v>10.688457418456091</v>
      </c>
      <c r="L117" s="326">
        <f ca="1">IF(Averaging="80%",TrueAvg(L34:L42),TrueAvg(L33:L43))</f>
        <v>-63.64809042893463</v>
      </c>
      <c r="R117" s="187">
        <v>3</v>
      </c>
      <c r="S117" s="198">
        <f ca="1">IF(Averaging="80%",MIN(E34:E42),MIN(E33:E43))</f>
        <v>31.083027277153498</v>
      </c>
      <c r="T117" s="198">
        <f ca="1">IF(Averaging="80%",MAX(F34:F42),MAX(F33:F43))</f>
        <v>16.353196687587882</v>
      </c>
      <c r="U117" s="198">
        <f>IF(Averaging="80%",MAX(G34:G42),MAX(G33:G43))</f>
        <v>1.0003087500000001</v>
      </c>
      <c r="V117" s="198">
        <f>IF(Averaging="80%",MAX(H34:H42),MAX(H33:H43))</f>
        <v>13.67</v>
      </c>
      <c r="W117" s="288">
        <f>IF(Averaging="80%",MIN(I34:I42),MIN(I33:I43))</f>
        <v>0.92783346494447916</v>
      </c>
      <c r="X117" s="198">
        <f ca="1">IF(Averaging="80%",MAX(J34:J42),MAX(J33:J43))</f>
        <v>30.85582757428805</v>
      </c>
      <c r="Y117" s="198">
        <f ca="1">IF(Averaging="80%",MIN(K34:K42),MIN(K33:K43))</f>
        <v>7.7445415298982008</v>
      </c>
      <c r="Z117" s="326">
        <f ca="1">IF(Averaging="80%",MIN(L34:L42),MIN(L33:L43))</f>
        <v>-64.045260262532594</v>
      </c>
    </row>
    <row r="118" spans="4:32" ht="15">
      <c r="D118" s="193">
        <v>4</v>
      </c>
      <c r="E118" s="199">
        <f t="shared" ref="E118:K118" ca="1" si="57">IF(Averaging="80%",AVERAGE(S12:S20),AVERAGE(S11:S21))</f>
        <v>28.922384358311568</v>
      </c>
      <c r="F118" s="199">
        <f t="shared" ca="1" si="57"/>
        <v>16.80258741662783</v>
      </c>
      <c r="G118" s="199">
        <f t="shared" si="57"/>
        <v>0.86629691558441568</v>
      </c>
      <c r="H118" s="199">
        <f t="shared" si="57"/>
        <v>14.055454545454547</v>
      </c>
      <c r="I118" s="289">
        <f t="shared" si="57"/>
        <v>0.9218991526671757</v>
      </c>
      <c r="J118" s="199">
        <f t="shared" ca="1" si="57"/>
        <v>31.896179305496492</v>
      </c>
      <c r="K118" s="199">
        <f t="shared" ca="1" si="57"/>
        <v>7.4403068646113946</v>
      </c>
      <c r="L118" s="327">
        <f ca="1">IF(Averaging="80%",TrueAvg(Z12:Z20),TrueAvg(Z11:Z21))</f>
        <v>-64.615908401230541</v>
      </c>
      <c r="R118" s="193">
        <v>4</v>
      </c>
      <c r="S118" s="199">
        <f ca="1">IF(Averaging="80%",MIN(S12:S20),MIN(S11:S21))</f>
        <v>28.408503445427574</v>
      </c>
      <c r="T118" s="199">
        <f ca="1">IF(Averaging="80%",MAX(T12:T20),MAX(T11:T21))</f>
        <v>17.845270451611476</v>
      </c>
      <c r="U118" s="199">
        <f>IF(Averaging="80%",MAX(U12:U20),MAX(U11:U21))</f>
        <v>1.0698000000000008</v>
      </c>
      <c r="V118" s="199">
        <f>IF(Averaging="80%",MAX(V12:V20),MAX(V11:V21))</f>
        <v>22.01</v>
      </c>
      <c r="W118" s="289">
        <f>IF(Averaging="80%",MIN(W12:W20),MIN(W11:W21))</f>
        <v>0.91117830960445978</v>
      </c>
      <c r="X118" s="199">
        <f ca="1">IF(Averaging="80%",MAX(X12:X20),MAX(X11:X21))</f>
        <v>39.547605407465539</v>
      </c>
      <c r="Y118" s="199">
        <f ca="1">IF(Averaging="80%",MIN(Y12:Y20),MIN(Y11:Y21))</f>
        <v>5.9457010268558506</v>
      </c>
      <c r="Z118" s="327">
        <f ca="1">IF(Averaging="80%",MIN(Z12:Z20),MIN(Z11:Z21))</f>
        <v>-65.348644960520318</v>
      </c>
    </row>
    <row r="119" spans="4:32" ht="15">
      <c r="D119" s="194">
        <v>5</v>
      </c>
      <c r="E119" s="200">
        <f t="shared" ref="E119:K119" ca="1" si="58">IF(Averaging="80%",AVERAGE(S23:S31),AVERAGE(S22:S32))</f>
        <v>33.262459138523759</v>
      </c>
      <c r="F119" s="200">
        <f t="shared" ca="1" si="58"/>
        <v>21.977824979548895</v>
      </c>
      <c r="G119" s="200">
        <f t="shared" si="58"/>
        <v>0.88889470726402664</v>
      </c>
      <c r="H119" s="200">
        <f t="shared" si="58"/>
        <v>24.016363636363636</v>
      </c>
      <c r="I119" s="290">
        <f t="shared" si="58"/>
        <v>0.88719775581711857</v>
      </c>
      <c r="J119" s="200">
        <f t="shared" ca="1" si="58"/>
        <v>47.225630813793799</v>
      </c>
      <c r="K119" s="200">
        <f t="shared" ca="1" si="58"/>
        <v>5.4496531695511496</v>
      </c>
      <c r="L119" s="328">
        <f ca="1">IF(Averaging="80%",TrueAvg(Z23:Z31),TrueAvg(Z22:Z32))</f>
        <v>-58.660250663999463</v>
      </c>
      <c r="R119" s="194">
        <v>5</v>
      </c>
      <c r="S119" s="200">
        <f ca="1">IF(Averaging="80%",MIN(S23:S31),MIN(S22:S32))</f>
        <v>32.30461257144654</v>
      </c>
      <c r="T119" s="200">
        <f ca="1">IF(Averaging="80%",MAX(T23:T31),MAX(T22:T32))</f>
        <v>27.431247622914139</v>
      </c>
      <c r="U119" s="200">
        <f>IF(Averaging="80%",MAX(U23:U31),MAX(U22:U32))</f>
        <v>1.0426000000000002</v>
      </c>
      <c r="V119" s="200">
        <f>IF(Averaging="80%",MAX(V23:V31),MAX(V22:V32))</f>
        <v>70.040000000000006</v>
      </c>
      <c r="W119" s="290">
        <f>IF(Averaging="80%",MIN(W23:W31),MIN(W22:W32))</f>
        <v>0.85714560495254566</v>
      </c>
      <c r="X119" s="200">
        <f ca="1">IF(Averaging="80%",MAX(X23:X31),MAX(X22:X32))</f>
        <v>98.107118621957653</v>
      </c>
      <c r="Y119" s="200">
        <f ca="1">IF(Averaging="80%",MIN(Y23:Y31),MIN(Y22:Y32))</f>
        <v>2.2232534422106038</v>
      </c>
      <c r="Z119" s="328">
        <f ca="1">IF(Averaging="80%",MIN(Z23:Z31),MIN(Z22:Z32))</f>
        <v>-61.303350407116852</v>
      </c>
    </row>
    <row r="120" spans="4:32" ht="15.75" thickBot="1">
      <c r="D120" s="195">
        <v>6</v>
      </c>
      <c r="E120" s="201">
        <f t="shared" ref="E120:K120" ca="1" si="59">IF(Averaging="80%",AVERAGE(S34:S42),AVERAGE(S33:S43))</f>
        <v>46.717883300615405</v>
      </c>
      <c r="F120" s="201">
        <f t="shared" ca="1" si="59"/>
        <v>36.474968944112398</v>
      </c>
      <c r="G120" s="201">
        <f t="shared" si="59"/>
        <v>0.28251278679653674</v>
      </c>
      <c r="H120" s="201">
        <f t="shared" si="59"/>
        <v>33.361818181818187</v>
      </c>
      <c r="I120" s="291">
        <f t="shared" si="59"/>
        <v>0.65485204548733422</v>
      </c>
      <c r="J120" s="201">
        <f t="shared" ca="1" si="59"/>
        <v>71.186203427089694</v>
      </c>
      <c r="K120" s="201">
        <f t="shared" ca="1" si="59"/>
        <v>2.6218285068021321</v>
      </c>
      <c r="L120" s="323">
        <f ca="1">IF(Averaging="80%",TrueAvg(Z34:Z42),TrueAvg(Z33:Z43))</f>
        <v>-41.063917317098458</v>
      </c>
      <c r="R120" s="195">
        <v>6</v>
      </c>
      <c r="S120" s="201">
        <f ca="1">IF(Averaging="80%",MIN(S34:S42),MIN(S33:S43))</f>
        <v>38.517476434799121</v>
      </c>
      <c r="T120" s="201">
        <f ca="1">IF(Averaging="80%",MAX(T34:T42),MAX(T33:T43))</f>
        <v>43.538354591444005</v>
      </c>
      <c r="U120" s="201">
        <f>IF(Averaging="80%",MAX(U34:U42),MAX(U33:U43))</f>
        <v>0.49569999999999936</v>
      </c>
      <c r="V120" s="201">
        <f>IF(Averaging="80%",MAX(V34:V42),MAX(V33:V43))</f>
        <v>109.41</v>
      </c>
      <c r="W120" s="291">
        <f>IF(Averaging="80%",MIN(W34:W42),MIN(W33:W43))</f>
        <v>0.52587509708559743</v>
      </c>
      <c r="X120" s="201">
        <f ca="1">IF(Averaging="80%",MAX(X34:X42),MAX(X33:X43))</f>
        <v>153.66538341682525</v>
      </c>
      <c r="Y120" s="201">
        <f ca="1">IF(Averaging="80%",MIN(Y34:Y42),MIN(Y33:Y43))</f>
        <v>0.87084618346029052</v>
      </c>
      <c r="Z120" s="323">
        <f ca="1">IF(Averaging="80%",MIN(Z34:Z42),MIN(Z33:Z43))</f>
        <v>-50.451888372799914</v>
      </c>
    </row>
    <row r="121" spans="4:32">
      <c r="AE121" s="463"/>
      <c r="AF121" s="462"/>
    </row>
    <row r="122" spans="4:32" ht="13.5" thickBot="1">
      <c r="X122" s="330"/>
      <c r="Y122" s="330"/>
      <c r="AE122" s="463"/>
    </row>
    <row r="123" spans="4:32" ht="16.5" thickBot="1">
      <c r="D123" s="384"/>
      <c r="E123" s="682" t="s">
        <v>219</v>
      </c>
      <c r="F123" s="683"/>
      <c r="G123" s="683"/>
      <c r="H123" s="684"/>
      <c r="I123" s="685" t="s">
        <v>217</v>
      </c>
      <c r="J123" s="686"/>
      <c r="K123" s="686"/>
      <c r="L123" s="687"/>
      <c r="R123" s="679" t="s">
        <v>218</v>
      </c>
      <c r="S123" s="680"/>
      <c r="T123" s="680"/>
      <c r="U123" s="680"/>
      <c r="V123" s="680"/>
      <c r="W123" s="680"/>
      <c r="X123" s="680"/>
      <c r="Y123" s="680"/>
      <c r="Z123" s="681"/>
      <c r="AE123" s="463"/>
    </row>
    <row r="124" spans="4:32" ht="16.5">
      <c r="D124" s="385" t="s">
        <v>10</v>
      </c>
      <c r="E124" s="425" t="s">
        <v>155</v>
      </c>
      <c r="F124" s="426" t="s">
        <v>214</v>
      </c>
      <c r="G124" s="426" t="s">
        <v>156</v>
      </c>
      <c r="H124" s="427" t="s">
        <v>222</v>
      </c>
      <c r="I124" s="431" t="s">
        <v>223</v>
      </c>
      <c r="J124" s="432" t="s">
        <v>215</v>
      </c>
      <c r="K124" s="432" t="s">
        <v>216</v>
      </c>
      <c r="L124" s="691" t="s">
        <v>220</v>
      </c>
      <c r="R124" s="256" t="s">
        <v>10</v>
      </c>
      <c r="S124" s="295" t="s">
        <v>3</v>
      </c>
      <c r="T124" s="295" t="s">
        <v>158</v>
      </c>
      <c r="U124" s="296" t="s">
        <v>159</v>
      </c>
      <c r="V124" s="444" t="s">
        <v>158</v>
      </c>
      <c r="W124" s="296" t="s">
        <v>233</v>
      </c>
      <c r="X124" s="297" t="s">
        <v>223</v>
      </c>
      <c r="Y124" s="297" t="s">
        <v>236</v>
      </c>
      <c r="Z124" s="298" t="s">
        <v>237</v>
      </c>
      <c r="AE124" s="463"/>
    </row>
    <row r="125" spans="4:32" ht="15" thickBot="1">
      <c r="D125" s="386" t="s">
        <v>11</v>
      </c>
      <c r="E125" s="428" t="s">
        <v>226</v>
      </c>
      <c r="F125" s="429" t="s">
        <v>154</v>
      </c>
      <c r="G125" s="429" t="s">
        <v>154</v>
      </c>
      <c r="H125" s="430" t="s">
        <v>226</v>
      </c>
      <c r="I125" s="433" t="s">
        <v>22</v>
      </c>
      <c r="J125" s="434" t="s">
        <v>22</v>
      </c>
      <c r="K125" s="434" t="s">
        <v>22</v>
      </c>
      <c r="L125" s="692"/>
      <c r="R125" s="184" t="s">
        <v>11</v>
      </c>
      <c r="S125" s="299" t="s">
        <v>22</v>
      </c>
      <c r="T125" s="299" t="s">
        <v>98</v>
      </c>
      <c r="U125" s="300" t="s">
        <v>21</v>
      </c>
      <c r="V125" s="445" t="s">
        <v>154</v>
      </c>
      <c r="W125" s="299" t="s">
        <v>232</v>
      </c>
      <c r="X125" s="299" t="s">
        <v>231</v>
      </c>
      <c r="Y125" s="299" t="s">
        <v>234</v>
      </c>
      <c r="Z125" s="301" t="s">
        <v>235</v>
      </c>
      <c r="AE125" s="463"/>
    </row>
    <row r="126" spans="4:32" ht="15.75" thickTop="1">
      <c r="D126" s="387">
        <v>1</v>
      </c>
      <c r="E126" s="394">
        <v>-3</v>
      </c>
      <c r="F126" s="395">
        <f t="shared" ref="F126:F131" ca="1" si="60">$E126+P1dB_OIP3_diff-$S126</f>
        <v>-27.715090478353858</v>
      </c>
      <c r="G126" s="395">
        <f t="shared" ref="G126:G131" si="61">$E126-P1dB_P1pct_diff</f>
        <v>-15</v>
      </c>
      <c r="H126" s="418">
        <v>10</v>
      </c>
      <c r="I126" s="396">
        <f t="shared" ref="I126:I131" ca="1" si="62">$E126-$V126-P1dB_CW_vs_Noise</f>
        <v>50.312698976522761</v>
      </c>
      <c r="J126" s="196">
        <f t="shared" ref="J126:J131" ca="1" si="63">G126-$V126</f>
        <v>43.312698976522761</v>
      </c>
      <c r="K126" s="397">
        <f t="shared" ref="K126:K131" ca="1" si="64">F126-($V126-$S126)</f>
        <v>64.912698976522762</v>
      </c>
      <c r="L126" s="393" t="s">
        <v>221</v>
      </c>
      <c r="R126" s="191">
        <v>1</v>
      </c>
      <c r="S126" s="302">
        <f ca="1">AVERAGE(E11:E21)</f>
        <v>34.315090478353859</v>
      </c>
      <c r="T126" s="302">
        <f ca="1">TrueAvg(L11:L21)</f>
        <v>-61.929977336698691</v>
      </c>
      <c r="U126" s="303">
        <f>D21-D11+0.01</f>
        <v>2.2999999999999998</v>
      </c>
      <c r="V126" s="446">
        <f ca="1">AbsToDb(U126)+T126</f>
        <v>-58.312698976522761</v>
      </c>
      <c r="W126" s="302">
        <f t="shared" ref="W126:W131" ca="1" si="65">V126+(30-S126)</f>
        <v>-62.62778945487662</v>
      </c>
      <c r="X126" s="438">
        <v>46</v>
      </c>
      <c r="Y126" s="397">
        <f t="shared" ref="Y126:Y131" ca="1" si="66">X126+W126+P1dB_CW_vs_Noise</f>
        <v>-11.62778945487662</v>
      </c>
      <c r="Z126" s="452">
        <f ca="1">Y126-'Bands 1-2'!AS17</f>
        <v>-11.359968001944702</v>
      </c>
      <c r="AE126" s="463"/>
    </row>
    <row r="127" spans="4:32" ht="15">
      <c r="D127" s="388">
        <v>2</v>
      </c>
      <c r="E127" s="398">
        <v>-10</v>
      </c>
      <c r="F127" s="399">
        <f t="shared" ca="1" si="60"/>
        <v>-34.303478114349026</v>
      </c>
      <c r="G127" s="399">
        <f t="shared" si="61"/>
        <v>-22</v>
      </c>
      <c r="H127" s="419">
        <v>10</v>
      </c>
      <c r="I127" s="400">
        <f t="shared" ca="1" si="62"/>
        <v>38.188768451145108</v>
      </c>
      <c r="J127" s="197">
        <f t="shared" ca="1" si="63"/>
        <v>31.188768451145108</v>
      </c>
      <c r="K127" s="401">
        <f t="shared" ca="1" si="64"/>
        <v>52.78876845114511</v>
      </c>
      <c r="L127" s="308" t="s">
        <v>224</v>
      </c>
      <c r="R127" s="192">
        <v>2</v>
      </c>
      <c r="S127" s="304">
        <f ca="1">AVERAGE(E22:E32)</f>
        <v>33.903478114349028</v>
      </c>
      <c r="T127" s="304">
        <f ca="1">TrueAvg(L22:L32)</f>
        <v>-62.682668517594237</v>
      </c>
      <c r="U127" s="305">
        <f>D32-D22+0.02</f>
        <v>8.9</v>
      </c>
      <c r="V127" s="447">
        <f t="shared" ref="V127:V131" ca="1" si="67">AbsToDb(U127)+T127</f>
        <v>-53.188768451145108</v>
      </c>
      <c r="W127" s="304">
        <f t="shared" ca="1" si="65"/>
        <v>-57.092246565494136</v>
      </c>
      <c r="X127" s="439">
        <v>41</v>
      </c>
      <c r="Y127" s="401">
        <f t="shared" ca="1" si="66"/>
        <v>-11.092246565494136</v>
      </c>
      <c r="Z127" s="453">
        <f ca="1">Y127-'Bands 1-2'!AS34</f>
        <v>-10.252841153600963</v>
      </c>
      <c r="AE127" s="463"/>
    </row>
    <row r="128" spans="4:32" ht="15">
      <c r="D128" s="389">
        <v>3</v>
      </c>
      <c r="E128" s="402">
        <v>-10</v>
      </c>
      <c r="F128" s="403">
        <f t="shared" ca="1" si="60"/>
        <v>-31.793913536151571</v>
      </c>
      <c r="G128" s="403">
        <f t="shared" si="61"/>
        <v>-22</v>
      </c>
      <c r="H128" s="420">
        <v>10</v>
      </c>
      <c r="I128" s="404">
        <f t="shared" ca="1" si="62"/>
        <v>39.509951905097466</v>
      </c>
      <c r="J128" s="198">
        <f t="shared" ca="1" si="63"/>
        <v>32.509951905097466</v>
      </c>
      <c r="K128" s="405">
        <f t="shared" ca="1" si="64"/>
        <v>54.109951905097468</v>
      </c>
      <c r="L128" s="308" t="s">
        <v>221</v>
      </c>
      <c r="R128" s="187">
        <v>3</v>
      </c>
      <c r="S128" s="306">
        <f ca="1">AVERAGE(E33:E43)</f>
        <v>31.393913536151572</v>
      </c>
      <c r="T128" s="306">
        <f ca="1">TrueAvg(L33:L43)</f>
        <v>-63.64809042893463</v>
      </c>
      <c r="U128" s="307">
        <f>D43-D33+0.01</f>
        <v>8.1999999999999993</v>
      </c>
      <c r="V128" s="448">
        <f t="shared" ca="1" si="67"/>
        <v>-54.509951905097466</v>
      </c>
      <c r="W128" s="306">
        <f t="shared" ca="1" si="65"/>
        <v>-55.903865441249039</v>
      </c>
      <c r="X128" s="440">
        <v>39</v>
      </c>
      <c r="Y128" s="405">
        <f t="shared" ca="1" si="66"/>
        <v>-11.903865441249039</v>
      </c>
      <c r="Z128" s="454">
        <f ca="1">Y128-'Bands 3-4'!AS17</f>
        <v>-10.750817972855934</v>
      </c>
      <c r="AE128" s="463"/>
    </row>
    <row r="129" spans="4:31" ht="15">
      <c r="D129" s="390">
        <v>4</v>
      </c>
      <c r="E129" s="406">
        <v>-12</v>
      </c>
      <c r="F129" s="407">
        <f t="shared" ca="1" si="60"/>
        <v>-31.322384358311567</v>
      </c>
      <c r="G129" s="407">
        <f t="shared" si="61"/>
        <v>-24</v>
      </c>
      <c r="H129" s="421">
        <v>10</v>
      </c>
      <c r="I129" s="408">
        <f t="shared" ca="1" si="62"/>
        <v>36.312570716280476</v>
      </c>
      <c r="J129" s="199">
        <f t="shared" ca="1" si="63"/>
        <v>29.312570716280476</v>
      </c>
      <c r="K129" s="409">
        <f t="shared" ca="1" si="64"/>
        <v>50.912570716280484</v>
      </c>
      <c r="L129" s="308" t="s">
        <v>221</v>
      </c>
      <c r="R129" s="193">
        <v>4</v>
      </c>
      <c r="S129" s="309">
        <f ca="1">AVERAGE(S11:S21)</f>
        <v>28.922384358311568</v>
      </c>
      <c r="T129" s="309">
        <f ca="1">TrueAvg(Z11:Z21)</f>
        <v>-64.615908401230541</v>
      </c>
      <c r="U129" s="310">
        <f>R21-R11</f>
        <v>13.5</v>
      </c>
      <c r="V129" s="449">
        <f t="shared" ca="1" si="67"/>
        <v>-53.312570716280476</v>
      </c>
      <c r="W129" s="309">
        <f t="shared" ca="1" si="65"/>
        <v>-52.234955074592044</v>
      </c>
      <c r="X129" s="441">
        <v>36</v>
      </c>
      <c r="Y129" s="409">
        <f t="shared" ca="1" si="66"/>
        <v>-11.234955074592044</v>
      </c>
      <c r="Z129" s="455">
        <f ca="1">Y129-'Bands 3-4'!AS34</f>
        <v>-8.358266188991287</v>
      </c>
      <c r="AE129" s="463"/>
    </row>
    <row r="130" spans="4:31" ht="15">
      <c r="D130" s="391">
        <v>5</v>
      </c>
      <c r="E130" s="410">
        <v>-15</v>
      </c>
      <c r="F130" s="411">
        <f t="shared" ca="1" si="60"/>
        <v>-38.662459138523758</v>
      </c>
      <c r="G130" s="411">
        <f t="shared" si="61"/>
        <v>-27</v>
      </c>
      <c r="H130" s="422">
        <v>10</v>
      </c>
      <c r="I130" s="412">
        <f t="shared" ca="1" si="62"/>
        <v>25.64995070735965</v>
      </c>
      <c r="J130" s="200">
        <f t="shared" ca="1" si="63"/>
        <v>18.64995070735965</v>
      </c>
      <c r="K130" s="413">
        <f t="shared" ca="1" si="64"/>
        <v>40.249950707359659</v>
      </c>
      <c r="L130" s="308" t="s">
        <v>224</v>
      </c>
      <c r="R130" s="194">
        <v>5</v>
      </c>
      <c r="S130" s="311">
        <f ca="1">AVERAGE(S22:S32)</f>
        <v>33.262459138523759</v>
      </c>
      <c r="T130" s="311">
        <f ca="1">TrueAvg(Z22:Z32)</f>
        <v>-58.660250663999463</v>
      </c>
      <c r="U130" s="312">
        <f>R32-R22</f>
        <v>20</v>
      </c>
      <c r="V130" s="450">
        <f t="shared" ca="1" si="67"/>
        <v>-45.64995070735965</v>
      </c>
      <c r="W130" s="311">
        <f t="shared" ca="1" si="65"/>
        <v>-48.91240984588341</v>
      </c>
      <c r="X130" s="442">
        <v>33</v>
      </c>
      <c r="Y130" s="413">
        <f t="shared" ca="1" si="66"/>
        <v>-10.91240984588341</v>
      </c>
      <c r="Z130" s="456">
        <f ca="1">Y130-'Bands 5-6'!E17</f>
        <v>-9.424105629338726</v>
      </c>
      <c r="AE130" s="463"/>
    </row>
    <row r="131" spans="4:31" ht="15.75" thickBot="1">
      <c r="D131" s="392">
        <v>6</v>
      </c>
      <c r="E131" s="414">
        <v>-15</v>
      </c>
      <c r="F131" s="415">
        <f t="shared" ca="1" si="60"/>
        <v>-52.117883300615404</v>
      </c>
      <c r="G131" s="415">
        <f t="shared" si="61"/>
        <v>-27</v>
      </c>
      <c r="H131" s="423">
        <v>10</v>
      </c>
      <c r="I131" s="416">
        <f t="shared" ca="1" si="62"/>
        <v>4.4363390002827181</v>
      </c>
      <c r="J131" s="201">
        <f t="shared" ca="1" si="63"/>
        <v>-2.5636609997172819</v>
      </c>
      <c r="K131" s="417">
        <f t="shared" ca="1" si="64"/>
        <v>19.036339000282723</v>
      </c>
      <c r="L131" s="424" t="s">
        <v>225</v>
      </c>
      <c r="R131" s="195">
        <v>6</v>
      </c>
      <c r="S131" s="313">
        <f ca="1">AVERAGE(S33:S43)</f>
        <v>46.717883300615405</v>
      </c>
      <c r="T131" s="313">
        <f ca="1">TrueAvg(Z33:Z43)</f>
        <v>-41.063917317098458</v>
      </c>
      <c r="U131" s="314">
        <f>R43-R33</f>
        <v>46</v>
      </c>
      <c r="V131" s="451">
        <f t="shared" ca="1" si="67"/>
        <v>-24.436339000282718</v>
      </c>
      <c r="W131" s="313">
        <f t="shared" ca="1" si="65"/>
        <v>-41.154222300898127</v>
      </c>
      <c r="X131" s="443">
        <v>31</v>
      </c>
      <c r="Y131" s="417">
        <f t="shared" ca="1" si="66"/>
        <v>-5.1542223008981267</v>
      </c>
      <c r="Z131" s="457">
        <f ca="1">Y131-'Bands 5-6'!E36</f>
        <v>-4.4433804065069173</v>
      </c>
      <c r="AE131" s="463"/>
    </row>
    <row r="132" spans="4:31" ht="5.25" customHeight="1">
      <c r="D132" s="435"/>
      <c r="E132" s="436"/>
      <c r="F132" s="436"/>
      <c r="G132" s="436"/>
      <c r="H132" s="436"/>
      <c r="I132" s="436"/>
      <c r="J132" s="436"/>
      <c r="K132" s="436"/>
      <c r="L132" s="437"/>
      <c r="R132" s="435"/>
      <c r="S132" s="436"/>
      <c r="T132" s="436"/>
      <c r="U132" s="436"/>
      <c r="V132" s="436"/>
      <c r="W132" s="436"/>
      <c r="X132" s="436"/>
      <c r="Y132" s="436"/>
      <c r="Z132" s="437"/>
    </row>
    <row r="133" spans="4:31">
      <c r="D133" s="688" t="s">
        <v>227</v>
      </c>
      <c r="E133" s="689"/>
      <c r="F133" s="689"/>
      <c r="G133" s="689"/>
      <c r="H133" s="689"/>
      <c r="I133" s="689"/>
      <c r="J133" s="689"/>
      <c r="K133" s="689"/>
      <c r="L133" s="690"/>
      <c r="R133" s="688" t="s">
        <v>238</v>
      </c>
      <c r="S133" s="689"/>
      <c r="T133" s="689"/>
      <c r="U133" s="689"/>
      <c r="V133" s="689"/>
      <c r="W133" s="689"/>
      <c r="X133" s="689"/>
      <c r="Y133" s="689"/>
      <c r="Z133" s="690"/>
    </row>
    <row r="134" spans="4:31" ht="25.5" customHeight="1">
      <c r="D134" s="688" t="s">
        <v>228</v>
      </c>
      <c r="E134" s="689"/>
      <c r="F134" s="689"/>
      <c r="G134" s="689"/>
      <c r="H134" s="689"/>
      <c r="I134" s="689"/>
      <c r="J134" s="689"/>
      <c r="K134" s="689"/>
      <c r="L134" s="690"/>
      <c r="R134" s="688" t="s">
        <v>239</v>
      </c>
      <c r="S134" s="689"/>
      <c r="T134" s="689"/>
      <c r="U134" s="689"/>
      <c r="V134" s="689"/>
      <c r="W134" s="689"/>
      <c r="X134" s="689"/>
      <c r="Y134" s="689"/>
      <c r="Z134" s="690"/>
    </row>
    <row r="135" spans="4:31" ht="23.25" customHeight="1" thickBot="1">
      <c r="D135" s="695" t="s">
        <v>229</v>
      </c>
      <c r="E135" s="696"/>
      <c r="F135" s="696"/>
      <c r="G135" s="696"/>
      <c r="H135" s="696"/>
      <c r="I135" s="696"/>
      <c r="J135" s="696"/>
      <c r="K135" s="696"/>
      <c r="L135" s="697"/>
      <c r="R135" s="458"/>
      <c r="S135" s="459"/>
      <c r="T135" s="459"/>
      <c r="U135" s="459"/>
      <c r="V135" s="459"/>
      <c r="W135" s="459"/>
      <c r="X135" s="459"/>
      <c r="Y135" s="459"/>
      <c r="Z135" s="460"/>
    </row>
  </sheetData>
  <mergeCells count="14">
    <mergeCell ref="AF9:AF10"/>
    <mergeCell ref="AJ9:AJ10"/>
    <mergeCell ref="D135:L135"/>
    <mergeCell ref="D112:L112"/>
    <mergeCell ref="R112:Z112"/>
    <mergeCell ref="R134:Z134"/>
    <mergeCell ref="D134:L134"/>
    <mergeCell ref="K2:L2"/>
    <mergeCell ref="R123:Z123"/>
    <mergeCell ref="E123:H123"/>
    <mergeCell ref="I123:L123"/>
    <mergeCell ref="R133:Z133"/>
    <mergeCell ref="L124:L125"/>
    <mergeCell ref="D133:L133"/>
  </mergeCells>
  <conditionalFormatting sqref="V2">
    <cfRule type="cellIs" dxfId="305" priority="11" operator="equal">
      <formula>0</formula>
    </cfRule>
  </conditionalFormatting>
  <conditionalFormatting sqref="K11:K18 Y11:Y18 Y20:Y29 K20:K29 K31:K40 Y31:Y40 Y42:Y43 K42:K43">
    <cfRule type="cellIs" dxfId="304" priority="9" operator="lessThan">
      <formula>10</formula>
    </cfRule>
    <cfRule type="cellIs" dxfId="303" priority="10" operator="greaterThanOrEqual">
      <formula>1000</formula>
    </cfRule>
  </conditionalFormatting>
  <conditionalFormatting sqref="K19 Y19">
    <cfRule type="cellIs" dxfId="302" priority="7" operator="lessThan">
      <formula>10</formula>
    </cfRule>
    <cfRule type="cellIs" dxfId="301" priority="8" operator="greaterThanOrEqual">
      <formula>1000</formula>
    </cfRule>
  </conditionalFormatting>
  <conditionalFormatting sqref="Y30 K30">
    <cfRule type="cellIs" dxfId="300" priority="5" operator="lessThan">
      <formula>10</formula>
    </cfRule>
    <cfRule type="cellIs" dxfId="299" priority="6" operator="greaterThanOrEqual">
      <formula>1000</formula>
    </cfRule>
  </conditionalFormatting>
  <conditionalFormatting sqref="K41 Y41">
    <cfRule type="cellIs" dxfId="298" priority="3" operator="lessThan">
      <formula>10</formula>
    </cfRule>
    <cfRule type="cellIs" dxfId="297" priority="4" operator="greaterThanOrEqual">
      <formula>1000</formula>
    </cfRule>
  </conditionalFormatting>
  <conditionalFormatting sqref="W7">
    <cfRule type="cellIs" dxfId="296" priority="1" operator="equal">
      <formula>"No"</formula>
    </cfRule>
    <cfRule type="cellIs" dxfId="295" priority="2" operator="equal">
      <formula>"Yes"</formula>
    </cfRule>
  </conditionalFormatting>
  <dataValidations count="6">
    <dataValidation type="list" allowBlank="1" showInputMessage="1" showErrorMessage="1" sqref="V4:V5" xr:uid="{00000000-0002-0000-0100-000000000000}">
      <formula1>"13, 6, 1"</formula1>
    </dataValidation>
    <dataValidation type="list" allowBlank="1" showInputMessage="1" showErrorMessage="1" sqref="V3" xr:uid="{00000000-0002-0000-0100-000001000000}">
      <formula1>"15,30,45,60,90"</formula1>
    </dataValidation>
    <dataValidation type="list" allowBlank="1" showInputMessage="1" showErrorMessage="1" sqref="V2" xr:uid="{00000000-0002-0000-0100-000002000000}">
      <formula1>"0,160,300"</formula1>
    </dataValidation>
    <dataValidation type="list" allowBlank="1" showInputMessage="1" showErrorMessage="1" sqref="V6" xr:uid="{C9E82BE1-98B8-49F5-A32E-FEED7FA7FDAA}">
      <formula1>"Single, Full"</formula1>
    </dataValidation>
    <dataValidation type="list" allowBlank="1" showInputMessage="1" showErrorMessage="1" sqref="V7" xr:uid="{AAACF883-C8E6-4FEF-936C-85815C22DCEE}">
      <formula1>"Full, 80%"</formula1>
    </dataValidation>
    <dataValidation type="list" allowBlank="1" showInputMessage="1" showErrorMessage="1" sqref="W7" xr:uid="{E5EA4D9C-1007-47CC-BC69-73074CF0B10E}">
      <formula1>"Yes, No"</formula1>
    </dataValidation>
  </dataValidations>
  <printOptions horizontalCentered="1"/>
  <pageMargins left="0.4" right="0.4" top="0.4" bottom="0.4" header="0.3" footer="0.3"/>
  <pageSetup scale="67" fitToHeight="2" orientation="portrait" r:id="rId1"/>
  <rowBreaks count="1" manualBreakCount="1">
    <brk id="7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52" r:id="rId4" name="Button 8">
              <controlPr defaultSize="0" print="0" autoFill="0" autoPict="0" macro="[0]!xmlFileGen">
                <anchor moveWithCells="1" sizeWithCells="1">
                  <from>
                    <xdr:col>10</xdr:col>
                    <xdr:colOff>114300</xdr:colOff>
                    <xdr:row>2</xdr:row>
                    <xdr:rowOff>161925</xdr:rowOff>
                  </from>
                  <to>
                    <xdr:col>12</xdr:col>
                    <xdr:colOff>0</xdr:colOff>
                    <xdr:row>4</xdr:row>
                    <xdr:rowOff>104775</xdr:rowOff>
                  </to>
                </anchor>
              </controlPr>
            </control>
          </mc:Choice>
        </mc:AlternateContent>
        <mc:AlternateContent xmlns:mc="http://schemas.openxmlformats.org/markup-compatibility/2006">
          <mc:Choice Requires="x14">
            <control shapeId="6153" r:id="rId5" name="Button 9">
              <controlPr defaultSize="0" print="0" autoFill="0" autoPict="0" macro="[0]!UpdateAll">
                <anchor moveWithCells="1" sizeWithCells="1">
                  <from>
                    <xdr:col>10</xdr:col>
                    <xdr:colOff>123825</xdr:colOff>
                    <xdr:row>4</xdr:row>
                    <xdr:rowOff>209550</xdr:rowOff>
                  </from>
                  <to>
                    <xdr:col>12</xdr:col>
                    <xdr:colOff>9525</xdr:colOff>
                    <xdr:row>6</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2BD81-2277-4590-A36A-D07EB18B3C90}">
  <sheetPr codeName="Sheet4">
    <tabColor theme="1"/>
  </sheetPr>
  <dimension ref="A1:AA74"/>
  <sheetViews>
    <sheetView zoomScale="90" zoomScaleNormal="90" workbookViewId="0">
      <pane ySplit="5" topLeftCell="A6" activePane="bottomLeft" state="frozen"/>
      <selection pane="bottomLeft" activeCell="A3" sqref="A3"/>
    </sheetView>
  </sheetViews>
  <sheetFormatPr defaultRowHeight="15"/>
  <cols>
    <col min="1" max="6" width="9.7109375" style="639" customWidth="1"/>
    <col min="7" max="7" width="6.7109375" style="629" customWidth="1"/>
    <col min="8" max="13" width="9.7109375" style="639" customWidth="1"/>
    <col min="14" max="14" width="9.140625" style="629"/>
    <col min="15" max="20" width="7.5703125" style="629" hidden="1" customWidth="1"/>
    <col min="21" max="21" width="4.5703125" style="629" hidden="1" customWidth="1"/>
    <col min="22" max="27" width="7.5703125" style="629" hidden="1" customWidth="1"/>
    <col min="28" max="16384" width="9.140625" style="629"/>
  </cols>
  <sheetData>
    <row r="1" spans="1:27" ht="18">
      <c r="A1" s="628" t="s">
        <v>380</v>
      </c>
      <c r="B1" s="148"/>
      <c r="C1" s="148"/>
      <c r="D1" s="148"/>
      <c r="E1" s="148"/>
      <c r="F1" s="148"/>
      <c r="G1" s="148"/>
      <c r="H1" s="148"/>
      <c r="I1" s="148"/>
      <c r="J1" s="148"/>
      <c r="K1" s="148"/>
      <c r="L1" s="148"/>
      <c r="M1" s="148"/>
      <c r="O1" s="698" t="s">
        <v>381</v>
      </c>
      <c r="P1" s="698"/>
      <c r="Q1" s="698"/>
      <c r="R1" s="698"/>
      <c r="S1" s="698"/>
      <c r="T1" s="698"/>
      <c r="U1" s="698"/>
      <c r="V1" s="698"/>
      <c r="W1" s="698"/>
      <c r="X1" s="698"/>
      <c r="Y1" s="698"/>
      <c r="Z1" s="698"/>
      <c r="AA1" s="698"/>
    </row>
    <row r="2" spans="1:27" ht="15.75">
      <c r="A2" s="677" t="s">
        <v>390</v>
      </c>
      <c r="B2" s="676"/>
      <c r="C2" s="676"/>
      <c r="D2" s="676"/>
      <c r="E2" s="676"/>
      <c r="F2" s="676"/>
      <c r="G2" s="676"/>
      <c r="H2" s="676"/>
      <c r="I2" s="676"/>
      <c r="J2" s="676"/>
      <c r="K2" s="676"/>
      <c r="L2" s="676"/>
      <c r="M2" s="676"/>
      <c r="O2" s="663"/>
      <c r="P2" s="663"/>
      <c r="Q2" s="663"/>
      <c r="R2" s="663"/>
      <c r="S2" s="663"/>
      <c r="T2" s="663"/>
      <c r="U2" s="663"/>
      <c r="V2" s="663"/>
      <c r="W2" s="663"/>
      <c r="X2" s="663"/>
      <c r="Y2" s="663"/>
      <c r="Z2" s="663"/>
      <c r="AA2" s="663"/>
    </row>
    <row r="3" spans="1:27" ht="12" customHeight="1" thickBot="1"/>
    <row r="4" spans="1:27">
      <c r="A4" s="699" t="s">
        <v>163</v>
      </c>
      <c r="B4" s="701" t="s">
        <v>382</v>
      </c>
      <c r="C4" s="701"/>
      <c r="D4" s="701"/>
      <c r="E4" s="701"/>
      <c r="F4" s="702"/>
      <c r="H4" s="699" t="s">
        <v>163</v>
      </c>
      <c r="I4" s="701" t="s">
        <v>382</v>
      </c>
      <c r="J4" s="701"/>
      <c r="K4" s="701"/>
      <c r="L4" s="701"/>
      <c r="M4" s="702"/>
      <c r="O4" s="703" t="s">
        <v>163</v>
      </c>
      <c r="P4" s="705" t="s">
        <v>382</v>
      </c>
      <c r="Q4" s="705"/>
      <c r="R4" s="705"/>
      <c r="S4" s="705"/>
      <c r="T4" s="705"/>
      <c r="V4" s="703" t="s">
        <v>163</v>
      </c>
      <c r="W4" s="705" t="s">
        <v>382</v>
      </c>
      <c r="X4" s="705"/>
      <c r="Y4" s="705"/>
      <c r="Z4" s="705"/>
      <c r="AA4" s="705"/>
    </row>
    <row r="5" spans="1:27" ht="15.75" thickBot="1">
      <c r="A5" s="700"/>
      <c r="B5" s="630">
        <v>15</v>
      </c>
      <c r="C5" s="630">
        <v>30</v>
      </c>
      <c r="D5" s="630">
        <v>45</v>
      </c>
      <c r="E5" s="630">
        <v>60</v>
      </c>
      <c r="F5" s="641">
        <v>90</v>
      </c>
      <c r="H5" s="700"/>
      <c r="I5" s="630">
        <v>15</v>
      </c>
      <c r="J5" s="630">
        <v>30</v>
      </c>
      <c r="K5" s="630">
        <v>45</v>
      </c>
      <c r="L5" s="630">
        <v>60</v>
      </c>
      <c r="M5" s="641">
        <v>90</v>
      </c>
      <c r="O5" s="704"/>
      <c r="P5" s="631">
        <v>15</v>
      </c>
      <c r="Q5" s="631">
        <v>30</v>
      </c>
      <c r="R5" s="631">
        <v>45</v>
      </c>
      <c r="S5" s="631">
        <v>60</v>
      </c>
      <c r="T5" s="631">
        <v>90</v>
      </c>
      <c r="V5" s="704"/>
      <c r="W5" s="631">
        <v>15</v>
      </c>
      <c r="X5" s="631">
        <v>30</v>
      </c>
      <c r="Y5" s="631">
        <v>45</v>
      </c>
      <c r="Z5" s="631">
        <v>60</v>
      </c>
      <c r="AA5" s="631">
        <v>90</v>
      </c>
    </row>
    <row r="6" spans="1:27" ht="15" customHeight="1" thickTop="1">
      <c r="A6" s="642">
        <v>1.2</v>
      </c>
      <c r="B6" s="632">
        <v>10.484635948869315</v>
      </c>
      <c r="C6" s="632">
        <v>11.097590084229648</v>
      </c>
      <c r="D6" s="632">
        <v>10.945395271217574</v>
      </c>
      <c r="E6" s="632">
        <v>10.498498394183244</v>
      </c>
      <c r="F6" s="643">
        <v>8.9639313168014336</v>
      </c>
      <c r="H6" s="654">
        <v>20.5</v>
      </c>
      <c r="I6" s="632">
        <v>4.8775569568835309</v>
      </c>
      <c r="J6" s="632">
        <v>6.614755849441134</v>
      </c>
      <c r="K6" s="632">
        <v>7.4598771761884572</v>
      </c>
      <c r="L6" s="632">
        <v>7.8830881839096731</v>
      </c>
      <c r="M6" s="643">
        <v>7.7488406178487583</v>
      </c>
      <c r="O6" s="633">
        <v>1.2</v>
      </c>
      <c r="P6" s="634">
        <v>8.1</v>
      </c>
      <c r="Q6" s="634">
        <v>8.43</v>
      </c>
      <c r="R6" s="634">
        <v>8.42</v>
      </c>
      <c r="S6" s="634">
        <v>8.32</v>
      </c>
      <c r="T6" s="634">
        <v>7.69</v>
      </c>
      <c r="U6" s="635"/>
      <c r="V6" s="633">
        <v>20.5</v>
      </c>
      <c r="W6" s="634">
        <v>4.8499999999999996</v>
      </c>
      <c r="X6" s="634">
        <v>6.63</v>
      </c>
      <c r="Y6" s="634">
        <v>7.52</v>
      </c>
      <c r="Z6" s="634">
        <v>7.97</v>
      </c>
      <c r="AA6" s="634">
        <v>7.85</v>
      </c>
    </row>
    <row r="7" spans="1:27" ht="15" customHeight="1">
      <c r="A7" s="644">
        <v>1.32</v>
      </c>
      <c r="B7" s="636">
        <v>11.431873790363371</v>
      </c>
      <c r="C7" s="636">
        <v>12.286712403422889</v>
      </c>
      <c r="D7" s="636">
        <v>12.210429049974922</v>
      </c>
      <c r="E7" s="636">
        <v>11.755102984588323</v>
      </c>
      <c r="F7" s="645">
        <v>10.145407362482844</v>
      </c>
      <c r="H7" s="655">
        <v>21.6</v>
      </c>
      <c r="I7" s="636">
        <v>3.7752305120750642</v>
      </c>
      <c r="J7" s="636">
        <v>5.4424803173954821</v>
      </c>
      <c r="K7" s="636">
        <v>6.3630913291746909</v>
      </c>
      <c r="L7" s="636">
        <v>6.8606973843747117</v>
      </c>
      <c r="M7" s="645">
        <v>6.8496375642135146</v>
      </c>
      <c r="O7" s="633">
        <v>1.32</v>
      </c>
      <c r="P7" s="634">
        <v>8.86</v>
      </c>
      <c r="Q7" s="634">
        <v>9.35</v>
      </c>
      <c r="R7" s="634">
        <v>9.36</v>
      </c>
      <c r="S7" s="634">
        <v>9.26</v>
      </c>
      <c r="T7" s="634">
        <v>8.57</v>
      </c>
      <c r="U7" s="635"/>
      <c r="V7" s="633">
        <v>21.6</v>
      </c>
      <c r="W7" s="634">
        <v>3.72</v>
      </c>
      <c r="X7" s="634">
        <v>5.41</v>
      </c>
      <c r="Y7" s="634">
        <v>6.35</v>
      </c>
      <c r="Z7" s="634">
        <v>6.86</v>
      </c>
      <c r="AA7" s="634">
        <v>6.87</v>
      </c>
    </row>
    <row r="8" spans="1:27" ht="15" customHeight="1">
      <c r="A8" s="644">
        <v>1.49</v>
      </c>
      <c r="B8" s="636">
        <v>11.888159976864381</v>
      </c>
      <c r="C8" s="636">
        <v>12.907913788183578</v>
      </c>
      <c r="D8" s="636">
        <v>12.912818421343253</v>
      </c>
      <c r="E8" s="636">
        <v>12.52286367268316</v>
      </c>
      <c r="F8" s="645">
        <v>10.970602853492634</v>
      </c>
      <c r="H8" s="655">
        <v>22.7</v>
      </c>
      <c r="I8" s="636">
        <v>3.4080488086885814</v>
      </c>
      <c r="J8" s="636">
        <v>4.9926602048961808</v>
      </c>
      <c r="K8" s="636">
        <v>5.918761920562952</v>
      </c>
      <c r="L8" s="636">
        <v>6.4355496067198361</v>
      </c>
      <c r="M8" s="645">
        <v>6.4899640400180401</v>
      </c>
      <c r="O8" s="633">
        <v>1.49</v>
      </c>
      <c r="P8" s="634">
        <v>9.8800000000000008</v>
      </c>
      <c r="Q8" s="634">
        <v>10.49</v>
      </c>
      <c r="R8" s="634">
        <v>10.6</v>
      </c>
      <c r="S8" s="634">
        <v>10.52</v>
      </c>
      <c r="T8" s="634">
        <v>9.81</v>
      </c>
      <c r="U8" s="635"/>
      <c r="V8" s="633">
        <v>22.7</v>
      </c>
      <c r="W8" s="634">
        <v>3.32</v>
      </c>
      <c r="X8" s="634">
        <v>4.8899999999999997</v>
      </c>
      <c r="Y8" s="634">
        <v>5.81</v>
      </c>
      <c r="Z8" s="634">
        <v>6.33</v>
      </c>
      <c r="AA8" s="634">
        <v>6.38</v>
      </c>
    </row>
    <row r="9" spans="1:27" ht="15" customHeight="1">
      <c r="A9" s="644">
        <v>1.65</v>
      </c>
      <c r="B9" s="636">
        <v>11.895616402734838</v>
      </c>
      <c r="C9" s="636">
        <v>12.960185488200132</v>
      </c>
      <c r="D9" s="636">
        <v>13.013004819719907</v>
      </c>
      <c r="E9" s="636">
        <v>12.694590593418775</v>
      </c>
      <c r="F9" s="645">
        <v>11.205560570339511</v>
      </c>
      <c r="H9" s="655">
        <v>23.9</v>
      </c>
      <c r="I9" s="636">
        <v>4.0004760877110837</v>
      </c>
      <c r="J9" s="636">
        <v>5.7358777085285473</v>
      </c>
      <c r="K9" s="636">
        <v>6.6775026720681279</v>
      </c>
      <c r="L9" s="636">
        <v>7.1856472808883893</v>
      </c>
      <c r="M9" s="645">
        <v>7.2063276543211892</v>
      </c>
      <c r="O9" s="633">
        <v>1.65</v>
      </c>
      <c r="P9" s="634">
        <v>10.73</v>
      </c>
      <c r="Q9" s="634">
        <v>11.6</v>
      </c>
      <c r="R9" s="634">
        <v>11.72</v>
      </c>
      <c r="S9" s="634">
        <v>11.73</v>
      </c>
      <c r="T9" s="634">
        <v>10.96</v>
      </c>
      <c r="U9" s="635"/>
      <c r="V9" s="633">
        <v>23.9</v>
      </c>
      <c r="W9" s="634">
        <v>3.89</v>
      </c>
      <c r="X9" s="634">
        <v>5.59</v>
      </c>
      <c r="Y9" s="634">
        <v>6.52</v>
      </c>
      <c r="Z9" s="634">
        <v>7.02</v>
      </c>
      <c r="AA9" s="634">
        <v>7.06</v>
      </c>
    </row>
    <row r="10" spans="1:27" ht="15" customHeight="1">
      <c r="A10" s="644">
        <v>1.84</v>
      </c>
      <c r="B10" s="636">
        <v>12.198672964478787</v>
      </c>
      <c r="C10" s="636">
        <v>13.391918041293293</v>
      </c>
      <c r="D10" s="636">
        <v>13.520632562229283</v>
      </c>
      <c r="E10" s="636">
        <v>13.253363297494122</v>
      </c>
      <c r="F10" s="645">
        <v>11.779148414862469</v>
      </c>
      <c r="H10" s="655">
        <v>25.1</v>
      </c>
      <c r="I10" s="636">
        <v>4.7762365223237371</v>
      </c>
      <c r="J10" s="636">
        <v>6.5885286322396857</v>
      </c>
      <c r="K10" s="636">
        <v>7.4988453725278195</v>
      </c>
      <c r="L10" s="636">
        <v>7.9708678263863177</v>
      </c>
      <c r="M10" s="645">
        <v>7.9545810479741004</v>
      </c>
      <c r="O10" s="633">
        <v>1.84</v>
      </c>
      <c r="P10" s="634">
        <v>11.44</v>
      </c>
      <c r="Q10" s="634">
        <v>12.51</v>
      </c>
      <c r="R10" s="634">
        <v>12.72</v>
      </c>
      <c r="S10" s="634">
        <v>12.69</v>
      </c>
      <c r="T10" s="634">
        <v>12.05</v>
      </c>
      <c r="U10" s="635"/>
      <c r="V10" s="633">
        <v>25.1</v>
      </c>
      <c r="W10" s="634">
        <v>4.5999999999999996</v>
      </c>
      <c r="X10" s="634">
        <v>6.33</v>
      </c>
      <c r="Y10" s="634">
        <v>7.2</v>
      </c>
      <c r="Z10" s="634">
        <v>7.65</v>
      </c>
      <c r="AA10" s="634">
        <v>7.63</v>
      </c>
    </row>
    <row r="11" spans="1:27" ht="15" customHeight="1">
      <c r="A11" s="644">
        <v>2.0499999999999998</v>
      </c>
      <c r="B11" s="636">
        <v>12.673595210818197</v>
      </c>
      <c r="C11" s="636">
        <v>14.030638298258172</v>
      </c>
      <c r="D11" s="636">
        <v>14.247943788213245</v>
      </c>
      <c r="E11" s="636">
        <v>14.037676124510268</v>
      </c>
      <c r="F11" s="645">
        <v>12.620990675449338</v>
      </c>
      <c r="H11" s="655">
        <v>26.4</v>
      </c>
      <c r="I11" s="636">
        <v>5.330888824116756</v>
      </c>
      <c r="J11" s="636">
        <v>7.1446034604173194</v>
      </c>
      <c r="K11" s="636">
        <v>8.0139445073272331</v>
      </c>
      <c r="L11" s="636">
        <v>8.4508083766152016</v>
      </c>
      <c r="M11" s="645">
        <v>8.4236149122454655</v>
      </c>
      <c r="O11" s="633">
        <v>2.0499999999999998</v>
      </c>
      <c r="P11" s="634">
        <v>12.18</v>
      </c>
      <c r="Q11" s="634">
        <v>13.7</v>
      </c>
      <c r="R11" s="634">
        <v>14.09</v>
      </c>
      <c r="S11" s="634">
        <v>14.16</v>
      </c>
      <c r="T11" s="634">
        <v>13.68</v>
      </c>
      <c r="U11" s="635"/>
      <c r="V11" s="633">
        <v>26.4</v>
      </c>
      <c r="W11" s="634">
        <v>5.18</v>
      </c>
      <c r="X11" s="634">
        <v>6.96</v>
      </c>
      <c r="Y11" s="634">
        <v>7.81</v>
      </c>
      <c r="Z11" s="634">
        <v>8.23</v>
      </c>
      <c r="AA11" s="634">
        <v>8.23</v>
      </c>
    </row>
    <row r="12" spans="1:27" ht="15" customHeight="1">
      <c r="A12" s="644">
        <v>2.2799999999999998</v>
      </c>
      <c r="B12" s="636">
        <v>12.937361187359825</v>
      </c>
      <c r="C12" s="636">
        <v>14.394916284044752</v>
      </c>
      <c r="D12" s="636">
        <v>14.667157001370709</v>
      </c>
      <c r="E12" s="636">
        <v>14.50288891777576</v>
      </c>
      <c r="F12" s="645">
        <v>13.178054296307717</v>
      </c>
      <c r="H12" s="655">
        <v>27.8</v>
      </c>
      <c r="I12" s="636">
        <v>5.6020971660970318</v>
      </c>
      <c r="J12" s="636">
        <v>7.3920807238343365</v>
      </c>
      <c r="K12" s="636">
        <v>8.2265839524976361</v>
      </c>
      <c r="L12" s="636">
        <v>8.6449445419281261</v>
      </c>
      <c r="M12" s="645">
        <v>8.6171271543047983</v>
      </c>
      <c r="O12" s="633">
        <v>2.2799999999999998</v>
      </c>
      <c r="P12" s="634">
        <v>12.15</v>
      </c>
      <c r="Q12" s="634">
        <v>13.7</v>
      </c>
      <c r="R12" s="634">
        <v>14.26</v>
      </c>
      <c r="S12" s="634">
        <v>14.41</v>
      </c>
      <c r="T12" s="634">
        <v>14.1</v>
      </c>
      <c r="U12" s="635"/>
      <c r="V12" s="633">
        <v>27.8</v>
      </c>
      <c r="W12" s="634">
        <v>5.48</v>
      </c>
      <c r="X12" s="634">
        <v>7.27</v>
      </c>
      <c r="Y12" s="634">
        <v>8.09</v>
      </c>
      <c r="Z12" s="634">
        <v>8.52</v>
      </c>
      <c r="AA12" s="634">
        <v>8.49</v>
      </c>
    </row>
    <row r="13" spans="1:27" ht="15" customHeight="1">
      <c r="A13" s="644">
        <v>2.54</v>
      </c>
      <c r="B13" s="636">
        <v>13.42244319751526</v>
      </c>
      <c r="C13" s="636">
        <v>15.065104829484444</v>
      </c>
      <c r="D13" s="636">
        <v>15.417510263454165</v>
      </c>
      <c r="E13" s="636">
        <v>15.287827695073213</v>
      </c>
      <c r="F13" s="645">
        <v>13.960892872125303</v>
      </c>
      <c r="H13" s="655">
        <v>29.2</v>
      </c>
      <c r="I13" s="636">
        <v>5.6597143069682989</v>
      </c>
      <c r="J13" s="636">
        <v>7.4319569080151142</v>
      </c>
      <c r="K13" s="636">
        <v>8.2528901229648799</v>
      </c>
      <c r="L13" s="636">
        <v>8.660507014462933</v>
      </c>
      <c r="M13" s="645">
        <v>8.6373796202880673</v>
      </c>
      <c r="O13" s="633">
        <v>2.54</v>
      </c>
      <c r="P13" s="634">
        <v>11.88</v>
      </c>
      <c r="Q13" s="634">
        <v>13.4</v>
      </c>
      <c r="R13" s="634">
        <v>13.96</v>
      </c>
      <c r="S13" s="634">
        <v>14.12</v>
      </c>
      <c r="T13" s="634">
        <v>13.87</v>
      </c>
      <c r="U13" s="635"/>
      <c r="V13" s="633">
        <v>29.2</v>
      </c>
      <c r="W13" s="634">
        <v>5.51</v>
      </c>
      <c r="X13" s="634">
        <v>7.23</v>
      </c>
      <c r="Y13" s="634">
        <v>8.0299999999999994</v>
      </c>
      <c r="Z13" s="634">
        <v>8.43</v>
      </c>
      <c r="AA13" s="634">
        <v>8.42</v>
      </c>
    </row>
    <row r="14" spans="1:27" ht="15" customHeight="1">
      <c r="A14" s="644">
        <v>2.83</v>
      </c>
      <c r="B14" s="636">
        <v>13.589730366859587</v>
      </c>
      <c r="C14" s="636">
        <v>15.353649029109171</v>
      </c>
      <c r="D14" s="636">
        <v>15.761945189896723</v>
      </c>
      <c r="E14" s="636">
        <v>15.67481247080528</v>
      </c>
      <c r="F14" s="645">
        <v>14.484684577381975</v>
      </c>
      <c r="H14" s="655">
        <v>30.7</v>
      </c>
      <c r="I14" s="636">
        <v>5.5688492348205978</v>
      </c>
      <c r="J14" s="636">
        <v>7.3211894510813309</v>
      </c>
      <c r="K14" s="636">
        <v>8.1334099013103742</v>
      </c>
      <c r="L14" s="636">
        <v>8.5403173208657961</v>
      </c>
      <c r="M14" s="645">
        <v>8.5333763374567688</v>
      </c>
      <c r="O14" s="633">
        <v>2.83</v>
      </c>
      <c r="P14" s="634">
        <v>11.24</v>
      </c>
      <c r="Q14" s="634">
        <v>12.77</v>
      </c>
      <c r="R14" s="634">
        <v>13.33</v>
      </c>
      <c r="S14" s="634">
        <v>13.5</v>
      </c>
      <c r="T14" s="634">
        <v>13.34</v>
      </c>
      <c r="U14" s="635"/>
      <c r="V14" s="633">
        <v>30.7</v>
      </c>
      <c r="W14" s="634">
        <v>5.38</v>
      </c>
      <c r="X14" s="634">
        <v>7.05</v>
      </c>
      <c r="Y14" s="634">
        <v>7.83</v>
      </c>
      <c r="Z14" s="634">
        <v>8.23</v>
      </c>
      <c r="AA14" s="634">
        <v>8.23</v>
      </c>
    </row>
    <row r="15" spans="1:27" ht="15" customHeight="1">
      <c r="A15" s="644">
        <v>3.16</v>
      </c>
      <c r="B15" s="636">
        <v>13.822921351928084</v>
      </c>
      <c r="C15" s="636">
        <v>15.641894883580196</v>
      </c>
      <c r="D15" s="636">
        <v>16.100134473348479</v>
      </c>
      <c r="E15" s="636">
        <v>16.049716167138541</v>
      </c>
      <c r="F15" s="645">
        <v>15.033947264249383</v>
      </c>
      <c r="H15" s="655">
        <v>32.4</v>
      </c>
      <c r="I15" s="636">
        <v>5.3323201561301037</v>
      </c>
      <c r="J15" s="636">
        <v>7.0509465266368707</v>
      </c>
      <c r="K15" s="636">
        <v>7.8583737989962916</v>
      </c>
      <c r="L15" s="636">
        <v>8.2665799900615102</v>
      </c>
      <c r="M15" s="645">
        <v>8.2869378839532377</v>
      </c>
      <c r="O15" s="633">
        <v>3.16</v>
      </c>
      <c r="P15" s="634">
        <v>10.23</v>
      </c>
      <c r="Q15" s="634">
        <v>11.64</v>
      </c>
      <c r="R15" s="634">
        <v>12.11</v>
      </c>
      <c r="S15" s="634">
        <v>12.37</v>
      </c>
      <c r="T15" s="634">
        <v>12.37</v>
      </c>
      <c r="U15" s="635"/>
      <c r="V15" s="633">
        <v>32.4</v>
      </c>
      <c r="W15" s="634">
        <v>5.1100000000000003</v>
      </c>
      <c r="X15" s="634">
        <v>6.75</v>
      </c>
      <c r="Y15" s="634">
        <v>7.5</v>
      </c>
      <c r="Z15" s="634">
        <v>7.88</v>
      </c>
      <c r="AA15" s="634">
        <v>7.91</v>
      </c>
    </row>
    <row r="16" spans="1:27" ht="15" customHeight="1" thickBot="1">
      <c r="A16" s="646">
        <v>3.49</v>
      </c>
      <c r="B16" s="637">
        <v>13.917161380902757</v>
      </c>
      <c r="C16" s="637">
        <v>15.788843300701078</v>
      </c>
      <c r="D16" s="637">
        <v>16.263721910740713</v>
      </c>
      <c r="E16" s="637">
        <v>16.21282755097339</v>
      </c>
      <c r="F16" s="647">
        <v>15.10922270450974</v>
      </c>
      <c r="H16" s="656">
        <v>34</v>
      </c>
      <c r="I16" s="637">
        <v>5.0128826477693771</v>
      </c>
      <c r="J16" s="637">
        <v>6.6804044537861724</v>
      </c>
      <c r="K16" s="637">
        <v>7.4793640364872465</v>
      </c>
      <c r="L16" s="637">
        <v>7.8852296547506739</v>
      </c>
      <c r="M16" s="647">
        <v>7.9379908759149203</v>
      </c>
      <c r="O16" s="633">
        <v>3.49</v>
      </c>
      <c r="P16" s="634">
        <v>8.52</v>
      </c>
      <c r="Q16" s="634">
        <v>9.68</v>
      </c>
      <c r="R16" s="634">
        <v>10.08</v>
      </c>
      <c r="S16" s="634">
        <v>10.32</v>
      </c>
      <c r="T16" s="634">
        <v>10.39</v>
      </c>
      <c r="U16" s="635"/>
      <c r="V16" s="633">
        <v>34</v>
      </c>
      <c r="W16" s="634">
        <v>4.76</v>
      </c>
      <c r="X16" s="634">
        <v>6.31</v>
      </c>
      <c r="Y16" s="634">
        <v>7.05</v>
      </c>
      <c r="Z16" s="634">
        <v>7.41</v>
      </c>
      <c r="AA16" s="634">
        <v>7.48</v>
      </c>
    </row>
    <row r="17" spans="1:27" ht="15" customHeight="1">
      <c r="A17" s="648">
        <v>3.41</v>
      </c>
      <c r="B17" s="632">
        <v>11.754760323230634</v>
      </c>
      <c r="C17" s="632">
        <v>12.692347755920158</v>
      </c>
      <c r="D17" s="632">
        <v>13.325043317372108</v>
      </c>
      <c r="E17" s="632">
        <v>12.846298520149974</v>
      </c>
      <c r="F17" s="643">
        <v>11.24240587422095</v>
      </c>
      <c r="H17" s="657">
        <v>30.5</v>
      </c>
      <c r="I17" s="632">
        <v>5.132556991052768</v>
      </c>
      <c r="J17" s="632">
        <v>6.6001153164340804</v>
      </c>
      <c r="K17" s="632">
        <v>7.2540288433634439</v>
      </c>
      <c r="L17" s="632">
        <v>7.5694574940199519</v>
      </c>
      <c r="M17" s="643">
        <v>7.4379494493254006</v>
      </c>
      <c r="O17" s="633">
        <v>3.41</v>
      </c>
      <c r="P17" s="634">
        <v>8.2100000000000009</v>
      </c>
      <c r="Q17" s="634">
        <v>9.0399999999999991</v>
      </c>
      <c r="R17" s="634">
        <v>9.4700000000000006</v>
      </c>
      <c r="S17" s="634">
        <v>9.9499999999999993</v>
      </c>
      <c r="T17" s="634">
        <v>11.51</v>
      </c>
      <c r="U17" s="635"/>
      <c r="V17" s="633">
        <v>30.5</v>
      </c>
      <c r="W17" s="634">
        <v>5.01</v>
      </c>
      <c r="X17" s="634">
        <v>6.43</v>
      </c>
      <c r="Y17" s="634">
        <v>7.09</v>
      </c>
      <c r="Z17" s="634">
        <v>7.4</v>
      </c>
      <c r="AA17" s="634">
        <v>7.27</v>
      </c>
    </row>
    <row r="18" spans="1:27" ht="15" customHeight="1">
      <c r="A18" s="649">
        <v>3.88</v>
      </c>
      <c r="B18" s="636">
        <v>13.472984747270521</v>
      </c>
      <c r="C18" s="636">
        <v>14.557562524035403</v>
      </c>
      <c r="D18" s="636">
        <v>15.448837874426683</v>
      </c>
      <c r="E18" s="636">
        <v>15.157031014467625</v>
      </c>
      <c r="F18" s="645">
        <v>13.233117850847004</v>
      </c>
      <c r="H18" s="658">
        <v>32</v>
      </c>
      <c r="I18" s="636">
        <v>5.1094559633734935</v>
      </c>
      <c r="J18" s="636">
        <v>6.655124856574103</v>
      </c>
      <c r="K18" s="636">
        <v>7.3617489573042523</v>
      </c>
      <c r="L18" s="636">
        <v>7.7047284500795028</v>
      </c>
      <c r="M18" s="645">
        <v>7.5952058634057931</v>
      </c>
      <c r="O18" s="633">
        <v>3.88</v>
      </c>
      <c r="P18" s="634">
        <v>8.93</v>
      </c>
      <c r="Q18" s="634">
        <v>9.86</v>
      </c>
      <c r="R18" s="634">
        <v>10.31</v>
      </c>
      <c r="S18" s="634">
        <v>10.78</v>
      </c>
      <c r="T18" s="634">
        <v>12.13</v>
      </c>
      <c r="U18" s="635"/>
      <c r="V18" s="633">
        <v>32</v>
      </c>
      <c r="W18" s="634">
        <v>4.9800000000000004</v>
      </c>
      <c r="X18" s="634">
        <v>6.51</v>
      </c>
      <c r="Y18" s="634">
        <v>7.21</v>
      </c>
      <c r="Z18" s="634">
        <v>7.55</v>
      </c>
      <c r="AA18" s="634">
        <v>7.44</v>
      </c>
    </row>
    <row r="19" spans="1:27" ht="15" customHeight="1">
      <c r="A19" s="649">
        <v>4.4000000000000004</v>
      </c>
      <c r="B19" s="636">
        <v>13.865043261347006</v>
      </c>
      <c r="C19" s="636">
        <v>14.910667088829987</v>
      </c>
      <c r="D19" s="636">
        <v>15.942770780763034</v>
      </c>
      <c r="E19" s="636">
        <v>15.925528648861343</v>
      </c>
      <c r="F19" s="645">
        <v>14.130121371075841</v>
      </c>
      <c r="H19" s="658">
        <v>33.700000000000003</v>
      </c>
      <c r="I19" s="636">
        <v>4.8306703619352929</v>
      </c>
      <c r="J19" s="636">
        <v>6.3387596949895517</v>
      </c>
      <c r="K19" s="636">
        <v>7.0372854896621666</v>
      </c>
      <c r="L19" s="636">
        <v>7.3823244269892294</v>
      </c>
      <c r="M19" s="645">
        <v>7.3115741777088932</v>
      </c>
      <c r="O19" s="633">
        <v>4.4000000000000004</v>
      </c>
      <c r="P19" s="634">
        <v>9.7200000000000006</v>
      </c>
      <c r="Q19" s="634">
        <v>10.8</v>
      </c>
      <c r="R19" s="634">
        <v>11.27</v>
      </c>
      <c r="S19" s="634">
        <v>11.62</v>
      </c>
      <c r="T19" s="634">
        <v>12.76</v>
      </c>
      <c r="U19" s="635"/>
      <c r="V19" s="633">
        <v>33.700000000000003</v>
      </c>
      <c r="W19" s="634">
        <v>4.7699999999999996</v>
      </c>
      <c r="X19" s="634">
        <v>6.29</v>
      </c>
      <c r="Y19" s="634">
        <v>6.99</v>
      </c>
      <c r="Z19" s="634">
        <v>7.36</v>
      </c>
      <c r="AA19" s="634">
        <v>7.29</v>
      </c>
    </row>
    <row r="20" spans="1:27" ht="15" customHeight="1">
      <c r="A20" s="649">
        <v>5</v>
      </c>
      <c r="B20" s="636">
        <v>13.814904702143265</v>
      </c>
      <c r="C20" s="636">
        <v>14.836732144152242</v>
      </c>
      <c r="D20" s="636">
        <v>15.939786568254663</v>
      </c>
      <c r="E20" s="636">
        <v>16.12052077866133</v>
      </c>
      <c r="F20" s="645">
        <v>14.53201034226443</v>
      </c>
      <c r="H20" s="658">
        <v>35.5</v>
      </c>
      <c r="I20" s="636">
        <v>4.4951181627274774</v>
      </c>
      <c r="J20" s="636">
        <v>5.9620852684007541</v>
      </c>
      <c r="K20" s="636">
        <v>6.6571221308279096</v>
      </c>
      <c r="L20" s="636">
        <v>7.0047929578793049</v>
      </c>
      <c r="M20" s="645">
        <v>6.9717403937060221</v>
      </c>
      <c r="O20" s="633">
        <v>5</v>
      </c>
      <c r="P20" s="634">
        <v>9.8699999999999992</v>
      </c>
      <c r="Q20" s="634">
        <v>11.03</v>
      </c>
      <c r="R20" s="634">
        <v>11.57</v>
      </c>
      <c r="S20" s="634">
        <v>11.92</v>
      </c>
      <c r="T20" s="634">
        <v>12.86</v>
      </c>
      <c r="U20" s="635"/>
      <c r="V20" s="633">
        <v>35.5</v>
      </c>
      <c r="W20" s="634">
        <v>4.45</v>
      </c>
      <c r="X20" s="634">
        <v>5.95</v>
      </c>
      <c r="Y20" s="634">
        <v>6.65</v>
      </c>
      <c r="Z20" s="634">
        <v>7.02</v>
      </c>
      <c r="AA20" s="634">
        <v>6.98</v>
      </c>
    </row>
    <row r="21" spans="1:27" ht="15" customHeight="1">
      <c r="A21" s="649">
        <v>5.7</v>
      </c>
      <c r="B21" s="636">
        <v>13.775575532734315</v>
      </c>
      <c r="C21" s="636">
        <v>14.751704670603873</v>
      </c>
      <c r="D21" s="636">
        <v>15.906136275458538</v>
      </c>
      <c r="E21" s="636">
        <v>16.265931413041194</v>
      </c>
      <c r="F21" s="645">
        <v>14.800880279821497</v>
      </c>
      <c r="H21" s="658">
        <v>37.299999999999997</v>
      </c>
      <c r="I21" s="636">
        <v>4.1837057362074113</v>
      </c>
      <c r="J21" s="636">
        <v>5.6447062325194937</v>
      </c>
      <c r="K21" s="636">
        <v>6.3611738302153649</v>
      </c>
      <c r="L21" s="636">
        <v>6.7265932241906503</v>
      </c>
      <c r="M21" s="645">
        <v>6.732096272827957</v>
      </c>
      <c r="O21" s="633">
        <v>5.7</v>
      </c>
      <c r="P21" s="634">
        <v>9.6</v>
      </c>
      <c r="Q21" s="634">
        <v>10.74</v>
      </c>
      <c r="R21" s="634">
        <v>11.33</v>
      </c>
      <c r="S21" s="634">
        <v>11.82</v>
      </c>
      <c r="T21" s="634">
        <v>12.9</v>
      </c>
      <c r="U21" s="635"/>
      <c r="V21" s="633">
        <v>37.299999999999997</v>
      </c>
      <c r="W21" s="634">
        <v>4.12</v>
      </c>
      <c r="X21" s="634">
        <v>5.6</v>
      </c>
      <c r="Y21" s="634">
        <v>6.32</v>
      </c>
      <c r="Z21" s="634">
        <v>6.71</v>
      </c>
      <c r="AA21" s="634">
        <v>6.72</v>
      </c>
    </row>
    <row r="22" spans="1:27" ht="15" customHeight="1">
      <c r="A22" s="649">
        <v>6.45</v>
      </c>
      <c r="B22" s="636">
        <v>13.886673120441175</v>
      </c>
      <c r="C22" s="636">
        <v>14.844241731288729</v>
      </c>
      <c r="D22" s="636">
        <v>16.083077523684118</v>
      </c>
      <c r="E22" s="636">
        <v>16.632222804850024</v>
      </c>
      <c r="F22" s="645">
        <v>15.327851169365365</v>
      </c>
      <c r="H22" s="658">
        <v>39.299999999999997</v>
      </c>
      <c r="I22" s="636">
        <v>3.8274732322018203</v>
      </c>
      <c r="J22" s="636">
        <v>5.2440860125455959</v>
      </c>
      <c r="K22" s="636">
        <v>5.9796275031797776</v>
      </c>
      <c r="L22" s="636">
        <v>6.3666634423653869</v>
      </c>
      <c r="M22" s="645">
        <v>6.4168819017084608</v>
      </c>
      <c r="O22" s="633">
        <v>6.45</v>
      </c>
      <c r="P22" s="634">
        <v>9.76</v>
      </c>
      <c r="Q22" s="634">
        <v>10.99</v>
      </c>
      <c r="R22" s="634">
        <v>11.62</v>
      </c>
      <c r="S22" s="634">
        <v>12.08</v>
      </c>
      <c r="T22" s="634">
        <v>13.19</v>
      </c>
      <c r="U22" s="635"/>
      <c r="V22" s="633">
        <v>39.299999999999997</v>
      </c>
      <c r="W22" s="634">
        <v>3.76</v>
      </c>
      <c r="X22" s="634">
        <v>5.19</v>
      </c>
      <c r="Y22" s="634">
        <v>5.93</v>
      </c>
      <c r="Z22" s="634">
        <v>6.33</v>
      </c>
      <c r="AA22" s="634">
        <v>6.39</v>
      </c>
    </row>
    <row r="23" spans="1:27" ht="15" customHeight="1">
      <c r="A23" s="649">
        <v>7.35</v>
      </c>
      <c r="B23" s="636">
        <v>13.645264467889138</v>
      </c>
      <c r="C23" s="636">
        <v>14.56014971958516</v>
      </c>
      <c r="D23" s="636">
        <v>15.839529854858464</v>
      </c>
      <c r="E23" s="636">
        <v>16.576871295121713</v>
      </c>
      <c r="F23" s="645">
        <v>15.570641803534103</v>
      </c>
      <c r="H23" s="658">
        <v>41.3</v>
      </c>
      <c r="I23" s="636">
        <v>3.3941427095991683</v>
      </c>
      <c r="J23" s="636">
        <v>4.7039596680220557</v>
      </c>
      <c r="K23" s="636">
        <v>5.4222162136826251</v>
      </c>
      <c r="L23" s="636">
        <v>5.8096998397689328</v>
      </c>
      <c r="M23" s="645">
        <v>5.8920637256260466</v>
      </c>
      <c r="O23" s="633">
        <v>7.35</v>
      </c>
      <c r="P23" s="634">
        <v>9.99</v>
      </c>
      <c r="Q23" s="634">
        <v>11.32</v>
      </c>
      <c r="R23" s="634">
        <v>11.85</v>
      </c>
      <c r="S23" s="634">
        <v>12.31</v>
      </c>
      <c r="T23" s="634">
        <v>13.16</v>
      </c>
      <c r="U23" s="635"/>
      <c r="V23" s="633">
        <v>41.3</v>
      </c>
      <c r="W23" s="634">
        <v>3.31</v>
      </c>
      <c r="X23" s="634">
        <v>4.6100000000000003</v>
      </c>
      <c r="Y23" s="634">
        <v>5.32</v>
      </c>
      <c r="Z23" s="634">
        <v>5.7</v>
      </c>
      <c r="AA23" s="634">
        <v>5.8</v>
      </c>
    </row>
    <row r="24" spans="1:27" ht="15" customHeight="1">
      <c r="A24" s="649">
        <v>8.35</v>
      </c>
      <c r="B24" s="636">
        <v>12.975610370489612</v>
      </c>
      <c r="C24" s="636">
        <v>13.746302752454781</v>
      </c>
      <c r="D24" s="636">
        <v>14.953149177236188</v>
      </c>
      <c r="E24" s="636">
        <v>15.779866124025535</v>
      </c>
      <c r="F24" s="645">
        <v>14.948855128297799</v>
      </c>
      <c r="H24" s="658">
        <v>43.3</v>
      </c>
      <c r="I24" s="636">
        <v>2.9091174008932632</v>
      </c>
      <c r="J24" s="636">
        <v>4.0807174057354709</v>
      </c>
      <c r="K24" s="636">
        <v>4.7518466778803434</v>
      </c>
      <c r="L24" s="636">
        <v>5.1243288979480903</v>
      </c>
      <c r="M24" s="645">
        <v>5.2319005563060008</v>
      </c>
      <c r="O24" s="633">
        <v>8.35</v>
      </c>
      <c r="P24" s="634">
        <v>9.4600000000000009</v>
      </c>
      <c r="Q24" s="634">
        <v>10.69</v>
      </c>
      <c r="R24" s="634">
        <v>11.13</v>
      </c>
      <c r="S24" s="634">
        <v>11.59</v>
      </c>
      <c r="T24" s="634">
        <v>12.4</v>
      </c>
      <c r="U24" s="635"/>
      <c r="V24" s="633">
        <v>43.3</v>
      </c>
      <c r="W24" s="634">
        <v>2.85</v>
      </c>
      <c r="X24" s="634">
        <v>4.0199999999999996</v>
      </c>
      <c r="Y24" s="634">
        <v>4.6900000000000004</v>
      </c>
      <c r="Z24" s="634">
        <v>5.07</v>
      </c>
      <c r="AA24" s="634">
        <v>5.18</v>
      </c>
    </row>
    <row r="25" spans="1:27" ht="15" customHeight="1">
      <c r="A25" s="649">
        <v>9.5</v>
      </c>
      <c r="B25" s="636">
        <v>12.195739401034444</v>
      </c>
      <c r="C25" s="636">
        <v>12.839974548558155</v>
      </c>
      <c r="D25" s="636">
        <v>13.966858800675519</v>
      </c>
      <c r="E25" s="636">
        <v>14.849541919206931</v>
      </c>
      <c r="F25" s="645">
        <v>14.137114977851427</v>
      </c>
      <c r="H25" s="658">
        <v>45.7</v>
      </c>
      <c r="I25" s="636">
        <v>2.3334498671698283</v>
      </c>
      <c r="J25" s="636">
        <v>3.3313550872225064</v>
      </c>
      <c r="K25" s="636">
        <v>3.9365302583570458</v>
      </c>
      <c r="L25" s="636">
        <v>4.2832053947795448</v>
      </c>
      <c r="M25" s="645">
        <v>4.4157926516910475</v>
      </c>
      <c r="O25" s="633">
        <v>9.5</v>
      </c>
      <c r="P25" s="634">
        <v>9.01</v>
      </c>
      <c r="Q25" s="634">
        <v>10.09</v>
      </c>
      <c r="R25" s="634">
        <v>10.61</v>
      </c>
      <c r="S25" s="634">
        <v>11.05</v>
      </c>
      <c r="T25" s="634">
        <v>11.91</v>
      </c>
      <c r="U25" s="635"/>
      <c r="V25" s="633">
        <v>45.7</v>
      </c>
      <c r="W25" s="634">
        <v>2.31</v>
      </c>
      <c r="X25" s="634">
        <v>3.33</v>
      </c>
      <c r="Y25" s="634">
        <v>3.96</v>
      </c>
      <c r="Z25" s="634">
        <v>4.32</v>
      </c>
      <c r="AA25" s="634">
        <v>4.46</v>
      </c>
    </row>
    <row r="26" spans="1:27" ht="15" customHeight="1">
      <c r="A26" s="649">
        <v>10.8</v>
      </c>
      <c r="B26" s="636">
        <v>11.765190327737209</v>
      </c>
      <c r="C26" s="636">
        <v>12.378233343759039</v>
      </c>
      <c r="D26" s="636">
        <v>13.522319046030828</v>
      </c>
      <c r="E26" s="636">
        <v>14.53720017195109</v>
      </c>
      <c r="F26" s="645">
        <v>14.043777680540956</v>
      </c>
      <c r="H26" s="658">
        <v>48</v>
      </c>
      <c r="I26" s="636">
        <v>1.8054741623671886</v>
      </c>
      <c r="J26" s="636">
        <v>2.6103328242844137</v>
      </c>
      <c r="K26" s="636">
        <v>3.1348365202520072</v>
      </c>
      <c r="L26" s="636">
        <v>3.4494311983004167</v>
      </c>
      <c r="M26" s="645">
        <v>3.6014935572578164</v>
      </c>
      <c r="O26" s="633">
        <v>10.8</v>
      </c>
      <c r="P26" s="634">
        <v>8.52</v>
      </c>
      <c r="Q26" s="634">
        <v>9.56</v>
      </c>
      <c r="R26" s="634">
        <v>10.09</v>
      </c>
      <c r="S26" s="634">
        <v>10.44</v>
      </c>
      <c r="T26" s="634">
        <v>11.14</v>
      </c>
      <c r="U26" s="635"/>
      <c r="V26" s="633">
        <v>48</v>
      </c>
      <c r="W26" s="634">
        <v>1.79</v>
      </c>
      <c r="X26" s="634">
        <v>2.62</v>
      </c>
      <c r="Y26" s="634">
        <v>3.16</v>
      </c>
      <c r="Z26" s="634">
        <v>3.5</v>
      </c>
      <c r="AA26" s="634">
        <v>3.66</v>
      </c>
    </row>
    <row r="27" spans="1:27" ht="15" customHeight="1" thickBot="1">
      <c r="A27" s="650">
        <v>12.29</v>
      </c>
      <c r="B27" s="637">
        <v>11.075155530295905</v>
      </c>
      <c r="C27" s="637">
        <v>11.609535464389548</v>
      </c>
      <c r="D27" s="637">
        <v>12.749418621189244</v>
      </c>
      <c r="E27" s="637">
        <v>13.867860779823188</v>
      </c>
      <c r="F27" s="647">
        <v>13.640540587625864</v>
      </c>
      <c r="H27" s="659">
        <v>50.5</v>
      </c>
      <c r="I27" s="637">
        <v>1.2808943691418808</v>
      </c>
      <c r="J27" s="637">
        <v>1.8495713276338945</v>
      </c>
      <c r="K27" s="637">
        <v>2.2636312947191777</v>
      </c>
      <c r="L27" s="637">
        <v>2.5349989848281123</v>
      </c>
      <c r="M27" s="647">
        <v>2.7000056431128545</v>
      </c>
      <c r="O27" s="633">
        <v>12.29</v>
      </c>
      <c r="P27" s="634">
        <v>8.1999999999999993</v>
      </c>
      <c r="Q27" s="634">
        <v>9.3000000000000007</v>
      </c>
      <c r="R27" s="634">
        <v>9.8000000000000007</v>
      </c>
      <c r="S27" s="634">
        <v>10.14</v>
      </c>
      <c r="T27" s="634">
        <v>10.65</v>
      </c>
      <c r="U27" s="635"/>
      <c r="V27" s="633">
        <v>50.5</v>
      </c>
      <c r="W27" s="634">
        <v>1.25</v>
      </c>
      <c r="X27" s="634">
        <v>1.82</v>
      </c>
      <c r="Y27" s="634">
        <v>2.23</v>
      </c>
      <c r="Z27" s="634">
        <v>2.5</v>
      </c>
      <c r="AA27" s="634">
        <v>2.67</v>
      </c>
    </row>
    <row r="28" spans="1:27" ht="15" customHeight="1">
      <c r="A28" s="651">
        <v>12.31</v>
      </c>
      <c r="B28" s="632">
        <v>9.6630983220796178</v>
      </c>
      <c r="C28" s="632">
        <v>11.028711458730152</v>
      </c>
      <c r="D28" s="632">
        <v>11.499471604033486</v>
      </c>
      <c r="E28" s="632">
        <v>11.68233992271777</v>
      </c>
      <c r="F28" s="643">
        <v>11.277151554165897</v>
      </c>
      <c r="H28" s="660">
        <v>70</v>
      </c>
      <c r="I28" s="632">
        <v>1.1126129327595116</v>
      </c>
      <c r="J28" s="632">
        <v>1.5706828527038474</v>
      </c>
      <c r="K28" s="632">
        <v>1.8939087648074502</v>
      </c>
      <c r="L28" s="632">
        <v>2.1073710078248844</v>
      </c>
      <c r="M28" s="643">
        <v>2.2649528908229515</v>
      </c>
      <c r="O28" s="633">
        <v>12.31</v>
      </c>
      <c r="P28" s="634">
        <v>9.5500000000000007</v>
      </c>
      <c r="Q28" s="634">
        <v>10.94</v>
      </c>
      <c r="R28" s="634">
        <v>11.43</v>
      </c>
      <c r="S28" s="634">
        <v>11.57</v>
      </c>
      <c r="T28" s="634">
        <v>11.18</v>
      </c>
      <c r="U28" s="635"/>
      <c r="V28" s="633">
        <v>70</v>
      </c>
      <c r="W28" s="634">
        <v>1</v>
      </c>
      <c r="X28" s="634">
        <v>1.37</v>
      </c>
      <c r="Y28" s="634">
        <v>1.63</v>
      </c>
      <c r="Z28" s="634">
        <v>1.79</v>
      </c>
      <c r="AA28" s="634">
        <v>1.9</v>
      </c>
    </row>
    <row r="29" spans="1:27" ht="15" customHeight="1">
      <c r="A29" s="652">
        <v>12.94</v>
      </c>
      <c r="B29" s="636">
        <v>9.7460829457652203</v>
      </c>
      <c r="C29" s="636">
        <v>11.215285761549667</v>
      </c>
      <c r="D29" s="636">
        <v>11.729836240873034</v>
      </c>
      <c r="E29" s="636">
        <v>11.935748034682076</v>
      </c>
      <c r="F29" s="645">
        <v>11.539505863235364</v>
      </c>
      <c r="H29" s="661">
        <v>73.8</v>
      </c>
      <c r="I29" s="636">
        <v>1.6429730840687469</v>
      </c>
      <c r="J29" s="636">
        <v>2.3417285794245464</v>
      </c>
      <c r="K29" s="636">
        <v>2.7883599564546131</v>
      </c>
      <c r="L29" s="636">
        <v>3.0616564766823018</v>
      </c>
      <c r="M29" s="645">
        <v>3.2558900961493897</v>
      </c>
      <c r="O29" s="633">
        <v>12.94</v>
      </c>
      <c r="P29" s="634">
        <v>9.5299999999999994</v>
      </c>
      <c r="Q29" s="634">
        <v>10.97</v>
      </c>
      <c r="R29" s="634">
        <v>11.46</v>
      </c>
      <c r="S29" s="634">
        <v>11.67</v>
      </c>
      <c r="T29" s="634">
        <v>11.29</v>
      </c>
      <c r="U29" s="635"/>
      <c r="V29" s="633">
        <v>73.8</v>
      </c>
      <c r="W29" s="634">
        <v>1.4</v>
      </c>
      <c r="X29" s="634">
        <v>1.9</v>
      </c>
      <c r="Y29" s="634">
        <v>2.19</v>
      </c>
      <c r="Z29" s="634">
        <v>2.36</v>
      </c>
      <c r="AA29" s="634">
        <v>2.48</v>
      </c>
    </row>
    <row r="30" spans="1:27" ht="15" customHeight="1">
      <c r="A30" s="652">
        <v>13.6</v>
      </c>
      <c r="B30" s="636">
        <v>9.7017561330414761</v>
      </c>
      <c r="C30" s="636">
        <v>11.252710883111213</v>
      </c>
      <c r="D30" s="636">
        <v>11.813785136909095</v>
      </c>
      <c r="E30" s="636">
        <v>12.037143384941576</v>
      </c>
      <c r="F30" s="645">
        <v>11.666260034657981</v>
      </c>
      <c r="H30" s="661">
        <v>77.5</v>
      </c>
      <c r="I30" s="636">
        <v>2.0141759579047065</v>
      </c>
      <c r="J30" s="636">
        <v>2.7795514385106843</v>
      </c>
      <c r="K30" s="636">
        <v>3.2097308630942472</v>
      </c>
      <c r="L30" s="636">
        <v>3.461010854675302</v>
      </c>
      <c r="M30" s="645">
        <v>3.6334693706950052</v>
      </c>
      <c r="O30" s="633">
        <v>13.6</v>
      </c>
      <c r="P30" s="634">
        <v>9.27</v>
      </c>
      <c r="Q30" s="634">
        <v>10.72</v>
      </c>
      <c r="R30" s="634">
        <v>11.24</v>
      </c>
      <c r="S30" s="634">
        <v>11.44</v>
      </c>
      <c r="T30" s="634">
        <v>11.1</v>
      </c>
      <c r="U30" s="635"/>
      <c r="V30" s="633">
        <v>77.5</v>
      </c>
      <c r="W30" s="634">
        <v>1.65</v>
      </c>
      <c r="X30" s="634">
        <v>2.15</v>
      </c>
      <c r="Y30" s="634">
        <v>2.4</v>
      </c>
      <c r="Z30" s="634">
        <v>2.5499999999999998</v>
      </c>
      <c r="AA30" s="634">
        <v>2.64</v>
      </c>
    </row>
    <row r="31" spans="1:27" ht="15" customHeight="1">
      <c r="A31" s="652">
        <v>14.35</v>
      </c>
      <c r="B31" s="636">
        <v>9.5647240885290064</v>
      </c>
      <c r="C31" s="636">
        <v>11.176543074517937</v>
      </c>
      <c r="D31" s="636">
        <v>11.771457182472206</v>
      </c>
      <c r="E31" s="636">
        <v>12.013302500832133</v>
      </c>
      <c r="F31" s="645">
        <v>11.679750136781749</v>
      </c>
      <c r="H31" s="661">
        <v>81.5</v>
      </c>
      <c r="I31" s="636">
        <v>2.270830977072841</v>
      </c>
      <c r="J31" s="636">
        <v>3.0291237238880018</v>
      </c>
      <c r="K31" s="636">
        <v>3.4212695904658608</v>
      </c>
      <c r="L31" s="636">
        <v>3.6318749667392618</v>
      </c>
      <c r="M31" s="645">
        <v>3.7547581813635924</v>
      </c>
      <c r="O31" s="633">
        <v>14.35</v>
      </c>
      <c r="P31" s="634">
        <v>8.8000000000000007</v>
      </c>
      <c r="Q31" s="634">
        <v>10.23</v>
      </c>
      <c r="R31" s="634">
        <v>10.71</v>
      </c>
      <c r="S31" s="634">
        <v>10.94</v>
      </c>
      <c r="T31" s="634">
        <v>10.65</v>
      </c>
      <c r="U31" s="635"/>
      <c r="V31" s="633">
        <v>81.5</v>
      </c>
      <c r="W31" s="634">
        <v>1.84</v>
      </c>
      <c r="X31" s="634">
        <v>2.33</v>
      </c>
      <c r="Y31" s="634">
        <v>2.56</v>
      </c>
      <c r="Z31" s="634">
        <v>2.69</v>
      </c>
      <c r="AA31" s="634">
        <v>2.75</v>
      </c>
    </row>
    <row r="32" spans="1:27" ht="15" customHeight="1">
      <c r="A32" s="652">
        <v>15.1</v>
      </c>
      <c r="B32" s="636">
        <v>9.3045534202772764</v>
      </c>
      <c r="C32" s="636">
        <v>10.975257671378479</v>
      </c>
      <c r="D32" s="636">
        <v>11.599660260647115</v>
      </c>
      <c r="E32" s="636">
        <v>11.85991834582752</v>
      </c>
      <c r="F32" s="645">
        <v>11.57709953405892</v>
      </c>
      <c r="H32" s="661">
        <v>85.5</v>
      </c>
      <c r="I32" s="636">
        <v>2.3833198082293134</v>
      </c>
      <c r="J32" s="636">
        <v>3.0774848396803782</v>
      </c>
      <c r="K32" s="636">
        <v>3.4140847582909886</v>
      </c>
      <c r="L32" s="636">
        <v>3.5890474716825711</v>
      </c>
      <c r="M32" s="645">
        <v>3.6875958908231286</v>
      </c>
      <c r="O32" s="633">
        <v>15.1</v>
      </c>
      <c r="P32" s="634">
        <v>8.4</v>
      </c>
      <c r="Q32" s="634">
        <v>9.76</v>
      </c>
      <c r="R32" s="634">
        <v>10.29</v>
      </c>
      <c r="S32" s="634">
        <v>10.5</v>
      </c>
      <c r="T32" s="634">
        <v>10.25</v>
      </c>
      <c r="U32" s="635"/>
      <c r="V32" s="633">
        <v>85.5</v>
      </c>
      <c r="W32" s="634">
        <v>2</v>
      </c>
      <c r="X32" s="634">
        <v>2.4500000000000002</v>
      </c>
      <c r="Y32" s="634">
        <v>2.66</v>
      </c>
      <c r="Z32" s="634">
        <v>2.77</v>
      </c>
      <c r="AA32" s="634">
        <v>2.83</v>
      </c>
    </row>
    <row r="33" spans="1:27" ht="15" customHeight="1">
      <c r="A33" s="652">
        <v>15.9</v>
      </c>
      <c r="B33" s="636">
        <v>8.9677307400768385</v>
      </c>
      <c r="C33" s="636">
        <v>10.683948596116684</v>
      </c>
      <c r="D33" s="636">
        <v>11.34638873698783</v>
      </c>
      <c r="E33" s="636">
        <v>11.632144035438788</v>
      </c>
      <c r="F33" s="645">
        <v>11.400976830906803</v>
      </c>
      <c r="H33" s="661">
        <v>90</v>
      </c>
      <c r="I33" s="636">
        <v>2.3463324938583874</v>
      </c>
      <c r="J33" s="636">
        <v>2.9385217455845574</v>
      </c>
      <c r="K33" s="636">
        <v>3.2099785350978571</v>
      </c>
      <c r="L33" s="636">
        <v>3.3478439175337233</v>
      </c>
      <c r="M33" s="645">
        <v>3.425033213584189</v>
      </c>
      <c r="O33" s="633">
        <v>15.9</v>
      </c>
      <c r="P33" s="634">
        <v>7.9</v>
      </c>
      <c r="Q33" s="634">
        <v>9.31</v>
      </c>
      <c r="R33" s="634">
        <v>9.83</v>
      </c>
      <c r="S33" s="634">
        <v>10.029999999999999</v>
      </c>
      <c r="T33" s="634">
        <v>9.86</v>
      </c>
      <c r="U33" s="635"/>
      <c r="V33" s="633">
        <v>90</v>
      </c>
      <c r="W33" s="634">
        <v>2</v>
      </c>
      <c r="X33" s="634">
        <v>2.44</v>
      </c>
      <c r="Y33" s="634">
        <v>2.63</v>
      </c>
      <c r="Z33" s="634">
        <v>2.72</v>
      </c>
      <c r="AA33" s="634">
        <v>2.78</v>
      </c>
    </row>
    <row r="34" spans="1:27" ht="15" customHeight="1">
      <c r="A34" s="652">
        <v>16.7</v>
      </c>
      <c r="B34" s="636">
        <v>8.5117883844228714</v>
      </c>
      <c r="C34" s="636">
        <v>10.260268454202787</v>
      </c>
      <c r="D34" s="636">
        <v>10.949297470194109</v>
      </c>
      <c r="E34" s="636">
        <v>11.258184216034637</v>
      </c>
      <c r="F34" s="645">
        <v>11.066181159863309</v>
      </c>
      <c r="H34" s="661">
        <v>95</v>
      </c>
      <c r="I34" s="636">
        <v>2.2063246665514931</v>
      </c>
      <c r="J34" s="636">
        <v>2.7033155402566083</v>
      </c>
      <c r="K34" s="636">
        <v>2.9236734375633162</v>
      </c>
      <c r="L34" s="636">
        <v>3.0334926086745373</v>
      </c>
      <c r="M34" s="645">
        <v>3.0941922441330498</v>
      </c>
      <c r="O34" s="633">
        <v>16.7</v>
      </c>
      <c r="P34" s="634">
        <v>7.71</v>
      </c>
      <c r="Q34" s="634">
        <v>9.18</v>
      </c>
      <c r="R34" s="634">
        <v>9.7200000000000006</v>
      </c>
      <c r="S34" s="634">
        <v>10</v>
      </c>
      <c r="T34" s="634">
        <v>9.83</v>
      </c>
      <c r="U34" s="635"/>
      <c r="V34" s="633">
        <v>95</v>
      </c>
      <c r="W34" s="634">
        <v>1.95</v>
      </c>
      <c r="X34" s="634">
        <v>2.35</v>
      </c>
      <c r="Y34" s="634">
        <v>2.52</v>
      </c>
      <c r="Z34" s="634">
        <v>2.6</v>
      </c>
      <c r="AA34" s="634">
        <v>2.65</v>
      </c>
    </row>
    <row r="35" spans="1:27" ht="15" customHeight="1">
      <c r="A35" s="652">
        <v>17.600000000000001</v>
      </c>
      <c r="B35" s="636">
        <v>7.9019678134514191</v>
      </c>
      <c r="C35" s="636">
        <v>9.6950186211621467</v>
      </c>
      <c r="D35" s="636">
        <v>10.423419115360474</v>
      </c>
      <c r="E35" s="636">
        <v>10.75495803018441</v>
      </c>
      <c r="F35" s="645">
        <v>10.6028242007931</v>
      </c>
      <c r="H35" s="661">
        <v>100</v>
      </c>
      <c r="I35" s="636">
        <v>2.0327318373988899</v>
      </c>
      <c r="J35" s="636">
        <v>2.4804427221091609</v>
      </c>
      <c r="K35" s="636">
        <v>2.6780074127961568</v>
      </c>
      <c r="L35" s="636">
        <v>2.7765347490811769</v>
      </c>
      <c r="M35" s="645">
        <v>2.8316975995431006</v>
      </c>
      <c r="O35" s="633">
        <v>17.600000000000001</v>
      </c>
      <c r="P35" s="634">
        <v>7.52</v>
      </c>
      <c r="Q35" s="634">
        <v>9.19</v>
      </c>
      <c r="R35" s="634">
        <v>9.89</v>
      </c>
      <c r="S35" s="634">
        <v>10.18</v>
      </c>
      <c r="T35" s="634">
        <v>10.039999999999999</v>
      </c>
      <c r="U35" s="635"/>
      <c r="V35" s="633">
        <v>100</v>
      </c>
      <c r="W35" s="634">
        <v>1.83</v>
      </c>
      <c r="X35" s="634">
        <v>2.2000000000000002</v>
      </c>
      <c r="Y35" s="634">
        <v>2.36</v>
      </c>
      <c r="Z35" s="634">
        <v>2.44</v>
      </c>
      <c r="AA35" s="634">
        <v>2.48</v>
      </c>
    </row>
    <row r="36" spans="1:27" ht="15" customHeight="1">
      <c r="A36" s="652">
        <v>18.5</v>
      </c>
      <c r="B36" s="636">
        <v>7.170241550087658</v>
      </c>
      <c r="C36" s="636">
        <v>9.0137048838133573</v>
      </c>
      <c r="D36" s="636">
        <v>9.7993757478894103</v>
      </c>
      <c r="E36" s="636">
        <v>10.170937367932757</v>
      </c>
      <c r="F36" s="645">
        <v>10.068737337570846</v>
      </c>
      <c r="H36" s="661">
        <v>105</v>
      </c>
      <c r="I36" s="636">
        <v>1.8013729397486224</v>
      </c>
      <c r="J36" s="636">
        <v>2.2337456563510938</v>
      </c>
      <c r="K36" s="636">
        <v>2.4302391323065717</v>
      </c>
      <c r="L36" s="636">
        <v>2.5293493524265878</v>
      </c>
      <c r="M36" s="645">
        <v>2.5867878461965015</v>
      </c>
      <c r="O36" s="633">
        <v>18.5</v>
      </c>
      <c r="P36" s="634">
        <v>7.04</v>
      </c>
      <c r="Q36" s="634">
        <v>8.89</v>
      </c>
      <c r="R36" s="634">
        <v>9.66</v>
      </c>
      <c r="S36" s="634">
        <v>10.050000000000001</v>
      </c>
      <c r="T36" s="634">
        <v>9.94</v>
      </c>
      <c r="U36" s="635"/>
      <c r="V36" s="633">
        <v>105</v>
      </c>
      <c r="W36" s="634">
        <v>1.67</v>
      </c>
      <c r="X36" s="634">
        <v>2.0499999999999998</v>
      </c>
      <c r="Y36" s="634">
        <v>2.21</v>
      </c>
      <c r="Z36" s="634">
        <v>2.29</v>
      </c>
      <c r="AA36" s="634">
        <v>2.35</v>
      </c>
    </row>
    <row r="37" spans="1:27" ht="15" customHeight="1">
      <c r="A37" s="652">
        <v>19.5</v>
      </c>
      <c r="B37" s="636">
        <v>6.2587263755466394</v>
      </c>
      <c r="C37" s="636">
        <v>8.1444759349715277</v>
      </c>
      <c r="D37" s="636">
        <v>8.9966202683386118</v>
      </c>
      <c r="E37" s="636">
        <v>9.4156835224563054</v>
      </c>
      <c r="F37" s="645">
        <v>9.3793947839013736</v>
      </c>
      <c r="H37" s="661">
        <v>110.6</v>
      </c>
      <c r="I37" s="636">
        <v>1.3494559404996225</v>
      </c>
      <c r="J37" s="636">
        <v>1.7793979901800672</v>
      </c>
      <c r="K37" s="636">
        <v>2.0000149404861012</v>
      </c>
      <c r="L37" s="636">
        <v>2.1184285643941965</v>
      </c>
      <c r="M37" s="645">
        <v>2.1884363465220105</v>
      </c>
      <c r="O37" s="633">
        <v>19.5</v>
      </c>
      <c r="P37" s="634">
        <v>6.01</v>
      </c>
      <c r="Q37" s="634">
        <v>7.81</v>
      </c>
      <c r="R37" s="634">
        <v>8.61</v>
      </c>
      <c r="S37" s="634">
        <v>9.02</v>
      </c>
      <c r="T37" s="634">
        <v>8.99</v>
      </c>
      <c r="U37" s="635"/>
      <c r="V37" s="633">
        <v>110.6</v>
      </c>
      <c r="W37" s="634">
        <v>1.26</v>
      </c>
      <c r="X37" s="634">
        <v>1.65</v>
      </c>
      <c r="Y37" s="634">
        <v>1.84</v>
      </c>
      <c r="Z37" s="634">
        <v>1.94</v>
      </c>
      <c r="AA37" s="634">
        <v>2</v>
      </c>
    </row>
    <row r="38" spans="1:27" ht="15" customHeight="1" thickBot="1">
      <c r="A38" s="653">
        <v>20.5</v>
      </c>
      <c r="B38" s="637">
        <v>5.0538209272665879</v>
      </c>
      <c r="C38" s="637">
        <v>6.9275008155828681</v>
      </c>
      <c r="D38" s="637">
        <v>7.8591591531133389</v>
      </c>
      <c r="E38" s="637">
        <v>8.3441846470058465</v>
      </c>
      <c r="F38" s="647">
        <v>8.3932806257659198</v>
      </c>
      <c r="H38" s="662">
        <v>116</v>
      </c>
      <c r="I38" s="637">
        <v>0.55986911995616717</v>
      </c>
      <c r="J38" s="637">
        <v>0.73629752005942117</v>
      </c>
      <c r="K38" s="637">
        <v>0.87084618346029052</v>
      </c>
      <c r="L38" s="637">
        <v>0.96218994001766978</v>
      </c>
      <c r="M38" s="647">
        <v>1.0270256642299938</v>
      </c>
      <c r="O38" s="633">
        <v>20.5</v>
      </c>
      <c r="P38" s="634">
        <v>4.71</v>
      </c>
      <c r="Q38" s="634">
        <v>6.36</v>
      </c>
      <c r="R38" s="634">
        <v>7.17</v>
      </c>
      <c r="S38" s="634">
        <v>7.59</v>
      </c>
      <c r="T38" s="634">
        <v>7.64</v>
      </c>
      <c r="U38" s="635"/>
      <c r="V38" s="633">
        <v>116</v>
      </c>
      <c r="W38" s="634">
        <v>0.49</v>
      </c>
      <c r="X38" s="634">
        <v>0.63</v>
      </c>
      <c r="Y38" s="634">
        <v>0.73</v>
      </c>
      <c r="Z38" s="634">
        <v>0.79</v>
      </c>
      <c r="AA38" s="634">
        <v>0.84</v>
      </c>
    </row>
    <row r="71" spans="1:7">
      <c r="A71" s="638"/>
    </row>
    <row r="72" spans="1:7">
      <c r="A72" s="640"/>
    </row>
    <row r="73" spans="1:7">
      <c r="A73" s="640"/>
      <c r="G73" s="639"/>
    </row>
    <row r="74" spans="1:7">
      <c r="A74" s="640"/>
    </row>
  </sheetData>
  <mergeCells count="9">
    <mergeCell ref="O1:AA1"/>
    <mergeCell ref="A4:A5"/>
    <mergeCell ref="B4:F4"/>
    <mergeCell ref="H4:H5"/>
    <mergeCell ref="I4:M4"/>
    <mergeCell ref="O4:O5"/>
    <mergeCell ref="P4:T4"/>
    <mergeCell ref="V4:V5"/>
    <mergeCell ref="W4:AA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tabColor theme="1"/>
    <pageSetUpPr fitToPage="1"/>
  </sheetPr>
  <dimension ref="A1:AZ51"/>
  <sheetViews>
    <sheetView zoomScale="80" zoomScaleNormal="80" workbookViewId="0">
      <pane xSplit="4" ySplit="1" topLeftCell="E2" activePane="bottomRight" state="frozen"/>
      <selection pane="topRight" activeCell="D1" sqref="D1"/>
      <selection pane="bottomLeft" activeCell="A2" sqref="A2"/>
      <selection pane="bottomRight" activeCell="B2" sqref="B2"/>
    </sheetView>
  </sheetViews>
  <sheetFormatPr defaultRowHeight="12.75"/>
  <cols>
    <col min="1" max="1" width="20.7109375" customWidth="1"/>
    <col min="2" max="4" width="6.7109375" customWidth="1"/>
    <col min="5" max="48" width="7.7109375" style="1" customWidth="1"/>
    <col min="49" max="54" width="7.7109375" customWidth="1"/>
  </cols>
  <sheetData>
    <row r="1" spans="1:52" s="45" customFormat="1" ht="18">
      <c r="A1" s="709" t="s">
        <v>52</v>
      </c>
      <c r="B1" s="710"/>
      <c r="C1" s="710"/>
      <c r="D1" s="710"/>
      <c r="E1" s="710"/>
      <c r="F1" s="710"/>
      <c r="G1" s="710"/>
      <c r="H1" s="710"/>
      <c r="I1" s="710"/>
      <c r="J1" s="710"/>
      <c r="K1" s="710"/>
      <c r="L1" s="710"/>
      <c r="M1" s="710"/>
      <c r="N1" s="710"/>
      <c r="O1" s="710"/>
      <c r="P1" s="710"/>
      <c r="Q1" s="710"/>
      <c r="R1" s="710"/>
      <c r="S1" s="710"/>
      <c r="T1" s="710"/>
      <c r="U1" s="710"/>
      <c r="V1" s="710"/>
      <c r="W1" s="710"/>
      <c r="X1" s="710"/>
      <c r="Y1" s="710"/>
      <c r="Z1" s="710"/>
      <c r="AA1" s="710"/>
      <c r="AB1" s="710"/>
      <c r="AC1" s="710"/>
      <c r="AD1" s="710"/>
      <c r="AE1" s="710"/>
      <c r="AF1" s="710"/>
      <c r="AG1" s="710"/>
      <c r="AH1" s="710"/>
      <c r="AI1" s="710"/>
      <c r="AJ1" s="710"/>
      <c r="AK1" s="710"/>
      <c r="AL1" s="710"/>
      <c r="AM1" s="710"/>
      <c r="AN1" s="710"/>
      <c r="AO1" s="710"/>
      <c r="AP1" s="710"/>
      <c r="AQ1" s="710"/>
      <c r="AR1" s="710"/>
      <c r="AS1" s="710"/>
      <c r="AT1" s="710"/>
      <c r="AU1" s="710"/>
      <c r="AV1" s="711"/>
    </row>
    <row r="2" spans="1:52" s="10" customFormat="1" ht="20.100000000000001" customHeight="1" thickBot="1">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row>
    <row r="3" spans="1:52" s="42" customFormat="1" ht="19.5" thickBot="1">
      <c r="A3" s="57" t="s">
        <v>197</v>
      </c>
      <c r="B3" s="712" t="s">
        <v>133</v>
      </c>
      <c r="C3" s="712" t="s">
        <v>26</v>
      </c>
      <c r="D3" s="712" t="s">
        <v>27</v>
      </c>
      <c r="E3" s="348">
        <v>1</v>
      </c>
      <c r="F3" s="349"/>
      <c r="G3" s="349"/>
      <c r="H3" s="349"/>
      <c r="I3" s="349"/>
      <c r="J3" s="349"/>
      <c r="K3" s="349"/>
      <c r="L3" s="349"/>
      <c r="M3" s="349"/>
      <c r="N3" s="349"/>
      <c r="O3" s="349"/>
      <c r="P3" s="349"/>
      <c r="Q3" s="349"/>
      <c r="R3" s="349"/>
      <c r="S3" s="349"/>
      <c r="T3" s="350"/>
      <c r="U3" s="348"/>
      <c r="V3" s="349"/>
      <c r="W3" s="349"/>
      <c r="X3" s="349"/>
      <c r="Y3" s="349"/>
      <c r="Z3" s="349"/>
      <c r="AA3" s="349"/>
      <c r="AB3" s="349"/>
      <c r="AC3" s="349"/>
      <c r="AD3" s="349"/>
      <c r="AE3" s="349"/>
      <c r="AF3" s="349"/>
      <c r="AG3" s="349"/>
      <c r="AH3" s="349"/>
      <c r="AI3" s="349"/>
      <c r="AJ3" s="350"/>
      <c r="AK3" s="348"/>
      <c r="AL3" s="349"/>
      <c r="AM3" s="349"/>
      <c r="AN3" s="349"/>
      <c r="AO3" s="349"/>
      <c r="AP3" s="349"/>
      <c r="AQ3" s="349"/>
      <c r="AR3" s="349"/>
      <c r="AS3" s="349"/>
      <c r="AT3" s="349"/>
      <c r="AU3" s="349"/>
      <c r="AV3" s="350"/>
      <c r="AW3" s="366"/>
      <c r="AX3" s="366"/>
      <c r="AY3" s="366"/>
      <c r="AZ3" s="366"/>
    </row>
    <row r="4" spans="1:52" s="43" customFormat="1" ht="18.75" thickBot="1">
      <c r="A4" s="68" t="s">
        <v>7</v>
      </c>
      <c r="B4" s="713"/>
      <c r="C4" s="713"/>
      <c r="D4" s="713"/>
      <c r="E4" s="706">
        <f>fLO_Band1</f>
        <v>1.2</v>
      </c>
      <c r="F4" s="707"/>
      <c r="G4" s="707"/>
      <c r="H4" s="708"/>
      <c r="I4" s="706">
        <v>1.32</v>
      </c>
      <c r="J4" s="707"/>
      <c r="K4" s="707"/>
      <c r="L4" s="708"/>
      <c r="M4" s="706">
        <v>1.49</v>
      </c>
      <c r="N4" s="707"/>
      <c r="O4" s="707"/>
      <c r="P4" s="708"/>
      <c r="Q4" s="706">
        <v>1.65</v>
      </c>
      <c r="R4" s="707"/>
      <c r="S4" s="707"/>
      <c r="T4" s="708"/>
      <c r="U4" s="706">
        <v>1.84</v>
      </c>
      <c r="V4" s="707"/>
      <c r="W4" s="707"/>
      <c r="X4" s="708"/>
      <c r="Y4" s="706">
        <v>2.0499999999999998</v>
      </c>
      <c r="Z4" s="707"/>
      <c r="AA4" s="707"/>
      <c r="AB4" s="708"/>
      <c r="AC4" s="706">
        <v>2.2799999999999998</v>
      </c>
      <c r="AD4" s="707"/>
      <c r="AE4" s="707"/>
      <c r="AF4" s="708"/>
      <c r="AG4" s="706">
        <v>2.54</v>
      </c>
      <c r="AH4" s="707"/>
      <c r="AI4" s="707"/>
      <c r="AJ4" s="708"/>
      <c r="AK4" s="706">
        <v>2.83</v>
      </c>
      <c r="AL4" s="707"/>
      <c r="AM4" s="707"/>
      <c r="AN4" s="708"/>
      <c r="AO4" s="706">
        <v>3.16</v>
      </c>
      <c r="AP4" s="707"/>
      <c r="AQ4" s="707"/>
      <c r="AR4" s="708"/>
      <c r="AS4" s="706">
        <f>fHI_Band1-Delta_F</f>
        <v>3.49</v>
      </c>
      <c r="AT4" s="707"/>
      <c r="AU4" s="707"/>
      <c r="AV4" s="708"/>
      <c r="AW4" s="367"/>
      <c r="AX4" s="367"/>
      <c r="AY4" s="367"/>
      <c r="AZ4" s="367"/>
    </row>
    <row r="5" spans="1:52" s="11" customFormat="1" ht="17.25" thickTop="1" thickBot="1">
      <c r="A5" s="58" t="s">
        <v>15</v>
      </c>
      <c r="B5" s="97" t="s">
        <v>11</v>
      </c>
      <c r="C5" s="97" t="s">
        <v>24</v>
      </c>
      <c r="D5" s="97" t="s">
        <v>25</v>
      </c>
      <c r="E5" s="54" t="s">
        <v>17</v>
      </c>
      <c r="F5" s="44" t="s">
        <v>16</v>
      </c>
      <c r="G5" s="65" t="s">
        <v>19</v>
      </c>
      <c r="H5" s="62" t="s">
        <v>20</v>
      </c>
      <c r="I5" s="54" t="s">
        <v>17</v>
      </c>
      <c r="J5" s="44" t="s">
        <v>16</v>
      </c>
      <c r="K5" s="65" t="s">
        <v>19</v>
      </c>
      <c r="L5" s="62" t="s">
        <v>20</v>
      </c>
      <c r="M5" s="54" t="s">
        <v>17</v>
      </c>
      <c r="N5" s="44" t="s">
        <v>16</v>
      </c>
      <c r="O5" s="65" t="s">
        <v>19</v>
      </c>
      <c r="P5" s="62" t="s">
        <v>20</v>
      </c>
      <c r="Q5" s="54" t="s">
        <v>17</v>
      </c>
      <c r="R5" s="44" t="s">
        <v>16</v>
      </c>
      <c r="S5" s="65" t="s">
        <v>19</v>
      </c>
      <c r="T5" s="62" t="s">
        <v>20</v>
      </c>
      <c r="U5" s="54" t="s">
        <v>17</v>
      </c>
      <c r="V5" s="44" t="s">
        <v>16</v>
      </c>
      <c r="W5" s="65" t="s">
        <v>19</v>
      </c>
      <c r="X5" s="62" t="s">
        <v>20</v>
      </c>
      <c r="Y5" s="54" t="s">
        <v>17</v>
      </c>
      <c r="Z5" s="44" t="s">
        <v>16</v>
      </c>
      <c r="AA5" s="65" t="s">
        <v>19</v>
      </c>
      <c r="AB5" s="62" t="s">
        <v>20</v>
      </c>
      <c r="AC5" s="54" t="s">
        <v>17</v>
      </c>
      <c r="AD5" s="44" t="s">
        <v>16</v>
      </c>
      <c r="AE5" s="65" t="s">
        <v>19</v>
      </c>
      <c r="AF5" s="62" t="s">
        <v>20</v>
      </c>
      <c r="AG5" s="54" t="s">
        <v>17</v>
      </c>
      <c r="AH5" s="44" t="s">
        <v>16</v>
      </c>
      <c r="AI5" s="65" t="s">
        <v>19</v>
      </c>
      <c r="AJ5" s="62" t="s">
        <v>20</v>
      </c>
      <c r="AK5" s="54" t="s">
        <v>17</v>
      </c>
      <c r="AL5" s="44" t="s">
        <v>16</v>
      </c>
      <c r="AM5" s="65" t="s">
        <v>19</v>
      </c>
      <c r="AN5" s="62" t="s">
        <v>20</v>
      </c>
      <c r="AO5" s="54" t="s">
        <v>17</v>
      </c>
      <c r="AP5" s="44" t="s">
        <v>16</v>
      </c>
      <c r="AQ5" s="65" t="s">
        <v>19</v>
      </c>
      <c r="AR5" s="62" t="s">
        <v>20</v>
      </c>
      <c r="AS5" s="54" t="s">
        <v>17</v>
      </c>
      <c r="AT5" s="44" t="s">
        <v>16</v>
      </c>
      <c r="AU5" s="65" t="s">
        <v>19</v>
      </c>
      <c r="AV5" s="62" t="s">
        <v>20</v>
      </c>
      <c r="AW5" s="368"/>
      <c r="AX5" s="368"/>
      <c r="AY5" s="368"/>
      <c r="AZ5" s="368"/>
    </row>
    <row r="6" spans="1:52" s="10" customFormat="1" ht="15.75" thickTop="1">
      <c r="A6" s="75" t="s">
        <v>14</v>
      </c>
      <c r="B6" s="99">
        <v>1</v>
      </c>
      <c r="C6" s="99">
        <f t="shared" ref="C6:C17" si="0">INDEX(Stage_Temp_Table,$B6)</f>
        <v>20</v>
      </c>
      <c r="D6" s="99"/>
      <c r="E6" s="80">
        <v>0</v>
      </c>
      <c r="F6" s="77">
        <v>0</v>
      </c>
      <c r="G6" s="78">
        <v>0</v>
      </c>
      <c r="H6" s="79">
        <v>0</v>
      </c>
      <c r="I6" s="80">
        <v>0</v>
      </c>
      <c r="J6" s="77">
        <v>0</v>
      </c>
      <c r="K6" s="78">
        <v>0</v>
      </c>
      <c r="L6" s="79">
        <v>0</v>
      </c>
      <c r="M6" s="80">
        <v>0</v>
      </c>
      <c r="N6" s="77">
        <v>0</v>
      </c>
      <c r="O6" s="78">
        <v>0</v>
      </c>
      <c r="P6" s="79">
        <v>0</v>
      </c>
      <c r="Q6" s="80">
        <v>0</v>
      </c>
      <c r="R6" s="77">
        <v>0</v>
      </c>
      <c r="S6" s="78">
        <v>0</v>
      </c>
      <c r="T6" s="79">
        <v>0</v>
      </c>
      <c r="U6" s="80">
        <v>0</v>
      </c>
      <c r="V6" s="77">
        <v>0</v>
      </c>
      <c r="W6" s="78">
        <v>0</v>
      </c>
      <c r="X6" s="79">
        <v>0</v>
      </c>
      <c r="Y6" s="80">
        <v>0</v>
      </c>
      <c r="Z6" s="77">
        <v>0</v>
      </c>
      <c r="AA6" s="78">
        <v>0</v>
      </c>
      <c r="AB6" s="79">
        <v>0</v>
      </c>
      <c r="AC6" s="80">
        <v>0</v>
      </c>
      <c r="AD6" s="77">
        <v>0</v>
      </c>
      <c r="AE6" s="78">
        <v>0</v>
      </c>
      <c r="AF6" s="79">
        <v>0</v>
      </c>
      <c r="AG6" s="80">
        <v>0</v>
      </c>
      <c r="AH6" s="77">
        <v>0</v>
      </c>
      <c r="AI6" s="78">
        <v>0</v>
      </c>
      <c r="AJ6" s="79">
        <v>0</v>
      </c>
      <c r="AK6" s="80">
        <v>0</v>
      </c>
      <c r="AL6" s="77">
        <v>0</v>
      </c>
      <c r="AM6" s="78">
        <v>0</v>
      </c>
      <c r="AN6" s="79">
        <v>0</v>
      </c>
      <c r="AO6" s="80">
        <v>0</v>
      </c>
      <c r="AP6" s="77">
        <v>0</v>
      </c>
      <c r="AQ6" s="78">
        <v>0</v>
      </c>
      <c r="AR6" s="79">
        <v>0</v>
      </c>
      <c r="AS6" s="80">
        <v>0</v>
      </c>
      <c r="AT6" s="77">
        <v>0</v>
      </c>
      <c r="AU6" s="78">
        <v>0</v>
      </c>
      <c r="AV6" s="79">
        <v>0</v>
      </c>
      <c r="AW6" s="369"/>
      <c r="AX6" s="369"/>
      <c r="AY6" s="369"/>
      <c r="AZ6" s="369"/>
    </row>
    <row r="7" spans="1:52" s="10" customFormat="1" ht="15">
      <c r="A7" s="71" t="s">
        <v>5</v>
      </c>
      <c r="B7" s="100">
        <v>5</v>
      </c>
      <c r="C7" s="100">
        <f t="shared" si="0"/>
        <v>300</v>
      </c>
      <c r="D7" s="101"/>
      <c r="E7" s="70">
        <f>G_Lookup($A7,$E$3, E$4,$D7,$C7)</f>
        <v>-0.02</v>
      </c>
      <c r="F7" s="483">
        <f>Atten_to_Te(E7,$C7)</f>
        <v>1.3847370835185613</v>
      </c>
      <c r="G7" s="72">
        <f ca="1">E7+OFFSET(G7,-1,0)</f>
        <v>-0.02</v>
      </c>
      <c r="H7" s="73">
        <f ca="1">OFFSET(H7,-1,0)+F7*dbToAbs(-1*OFFSET(G7,-1,0))</f>
        <v>1.3847370835185613</v>
      </c>
      <c r="I7" s="70">
        <f>G_Lookup($A7,$E$3, I$4,$D7,$C7)</f>
        <v>-0.02</v>
      </c>
      <c r="J7" s="483">
        <f>Atten_to_Te(I7,$C7)</f>
        <v>1.3847370835185613</v>
      </c>
      <c r="K7" s="72">
        <f ca="1">I7+OFFSET(K7,-1,0)</f>
        <v>-0.02</v>
      </c>
      <c r="L7" s="73">
        <f ca="1">OFFSET(L7,-1,0)+J7*dbToAbs(-1*OFFSET(K7,-1,0))</f>
        <v>1.3847370835185613</v>
      </c>
      <c r="M7" s="70">
        <f>G_Lookup($A7,$E$3, M$4,$D7,$C7)</f>
        <v>-0.02</v>
      </c>
      <c r="N7" s="483">
        <f>Atten_to_Te(M7,$C7)</f>
        <v>1.3847370835185613</v>
      </c>
      <c r="O7" s="72">
        <f ca="1">M7+OFFSET(O7,-1,0)</f>
        <v>-0.02</v>
      </c>
      <c r="P7" s="73">
        <f ca="1">OFFSET(P7,-1,0)+N7*dbToAbs(-1*OFFSET(O7,-1,0))</f>
        <v>1.3847370835185613</v>
      </c>
      <c r="Q7" s="70">
        <f>G_Lookup($A7,$E$3, Q$4,$D7,$C7)</f>
        <v>-0.02</v>
      </c>
      <c r="R7" s="483">
        <f>Atten_to_Te(Q7,$C7)</f>
        <v>1.3847370835185613</v>
      </c>
      <c r="S7" s="72">
        <f ca="1">Q7+OFFSET(S7,-1,0)</f>
        <v>-0.02</v>
      </c>
      <c r="T7" s="73">
        <f ca="1">OFFSET(T7,-1,0)+R7*dbToAbs(-1*OFFSET(S7,-1,0))</f>
        <v>1.3847370835185613</v>
      </c>
      <c r="U7" s="70">
        <f>G_Lookup($A7,$E$3, U$4,$D7,$C7)</f>
        <v>-0.02</v>
      </c>
      <c r="V7" s="483">
        <f>Atten_to_Te(U7,$C7)</f>
        <v>1.3847370835185613</v>
      </c>
      <c r="W7" s="72">
        <f ca="1">U7+OFFSET(W7,-1,0)</f>
        <v>-0.02</v>
      </c>
      <c r="X7" s="73">
        <f ca="1">OFFSET(X7,-1,0)+V7*dbToAbs(-1*OFFSET(W7,-1,0))</f>
        <v>1.3847370835185613</v>
      </c>
      <c r="Y7" s="70">
        <f>G_Lookup($A7,$E$3, Y$4,$D7,$C7)</f>
        <v>-0.02</v>
      </c>
      <c r="Z7" s="483">
        <f>Atten_to_Te(Y7,$C7)</f>
        <v>1.3847370835185613</v>
      </c>
      <c r="AA7" s="72">
        <f ca="1">Y7+OFFSET(AA7,-1,0)</f>
        <v>-0.02</v>
      </c>
      <c r="AB7" s="73">
        <f ca="1">OFFSET(AB7,-1,0)+Z7*dbToAbs(-1*OFFSET(AA7,-1,0))</f>
        <v>1.3847370835185613</v>
      </c>
      <c r="AC7" s="70">
        <f>G_Lookup($A7,$E$3, AC$4,$D7,$C7)</f>
        <v>-0.02</v>
      </c>
      <c r="AD7" s="483">
        <f>Atten_to_Te(AC7,$C7)</f>
        <v>1.3847370835185613</v>
      </c>
      <c r="AE7" s="72">
        <f ca="1">AC7+OFFSET(AE7,-1,0)</f>
        <v>-0.02</v>
      </c>
      <c r="AF7" s="73">
        <f ca="1">OFFSET(AF7,-1,0)+AD7*dbToAbs(-1*OFFSET(AE7,-1,0))</f>
        <v>1.3847370835185613</v>
      </c>
      <c r="AG7" s="70">
        <f>G_Lookup($A7,$E$3, AG$4,$D7,$C7)</f>
        <v>-0.02</v>
      </c>
      <c r="AH7" s="483">
        <f>Atten_to_Te(AG7,$C7)</f>
        <v>1.3847370835185613</v>
      </c>
      <c r="AI7" s="72">
        <f ca="1">AG7+OFFSET(AI7,-1,0)</f>
        <v>-0.02</v>
      </c>
      <c r="AJ7" s="73">
        <f ca="1">OFFSET(AJ7,-1,0)+AH7*dbToAbs(-1*OFFSET(AI7,-1,0))</f>
        <v>1.3847370835185613</v>
      </c>
      <c r="AK7" s="70">
        <f>G_Lookup($A7,$E$3, AK$4,$D7,$C7)</f>
        <v>-0.02</v>
      </c>
      <c r="AL7" s="483">
        <f>Atten_to_Te(AK7,$C7)</f>
        <v>1.3847370835185613</v>
      </c>
      <c r="AM7" s="72">
        <f ca="1">AK7+OFFSET(AM7,-1,0)</f>
        <v>-0.02</v>
      </c>
      <c r="AN7" s="73">
        <f ca="1">OFFSET(AN7,-1,0)+AL7*dbToAbs(-1*OFFSET(AM7,-1,0))</f>
        <v>1.3847370835185613</v>
      </c>
      <c r="AO7" s="70">
        <f>G_Lookup($A7,$E$3, AO$4,$D7,$C7)</f>
        <v>-0.02</v>
      </c>
      <c r="AP7" s="483">
        <f>Atten_to_Te(AO7,$C7)</f>
        <v>1.3847370835185613</v>
      </c>
      <c r="AQ7" s="72">
        <f ca="1">AO7+OFFSET(AQ7,-1,0)</f>
        <v>-0.02</v>
      </c>
      <c r="AR7" s="73">
        <f ca="1">OFFSET(AR7,-1,0)+AP7*dbToAbs(-1*OFFSET(AQ7,-1,0))</f>
        <v>1.3847370835185613</v>
      </c>
      <c r="AS7" s="70">
        <f>G_Lookup($A7,$E$3, AS$4,$D7,$C7)</f>
        <v>-0.02</v>
      </c>
      <c r="AT7" s="483">
        <f>Atten_to_Te(AS7,$C7)</f>
        <v>1.3847370835185613</v>
      </c>
      <c r="AU7" s="72">
        <f ca="1">AS7+OFFSET(AU7,-1,0)</f>
        <v>-0.02</v>
      </c>
      <c r="AV7" s="73">
        <f ca="1">OFFSET(AV7,-1,0)+AT7*dbToAbs(-1*OFFSET(AU7,-1,0))</f>
        <v>1.3847370835185613</v>
      </c>
      <c r="AW7" s="369"/>
      <c r="AX7" s="369"/>
      <c r="AY7" s="369"/>
      <c r="AZ7" s="369"/>
    </row>
    <row r="8" spans="1:52" s="10" customFormat="1" ht="15">
      <c r="A8" s="59" t="s">
        <v>6</v>
      </c>
      <c r="B8" s="96">
        <v>5</v>
      </c>
      <c r="C8" s="100">
        <f t="shared" si="0"/>
        <v>300</v>
      </c>
      <c r="D8" s="94"/>
      <c r="E8" s="70">
        <f t="shared" ref="E8:E16" si="1">G_Lookup($A8,$E$3, E$4,$D8,$C8)</f>
        <v>-0.02</v>
      </c>
      <c r="F8" s="19">
        <f t="shared" ref="F8:F17" si="2">Atten_to_Te(E8,$C8)</f>
        <v>1.3847370835185613</v>
      </c>
      <c r="G8" s="66">
        <f t="shared" ref="G8:G17" ca="1" si="3">E8+OFFSET(G8,-1,0)</f>
        <v>-0.04</v>
      </c>
      <c r="H8" s="63">
        <f ca="1">OFFSET(H8,-1,0)+F8*dbToAbs(-1*OFFSET(G8,-1,0))</f>
        <v>2.7758658230053608</v>
      </c>
      <c r="I8" s="70">
        <f t="shared" ref="I8:I16" si="4">G_Lookup($A8,$E$3, I$4,$D8,$C8)</f>
        <v>-0.02</v>
      </c>
      <c r="J8" s="19">
        <f t="shared" ref="J8:J13" si="5">Atten_to_Te(I8,$C8)</f>
        <v>1.3847370835185613</v>
      </c>
      <c r="K8" s="66">
        <f t="shared" ref="K8:K17" ca="1" si="6">I8+OFFSET(K8,-1,0)</f>
        <v>-0.04</v>
      </c>
      <c r="L8" s="63">
        <f t="shared" ref="L8:L17" ca="1" si="7">OFFSET(L8,-1,0)+J8*dbToAbs(-1*OFFSET(K8,-1,0))</f>
        <v>2.7758658230053608</v>
      </c>
      <c r="M8" s="70">
        <f t="shared" ref="M8:M16" si="8">G_Lookup($A8,$E$3, M$4,$D8,$C8)</f>
        <v>-0.02</v>
      </c>
      <c r="N8" s="19">
        <f t="shared" ref="N8:N13" si="9">Atten_to_Te(M8,$C8)</f>
        <v>1.3847370835185613</v>
      </c>
      <c r="O8" s="66">
        <f t="shared" ref="O8:O17" ca="1" si="10">M8+OFFSET(O8,-1,0)</f>
        <v>-0.04</v>
      </c>
      <c r="P8" s="63">
        <f t="shared" ref="P8:P17" ca="1" si="11">OFFSET(P8,-1,0)+N8*dbToAbs(-1*OFFSET(O8,-1,0))</f>
        <v>2.7758658230053608</v>
      </c>
      <c r="Q8" s="70">
        <f t="shared" ref="Q8:Q16" si="12">G_Lookup($A8,$E$3, Q$4,$D8,$C8)</f>
        <v>-0.02</v>
      </c>
      <c r="R8" s="19">
        <f t="shared" ref="R8:R13" si="13">Atten_to_Te(Q8,$C8)</f>
        <v>1.3847370835185613</v>
      </c>
      <c r="S8" s="66">
        <f t="shared" ref="S8:S17" ca="1" si="14">Q8+OFFSET(S8,-1,0)</f>
        <v>-0.04</v>
      </c>
      <c r="T8" s="63">
        <f t="shared" ref="T8:T17" ca="1" si="15">OFFSET(T8,-1,0)+R8*dbToAbs(-1*OFFSET(S8,-1,0))</f>
        <v>2.7758658230053608</v>
      </c>
      <c r="U8" s="70">
        <f t="shared" ref="U8:U16" si="16">G_Lookup($A8,$E$3, U$4,$D8,$C8)</f>
        <v>-0.02</v>
      </c>
      <c r="V8" s="19">
        <f t="shared" ref="V8:V13" si="17">Atten_to_Te(U8,$C8)</f>
        <v>1.3847370835185613</v>
      </c>
      <c r="W8" s="66">
        <f t="shared" ref="W8:W17" ca="1" si="18">U8+OFFSET(W8,-1,0)</f>
        <v>-0.04</v>
      </c>
      <c r="X8" s="63">
        <f t="shared" ref="X8:X17" ca="1" si="19">OFFSET(X8,-1,0)+V8*dbToAbs(-1*OFFSET(W8,-1,0))</f>
        <v>2.7758658230053608</v>
      </c>
      <c r="Y8" s="70">
        <f t="shared" ref="Y8:Y16" si="20">G_Lookup($A8,$E$3, Y$4,$D8,$C8)</f>
        <v>-0.02</v>
      </c>
      <c r="Z8" s="19">
        <f t="shared" ref="Z8:Z13" si="21">Atten_to_Te(Y8,$C8)</f>
        <v>1.3847370835185613</v>
      </c>
      <c r="AA8" s="66">
        <f t="shared" ref="AA8:AA17" ca="1" si="22">Y8+OFFSET(AA8,-1,0)</f>
        <v>-0.04</v>
      </c>
      <c r="AB8" s="63">
        <f t="shared" ref="AB8:AB17" ca="1" si="23">OFFSET(AB8,-1,0)+Z8*dbToAbs(-1*OFFSET(AA8,-1,0))</f>
        <v>2.7758658230053608</v>
      </c>
      <c r="AC8" s="70">
        <f t="shared" ref="AC8:AC16" si="24">G_Lookup($A8,$E$3, AC$4,$D8,$C8)</f>
        <v>-0.02</v>
      </c>
      <c r="AD8" s="19">
        <f t="shared" ref="AD8:AD13" si="25">Atten_to_Te(AC8,$C8)</f>
        <v>1.3847370835185613</v>
      </c>
      <c r="AE8" s="66">
        <f t="shared" ref="AE8:AE17" ca="1" si="26">AC8+OFFSET(AE8,-1,0)</f>
        <v>-0.04</v>
      </c>
      <c r="AF8" s="63">
        <f t="shared" ref="AF8:AF17" ca="1" si="27">OFFSET(AF8,-1,0)+AD8*dbToAbs(-1*OFFSET(AE8,-1,0))</f>
        <v>2.7758658230053608</v>
      </c>
      <c r="AG8" s="70">
        <f t="shared" ref="AG8:AG16" si="28">G_Lookup($A8,$E$3, AG$4,$D8,$C8)</f>
        <v>-0.02</v>
      </c>
      <c r="AH8" s="19">
        <f t="shared" ref="AH8:AH13" si="29">Atten_to_Te(AG8,$C8)</f>
        <v>1.3847370835185613</v>
      </c>
      <c r="AI8" s="66">
        <f t="shared" ref="AI8:AI17" ca="1" si="30">AG8+OFFSET(AI8,-1,0)</f>
        <v>-0.04</v>
      </c>
      <c r="AJ8" s="63">
        <f t="shared" ref="AJ8:AJ17" ca="1" si="31">OFFSET(AJ8,-1,0)+AH8*dbToAbs(-1*OFFSET(AI8,-1,0))</f>
        <v>2.7758658230053608</v>
      </c>
      <c r="AK8" s="70">
        <f t="shared" ref="AK8:AK16" si="32">G_Lookup($A8,$E$3, AK$4,$D8,$C8)</f>
        <v>-0.02</v>
      </c>
      <c r="AL8" s="19">
        <f t="shared" ref="AL8:AL13" si="33">Atten_to_Te(AK8,$C8)</f>
        <v>1.3847370835185613</v>
      </c>
      <c r="AM8" s="66">
        <f t="shared" ref="AM8:AM17" ca="1" si="34">AK8+OFFSET(AM8,-1,0)</f>
        <v>-0.04</v>
      </c>
      <c r="AN8" s="63">
        <f t="shared" ref="AN8:AN17" ca="1" si="35">OFFSET(AN8,-1,0)+AL8*dbToAbs(-1*OFFSET(AM8,-1,0))</f>
        <v>2.7758658230053608</v>
      </c>
      <c r="AO8" s="70">
        <f t="shared" ref="AO8:AO16" si="36">G_Lookup($A8,$E$3, AO$4,$D8,$C8)</f>
        <v>-0.02</v>
      </c>
      <c r="AP8" s="19">
        <f t="shared" ref="AP8:AP13" si="37">Atten_to_Te(AO8,$C8)</f>
        <v>1.3847370835185613</v>
      </c>
      <c r="AQ8" s="66">
        <f t="shared" ref="AQ8:AQ17" ca="1" si="38">AO8+OFFSET(AQ8,-1,0)</f>
        <v>-0.04</v>
      </c>
      <c r="AR8" s="63">
        <f t="shared" ref="AR8:AR17" ca="1" si="39">OFFSET(AR8,-1,0)+AP8*dbToAbs(-1*OFFSET(AQ8,-1,0))</f>
        <v>2.7758658230053608</v>
      </c>
      <c r="AS8" s="70">
        <f t="shared" ref="AS8:AS16" si="40">G_Lookup($A8,$E$3, AS$4,$D8,$C8)</f>
        <v>-2.6940000000000002E-3</v>
      </c>
      <c r="AT8" s="19">
        <f t="shared" ref="AT8:AT13" si="41">Atten_to_Te(AS8,$C8)</f>
        <v>0.18615265802217618</v>
      </c>
      <c r="AU8" s="66">
        <f t="shared" ref="AU8:AU17" ca="1" si="42">AS8+OFFSET(AU8,-1,0)</f>
        <v>-2.2693999999999999E-2</v>
      </c>
      <c r="AV8" s="63">
        <f t="shared" ref="AV8:AV17" ca="1" si="43">OFFSET(AV8,-1,0)+AT8*dbToAbs(-1*OFFSET(AU8,-1,0))</f>
        <v>1.5717489831699336</v>
      </c>
      <c r="AW8" s="369"/>
      <c r="AX8" s="369"/>
      <c r="AY8" s="369"/>
      <c r="AZ8" s="369"/>
    </row>
    <row r="9" spans="1:52" s="10" customFormat="1" ht="15">
      <c r="A9" s="59" t="s">
        <v>8</v>
      </c>
      <c r="B9" s="96">
        <v>5</v>
      </c>
      <c r="C9" s="100">
        <f t="shared" si="0"/>
        <v>300</v>
      </c>
      <c r="D9" s="94"/>
      <c r="E9" s="70">
        <f t="shared" si="1"/>
        <v>0</v>
      </c>
      <c r="F9" s="19">
        <f t="shared" si="2"/>
        <v>0</v>
      </c>
      <c r="G9" s="66">
        <f t="shared" ca="1" si="3"/>
        <v>-0.04</v>
      </c>
      <c r="H9" s="63">
        <f t="shared" ref="H9:H17" ca="1" si="44">OFFSET(H9,-1,0)+F9*dbToAbs(-1*OFFSET(G9,-1,0))</f>
        <v>2.7758658230053608</v>
      </c>
      <c r="I9" s="70">
        <f t="shared" si="4"/>
        <v>0</v>
      </c>
      <c r="J9" s="19">
        <f t="shared" si="5"/>
        <v>0</v>
      </c>
      <c r="K9" s="66">
        <f t="shared" ca="1" si="6"/>
        <v>-0.04</v>
      </c>
      <c r="L9" s="63">
        <f t="shared" ca="1" si="7"/>
        <v>2.7758658230053608</v>
      </c>
      <c r="M9" s="70">
        <f t="shared" si="8"/>
        <v>0</v>
      </c>
      <c r="N9" s="19">
        <f t="shared" si="9"/>
        <v>0</v>
      </c>
      <c r="O9" s="66">
        <f t="shared" ca="1" si="10"/>
        <v>-0.04</v>
      </c>
      <c r="P9" s="63">
        <f t="shared" ca="1" si="11"/>
        <v>2.7758658230053608</v>
      </c>
      <c r="Q9" s="70">
        <f t="shared" si="12"/>
        <v>0</v>
      </c>
      <c r="R9" s="19">
        <f t="shared" si="13"/>
        <v>0</v>
      </c>
      <c r="S9" s="66">
        <f t="shared" ca="1" si="14"/>
        <v>-0.04</v>
      </c>
      <c r="T9" s="63">
        <f t="shared" ca="1" si="15"/>
        <v>2.7758658230053608</v>
      </c>
      <c r="U9" s="70">
        <f t="shared" si="16"/>
        <v>0</v>
      </c>
      <c r="V9" s="19">
        <f t="shared" si="17"/>
        <v>0</v>
      </c>
      <c r="W9" s="66">
        <f t="shared" ca="1" si="18"/>
        <v>-0.04</v>
      </c>
      <c r="X9" s="63">
        <f t="shared" ca="1" si="19"/>
        <v>2.7758658230053608</v>
      </c>
      <c r="Y9" s="70">
        <f t="shared" si="20"/>
        <v>0</v>
      </c>
      <c r="Z9" s="19">
        <f t="shared" si="21"/>
        <v>0</v>
      </c>
      <c r="AA9" s="66">
        <f t="shared" ca="1" si="22"/>
        <v>-0.04</v>
      </c>
      <c r="AB9" s="63">
        <f t="shared" ca="1" si="23"/>
        <v>2.7758658230053608</v>
      </c>
      <c r="AC9" s="70">
        <f t="shared" si="24"/>
        <v>0</v>
      </c>
      <c r="AD9" s="19">
        <f t="shared" si="25"/>
        <v>0</v>
      </c>
      <c r="AE9" s="66">
        <f t="shared" ca="1" si="26"/>
        <v>-0.04</v>
      </c>
      <c r="AF9" s="63">
        <f t="shared" ca="1" si="27"/>
        <v>2.7758658230053608</v>
      </c>
      <c r="AG9" s="70">
        <f t="shared" si="28"/>
        <v>0</v>
      </c>
      <c r="AH9" s="19">
        <f t="shared" si="29"/>
        <v>0</v>
      </c>
      <c r="AI9" s="66">
        <f t="shared" ca="1" si="30"/>
        <v>-0.04</v>
      </c>
      <c r="AJ9" s="63">
        <f t="shared" ca="1" si="31"/>
        <v>2.7758658230053608</v>
      </c>
      <c r="AK9" s="70">
        <f t="shared" si="32"/>
        <v>0</v>
      </c>
      <c r="AL9" s="19">
        <f t="shared" si="33"/>
        <v>0</v>
      </c>
      <c r="AM9" s="66">
        <f t="shared" ca="1" si="34"/>
        <v>-0.04</v>
      </c>
      <c r="AN9" s="63">
        <f t="shared" ca="1" si="35"/>
        <v>2.7758658230053608</v>
      </c>
      <c r="AO9" s="70">
        <f t="shared" si="36"/>
        <v>0</v>
      </c>
      <c r="AP9" s="19">
        <f t="shared" si="37"/>
        <v>0</v>
      </c>
      <c r="AQ9" s="66">
        <f t="shared" ca="1" si="38"/>
        <v>-0.04</v>
      </c>
      <c r="AR9" s="63">
        <f t="shared" ca="1" si="39"/>
        <v>2.7758658230053608</v>
      </c>
      <c r="AS9" s="70">
        <f t="shared" si="40"/>
        <v>-2.6700000000000001E-3</v>
      </c>
      <c r="AT9" s="19">
        <f t="shared" si="41"/>
        <v>0.18449377262126365</v>
      </c>
      <c r="AU9" s="66">
        <f t="shared" ca="1" si="42"/>
        <v>-2.5363999999999998E-2</v>
      </c>
      <c r="AV9" s="63">
        <f t="shared" ca="1" si="43"/>
        <v>1.7572093487895928</v>
      </c>
      <c r="AW9" s="369"/>
      <c r="AX9" s="369"/>
      <c r="AY9" s="369"/>
      <c r="AZ9" s="369"/>
    </row>
    <row r="10" spans="1:52" s="10" customFormat="1" ht="15.75">
      <c r="A10" s="59" t="s">
        <v>342</v>
      </c>
      <c r="B10" s="96"/>
      <c r="C10" s="571">
        <v>150</v>
      </c>
      <c r="D10" s="94"/>
      <c r="E10" s="70">
        <f t="shared" si="1"/>
        <v>-4.7999999999999996E-3</v>
      </c>
      <c r="F10" s="19">
        <f t="shared" ref="F10" si="45">Atten_to_Te(E10,$C10)</f>
        <v>0.16587777725712849</v>
      </c>
      <c r="G10" s="66">
        <f t="shared" ref="G10" ca="1" si="46">E10+OFFSET(G10,-1,0)</f>
        <v>-4.48E-2</v>
      </c>
      <c r="H10" s="63">
        <f t="shared" ref="H10" ca="1" si="47">OFFSET(H10,-1,0)+F10*dbToAbs(-1*OFFSET(G10,-1,0))</f>
        <v>2.9432784484381029</v>
      </c>
      <c r="I10" s="70">
        <f t="shared" si="4"/>
        <v>-5.28E-3</v>
      </c>
      <c r="J10" s="19">
        <f t="shared" ref="J10" si="48">Atten_to_Te(I10,$C10)</f>
        <v>0.18247564063107458</v>
      </c>
      <c r="K10" s="66">
        <f t="shared" ref="K10" ca="1" si="49">I10+OFFSET(K10,-1,0)</f>
        <v>-4.5280000000000001E-2</v>
      </c>
      <c r="L10" s="63">
        <f t="shared" ref="L10" ca="1" si="50">OFFSET(L10,-1,0)+J10*dbToAbs(-1*OFFSET(K10,-1,0))</f>
        <v>2.9600298899509649</v>
      </c>
      <c r="M10" s="70">
        <f t="shared" si="8"/>
        <v>-5.9599999999999992E-3</v>
      </c>
      <c r="N10" s="19">
        <f t="shared" ref="N10" si="51">Atten_to_Te(M10,$C10)</f>
        <v>0.20599242087765424</v>
      </c>
      <c r="O10" s="66">
        <f t="shared" ref="O10" ca="1" si="52">M10+OFFSET(O10,-1,0)</f>
        <v>-4.5960000000000001E-2</v>
      </c>
      <c r="P10" s="63">
        <f t="shared" ref="P10" ca="1" si="53">OFFSET(P10,-1,0)+N10*dbToAbs(-1*OFFSET(O10,-1,0))</f>
        <v>2.9837642682860563</v>
      </c>
      <c r="Q10" s="70">
        <f t="shared" si="12"/>
        <v>-6.5999999999999982E-3</v>
      </c>
      <c r="R10" s="19">
        <f t="shared" ref="R10" si="54">Atten_to_Te(Q10,$C10)</f>
        <v>0.22812922499533261</v>
      </c>
      <c r="S10" s="66">
        <f t="shared" ref="S10" ca="1" si="55">Q10+OFFSET(S10,-1,0)</f>
        <v>-4.6600000000000003E-2</v>
      </c>
      <c r="T10" s="63">
        <f t="shared" ref="T10" ca="1" si="56">OFFSET(T10,-1,0)+R10*dbToAbs(-1*OFFSET(S10,-1,0))</f>
        <v>3.0061059017303373</v>
      </c>
      <c r="U10" s="70">
        <f t="shared" si="16"/>
        <v>-7.3599999999999994E-3</v>
      </c>
      <c r="V10" s="19">
        <f t="shared" ref="V10" si="57">Atten_to_Te(U10,$C10)</f>
        <v>0.25442091727340133</v>
      </c>
      <c r="W10" s="66">
        <f t="shared" ref="W10" ca="1" si="58">U10+OFFSET(W10,-1,0)</f>
        <v>-4.7359999999999999E-2</v>
      </c>
      <c r="X10" s="63">
        <f t="shared" ref="X10" ca="1" si="59">OFFSET(X10,-1,0)+V10*dbToAbs(-1*OFFSET(W10,-1,0))</f>
        <v>3.0326408680418186</v>
      </c>
      <c r="Y10" s="70">
        <f t="shared" si="20"/>
        <v>-8.1999999999999972E-3</v>
      </c>
      <c r="Z10" s="19">
        <f t="shared" ref="Z10" si="60">Atten_to_Te(Y10,$C10)</f>
        <v>0.28348550951794449</v>
      </c>
      <c r="AA10" s="66">
        <f t="shared" ref="AA10" ca="1" si="61">Y10+OFFSET(AA10,-1,0)</f>
        <v>-4.82E-2</v>
      </c>
      <c r="AB10" s="63">
        <f t="shared" ref="AB10" ca="1" si="62">OFFSET(AB10,-1,0)+Z10*dbToAbs(-1*OFFSET(AA10,-1,0))</f>
        <v>3.0619743916472655</v>
      </c>
      <c r="AC10" s="70">
        <f t="shared" si="24"/>
        <v>-9.1199999999999979E-3</v>
      </c>
      <c r="AD10" s="19">
        <f t="shared" ref="AD10" si="63">Atten_to_Te(AC10,$C10)</f>
        <v>0.31532460899981185</v>
      </c>
      <c r="AE10" s="66">
        <f t="shared" ref="AE10" ca="1" si="64">AC10+OFFSET(AE10,-1,0)</f>
        <v>-4.9119999999999997E-2</v>
      </c>
      <c r="AF10" s="63">
        <f t="shared" ref="AF10" ca="1" si="65">OFFSET(AF10,-1,0)+AD10*dbToAbs(-1*OFFSET(AE10,-1,0))</f>
        <v>3.0941080946894228</v>
      </c>
      <c r="AG10" s="70">
        <f t="shared" si="28"/>
        <v>-1.0159999999999999E-2</v>
      </c>
      <c r="AH10" s="19">
        <f t="shared" ref="AH10" si="66">Atten_to_Te(AG10,$C10)</f>
        <v>0.35132475715690115</v>
      </c>
      <c r="AI10" s="66">
        <f t="shared" ref="AI10" ca="1" si="67">AG10+OFFSET(AI10,-1,0)</f>
        <v>-5.0159999999999996E-2</v>
      </c>
      <c r="AJ10" s="63">
        <f t="shared" ref="AJ10" ca="1" si="68">OFFSET(AJ10,-1,0)+AH10*dbToAbs(-1*OFFSET(AI10,-1,0))</f>
        <v>3.1304413481161535</v>
      </c>
      <c r="AK10" s="70">
        <f t="shared" si="32"/>
        <v>-1.1319999999999998E-2</v>
      </c>
      <c r="AL10" s="19">
        <f t="shared" ref="AL10" si="69">Atten_to_Te(AK10,$C10)</f>
        <v>0.39148894025751169</v>
      </c>
      <c r="AM10" s="66">
        <f t="shared" ref="AM10" ca="1" si="70">AK10+OFFSET(AM10,-1,0)</f>
        <v>-5.1319999999999998E-2</v>
      </c>
      <c r="AN10" s="63">
        <f t="shared" ref="AN10" ca="1" si="71">OFFSET(AN10,-1,0)+AL10*dbToAbs(-1*OFFSET(AM10,-1,0))</f>
        <v>3.1709771658273573</v>
      </c>
      <c r="AO10" s="70">
        <f t="shared" si="36"/>
        <v>-1.2639999999999998E-2</v>
      </c>
      <c r="AP10" s="19">
        <f t="shared" ref="AP10" si="72">Atten_to_Te(AO10,$C10)</f>
        <v>0.43720606203693224</v>
      </c>
      <c r="AQ10" s="66">
        <f t="shared" ref="AQ10" ca="1" si="73">AO10+OFFSET(AQ10,-1,0)</f>
        <v>-5.2639999999999999E-2</v>
      </c>
      <c r="AR10" s="63">
        <f t="shared" ref="AR10" ca="1" si="74">OFFSET(AR10,-1,0)+AP10*dbToAbs(-1*OFFSET(AQ10,-1,0))</f>
        <v>3.2171173029263564</v>
      </c>
      <c r="AS10" s="70">
        <f t="shared" si="40"/>
        <v>-1.3959999999999998E-2</v>
      </c>
      <c r="AT10" s="19">
        <f t="shared" ref="AT10" si="75">Atten_to_Te(AS10,$C10)</f>
        <v>0.48293708124659274</v>
      </c>
      <c r="AU10" s="66">
        <f t="shared" ref="AU10" ca="1" si="76">AS10+OFFSET(AU10,-1,0)</f>
        <v>-3.9323999999999998E-2</v>
      </c>
      <c r="AV10" s="63">
        <f t="shared" ref="AV10" ca="1" si="77">OFFSET(AV10,-1,0)+AT10*dbToAbs(-1*OFFSET(AU10,-1,0))</f>
        <v>2.2429751685496644</v>
      </c>
      <c r="AW10" s="369"/>
      <c r="AX10" s="369"/>
      <c r="AY10" s="369"/>
      <c r="AZ10" s="369"/>
    </row>
    <row r="11" spans="1:52" s="10" customFormat="1" ht="15">
      <c r="A11" s="59" t="s">
        <v>302</v>
      </c>
      <c r="B11" s="96">
        <v>3</v>
      </c>
      <c r="C11" s="100">
        <f t="shared" si="0"/>
        <v>80</v>
      </c>
      <c r="D11" s="94"/>
      <c r="E11" s="70">
        <f t="shared" si="1"/>
        <v>-0.11</v>
      </c>
      <c r="F11" s="19">
        <f t="shared" si="2"/>
        <v>2.0521541001126131</v>
      </c>
      <c r="G11" s="66">
        <f t="shared" ca="1" si="3"/>
        <v>-0.15479999999999999</v>
      </c>
      <c r="H11" s="63">
        <f t="shared" ca="1" si="44"/>
        <v>5.0167112733554751</v>
      </c>
      <c r="I11" s="70">
        <f t="shared" si="4"/>
        <v>-0.112</v>
      </c>
      <c r="J11" s="19">
        <f t="shared" si="5"/>
        <v>2.0899492154673638</v>
      </c>
      <c r="K11" s="66">
        <f t="shared" ca="1" si="6"/>
        <v>-0.15728</v>
      </c>
      <c r="L11" s="63">
        <f t="shared" ca="1" si="7"/>
        <v>5.0718831243966394</v>
      </c>
      <c r="M11" s="70">
        <f t="shared" si="8"/>
        <v>-0.114</v>
      </c>
      <c r="N11" s="19">
        <f t="shared" si="9"/>
        <v>2.1277617401243099</v>
      </c>
      <c r="O11" s="66">
        <f t="shared" ca="1" si="10"/>
        <v>-0.15995999999999999</v>
      </c>
      <c r="P11" s="63">
        <f t="shared" ca="1" si="11"/>
        <v>5.1341630011080621</v>
      </c>
      <c r="Q11" s="70">
        <f t="shared" si="12"/>
        <v>-0.11600000000000001</v>
      </c>
      <c r="R11" s="19">
        <f t="shared" si="13"/>
        <v>2.1655916821025478</v>
      </c>
      <c r="S11" s="66">
        <f t="shared" ca="1" si="14"/>
        <v>-0.16260000000000002</v>
      </c>
      <c r="T11" s="63">
        <f t="shared" ca="1" si="15"/>
        <v>5.1950595969518183</v>
      </c>
      <c r="U11" s="70">
        <f t="shared" si="16"/>
        <v>-0.11799999999999999</v>
      </c>
      <c r="V11" s="19">
        <f t="shared" si="17"/>
        <v>2.2034390494248868</v>
      </c>
      <c r="W11" s="66">
        <f t="shared" ca="1" si="18"/>
        <v>-0.16536000000000001</v>
      </c>
      <c r="X11" s="63">
        <f t="shared" ca="1" si="19"/>
        <v>5.2602400090422927</v>
      </c>
      <c r="Y11" s="70">
        <f t="shared" si="20"/>
        <v>-0.12</v>
      </c>
      <c r="Z11" s="19">
        <f t="shared" si="21"/>
        <v>2.2413038501178839</v>
      </c>
      <c r="AA11" s="66">
        <f t="shared" ca="1" si="22"/>
        <v>-0.16819999999999999</v>
      </c>
      <c r="AB11" s="63">
        <f t="shared" ca="1" si="23"/>
        <v>5.3282918125298497</v>
      </c>
      <c r="AC11" s="70">
        <f t="shared" si="24"/>
        <v>-0.122</v>
      </c>
      <c r="AD11" s="19">
        <f t="shared" si="25"/>
        <v>2.2791860922117202</v>
      </c>
      <c r="AE11" s="66">
        <f t="shared" ca="1" si="26"/>
        <v>-0.17111999999999999</v>
      </c>
      <c r="AF11" s="63">
        <f t="shared" ca="1" si="27"/>
        <v>5.3992187918904495</v>
      </c>
      <c r="AG11" s="70">
        <f t="shared" si="28"/>
        <v>-0.124</v>
      </c>
      <c r="AH11" s="19">
        <f t="shared" si="29"/>
        <v>2.3170857837403069</v>
      </c>
      <c r="AI11" s="66">
        <f t="shared" ca="1" si="30"/>
        <v>-0.17415999999999998</v>
      </c>
      <c r="AJ11" s="63">
        <f t="shared" ca="1" si="31"/>
        <v>5.474444075366625</v>
      </c>
      <c r="AK11" s="70">
        <f t="shared" si="32"/>
        <v>-0.126</v>
      </c>
      <c r="AL11" s="19">
        <f t="shared" si="33"/>
        <v>2.3550029327412858</v>
      </c>
      <c r="AM11" s="66">
        <f t="shared" ca="1" si="34"/>
        <v>-0.17732000000000001</v>
      </c>
      <c r="AN11" s="63">
        <f t="shared" ca="1" si="35"/>
        <v>5.5539739282229235</v>
      </c>
      <c r="AO11" s="70">
        <f t="shared" si="36"/>
        <v>-0.128</v>
      </c>
      <c r="AP11" s="19">
        <f t="shared" si="37"/>
        <v>2.39293754725594</v>
      </c>
      <c r="AQ11" s="66">
        <f t="shared" ca="1" si="38"/>
        <v>-0.18064</v>
      </c>
      <c r="AR11" s="63">
        <f t="shared" ca="1" si="39"/>
        <v>5.6392356769229108</v>
      </c>
      <c r="AS11" s="70">
        <f t="shared" si="40"/>
        <v>-0.13</v>
      </c>
      <c r="AT11" s="19">
        <f t="shared" si="41"/>
        <v>2.430889635329283</v>
      </c>
      <c r="AU11" s="66">
        <f t="shared" ca="1" si="42"/>
        <v>-0.169324</v>
      </c>
      <c r="AV11" s="63">
        <f t="shared" ca="1" si="43"/>
        <v>4.6959756978322149</v>
      </c>
      <c r="AW11" s="369"/>
      <c r="AX11" s="369"/>
      <c r="AY11" s="369"/>
      <c r="AZ11" s="369"/>
    </row>
    <row r="12" spans="1:52" s="10" customFormat="1" ht="15">
      <c r="A12" s="539" t="s">
        <v>28</v>
      </c>
      <c r="B12" s="96">
        <v>2</v>
      </c>
      <c r="C12" s="100">
        <f t="shared" si="0"/>
        <v>50</v>
      </c>
      <c r="D12" s="474">
        <v>2.5000000000000001E-2</v>
      </c>
      <c r="E12" s="70">
        <f t="shared" si="1"/>
        <v>-3.2357182499794579E-2</v>
      </c>
      <c r="F12" s="19">
        <f t="shared" si="2"/>
        <v>0.3739170382457635</v>
      </c>
      <c r="G12" s="66">
        <f t="shared" ca="1" si="3"/>
        <v>-0.18715718249979457</v>
      </c>
      <c r="H12" s="63">
        <f t="shared" ca="1" si="44"/>
        <v>5.4041965945065531</v>
      </c>
      <c r="I12" s="70">
        <f t="shared" si="4"/>
        <v>-3.4069321853765405E-2</v>
      </c>
      <c r="J12" s="19">
        <f t="shared" si="5"/>
        <v>0.39378009716420914</v>
      </c>
      <c r="K12" s="66">
        <f t="shared" ca="1" si="6"/>
        <v>-0.19134932185376541</v>
      </c>
      <c r="L12" s="63">
        <f t="shared" ca="1" si="7"/>
        <v>5.480185363715222</v>
      </c>
      <c r="M12" s="70">
        <f t="shared" si="8"/>
        <v>-3.6386108017108523E-2</v>
      </c>
      <c r="N12" s="19">
        <f t="shared" si="9"/>
        <v>0.42067032119280645</v>
      </c>
      <c r="O12" s="66">
        <f t="shared" ca="1" si="10"/>
        <v>-0.1963461080171085</v>
      </c>
      <c r="P12" s="63">
        <f t="shared" ca="1" si="11"/>
        <v>5.5706163931340793</v>
      </c>
      <c r="Q12" s="70">
        <f t="shared" si="12"/>
        <v>-3.8467304345089409E-2</v>
      </c>
      <c r="R12" s="19">
        <f t="shared" si="13"/>
        <v>0.44483836050924763</v>
      </c>
      <c r="S12" s="66">
        <f t="shared" ca="1" si="14"/>
        <v>-0.20106730434508943</v>
      </c>
      <c r="T12" s="63">
        <f t="shared" ca="1" si="15"/>
        <v>5.6568684257570165</v>
      </c>
      <c r="U12" s="70">
        <f t="shared" si="16"/>
        <v>-4.0832760385366311E-2</v>
      </c>
      <c r="V12" s="19">
        <f t="shared" si="17"/>
        <v>0.47232145197041442</v>
      </c>
      <c r="W12" s="66">
        <f t="shared" ca="1" si="18"/>
        <v>-0.20619276038536632</v>
      </c>
      <c r="X12" s="63">
        <f t="shared" ca="1" si="19"/>
        <v>5.7508921191052735</v>
      </c>
      <c r="Y12" s="70">
        <f t="shared" si="20"/>
        <v>-4.3333112737647096E-2</v>
      </c>
      <c r="Z12" s="19">
        <f t="shared" si="21"/>
        <v>0.50138811707739483</v>
      </c>
      <c r="AA12" s="66">
        <f t="shared" ca="1" si="22"/>
        <v>-0.21153311273764708</v>
      </c>
      <c r="AB12" s="63">
        <f t="shared" ca="1" si="23"/>
        <v>5.8494793674492893</v>
      </c>
      <c r="AC12" s="70">
        <f t="shared" si="24"/>
        <v>-4.5954649027621468E-2</v>
      </c>
      <c r="AD12" s="19">
        <f t="shared" si="25"/>
        <v>0.53188152487503304</v>
      </c>
      <c r="AE12" s="66">
        <f t="shared" ca="1" si="26"/>
        <v>-0.21707464902762147</v>
      </c>
      <c r="AF12" s="63">
        <f t="shared" ca="1" si="27"/>
        <v>5.9524757762276437</v>
      </c>
      <c r="AG12" s="70">
        <f t="shared" si="28"/>
        <v>-4.879282143606644E-2</v>
      </c>
      <c r="AH12" s="19">
        <f t="shared" si="29"/>
        <v>0.56491557686747518</v>
      </c>
      <c r="AI12" s="66">
        <f t="shared" ca="1" si="30"/>
        <v>-0.22295282143606643</v>
      </c>
      <c r="AJ12" s="63">
        <f t="shared" ca="1" si="31"/>
        <v>6.0624741656190855</v>
      </c>
      <c r="AK12" s="70">
        <f t="shared" si="32"/>
        <v>-5.1824962668589929E-2</v>
      </c>
      <c r="AL12" s="19">
        <f t="shared" si="33"/>
        <v>0.60023113036250519</v>
      </c>
      <c r="AM12" s="66">
        <f t="shared" ca="1" si="34"/>
        <v>-0.22914496266858994</v>
      </c>
      <c r="AN12" s="63">
        <f t="shared" ca="1" si="35"/>
        <v>6.1792193435447791</v>
      </c>
      <c r="AO12" s="70">
        <f t="shared" si="36"/>
        <v>-5.5129861201607677E-2</v>
      </c>
      <c r="AP12" s="19">
        <f t="shared" si="37"/>
        <v>0.63875160014809085</v>
      </c>
      <c r="AQ12" s="66">
        <f t="shared" ca="1" si="38"/>
        <v>-0.23576986120160767</v>
      </c>
      <c r="AR12" s="63">
        <f t="shared" ca="1" si="39"/>
        <v>6.3051157232901502</v>
      </c>
      <c r="AS12" s="70">
        <f t="shared" si="40"/>
        <v>-5.8302629329586415E-2</v>
      </c>
      <c r="AT12" s="19">
        <f t="shared" si="41"/>
        <v>0.67575960406572877</v>
      </c>
      <c r="AU12" s="66">
        <f t="shared" ca="1" si="42"/>
        <v>-0.22762662932958641</v>
      </c>
      <c r="AV12" s="63">
        <f t="shared" ca="1" si="43"/>
        <v>5.3986023616613164</v>
      </c>
      <c r="AW12" s="369"/>
      <c r="AX12" s="369"/>
      <c r="AY12" s="369"/>
      <c r="AZ12" s="369"/>
    </row>
    <row r="13" spans="1:52" s="10" customFormat="1" ht="15">
      <c r="A13" s="59" t="s">
        <v>256</v>
      </c>
      <c r="B13" s="96">
        <v>1</v>
      </c>
      <c r="C13" s="100">
        <f t="shared" si="0"/>
        <v>20</v>
      </c>
      <c r="D13" s="94"/>
      <c r="E13" s="70">
        <f t="shared" si="1"/>
        <v>-6.5000000000000002E-2</v>
      </c>
      <c r="F13" s="19">
        <f>Atten_to_Te(E13,$C13)</f>
        <v>0.3015873314538231</v>
      </c>
      <c r="G13" s="66">
        <f t="shared" ca="1" si="3"/>
        <v>-0.25215718249979457</v>
      </c>
      <c r="H13" s="63">
        <f t="shared" ca="1" si="44"/>
        <v>5.719064802714227</v>
      </c>
      <c r="I13" s="70">
        <f t="shared" si="4"/>
        <v>-7.0000000000000007E-2</v>
      </c>
      <c r="J13" s="19">
        <f t="shared" si="5"/>
        <v>0.32497385741391049</v>
      </c>
      <c r="K13" s="66">
        <f t="shared" ca="1" si="6"/>
        <v>-0.26134932185376542</v>
      </c>
      <c r="L13" s="63">
        <f t="shared" ca="1" si="7"/>
        <v>5.8197976219805652</v>
      </c>
      <c r="M13" s="70">
        <f t="shared" si="8"/>
        <v>-7.4999999999999997E-2</v>
      </c>
      <c r="N13" s="19">
        <f t="shared" si="9"/>
        <v>0.34838732361209601</v>
      </c>
      <c r="O13" s="66">
        <f t="shared" ca="1" si="10"/>
        <v>-0.27134610801710851</v>
      </c>
      <c r="P13" s="63">
        <f t="shared" ca="1" si="11"/>
        <v>5.9351159085046028</v>
      </c>
      <c r="Q13" s="70">
        <f t="shared" si="12"/>
        <v>-7.8E-2</v>
      </c>
      <c r="R13" s="19">
        <f t="shared" si="13"/>
        <v>0.3624483475539364</v>
      </c>
      <c r="S13" s="66">
        <f t="shared" ca="1" si="14"/>
        <v>-0.27906730434508942</v>
      </c>
      <c r="T13" s="63">
        <f t="shared" ca="1" si="15"/>
        <v>6.0364917208790878</v>
      </c>
      <c r="U13" s="70">
        <f t="shared" si="16"/>
        <v>-8.5000000000000006E-2</v>
      </c>
      <c r="V13" s="19">
        <f t="shared" si="17"/>
        <v>0.39529520089434111</v>
      </c>
      <c r="W13" s="66">
        <f t="shared" ca="1" si="18"/>
        <v>-0.29119276038536634</v>
      </c>
      <c r="X13" s="63">
        <f t="shared" ca="1" si="19"/>
        <v>6.1654076601929866</v>
      </c>
      <c r="Y13" s="70">
        <f t="shared" si="20"/>
        <v>-0.09</v>
      </c>
      <c r="Z13" s="19">
        <f t="shared" si="21"/>
        <v>0.41878967415359902</v>
      </c>
      <c r="AA13" s="66">
        <f t="shared" ca="1" si="22"/>
        <v>-0.30153311273764705</v>
      </c>
      <c r="AB13" s="63">
        <f t="shared" ca="1" si="23"/>
        <v>6.2891720886798534</v>
      </c>
      <c r="AC13" s="70">
        <f t="shared" si="24"/>
        <v>-0.105</v>
      </c>
      <c r="AD13" s="19">
        <f t="shared" si="25"/>
        <v>0.48943560620762661</v>
      </c>
      <c r="AE13" s="66">
        <f t="shared" ca="1" si="26"/>
        <v>-0.32207464902762145</v>
      </c>
      <c r="AF13" s="63">
        <f t="shared" ca="1" si="27"/>
        <v>6.4669966823294063</v>
      </c>
      <c r="AG13" s="70">
        <f t="shared" si="28"/>
        <v>-0.105</v>
      </c>
      <c r="AH13" s="19">
        <f t="shared" si="29"/>
        <v>0.48943560620762661</v>
      </c>
      <c r="AI13" s="66">
        <f t="shared" ca="1" si="30"/>
        <v>-0.32795282143606641</v>
      </c>
      <c r="AJ13" s="63">
        <f t="shared" ca="1" si="31"/>
        <v>6.5776919468675574</v>
      </c>
      <c r="AK13" s="70">
        <f t="shared" si="32"/>
        <v>-0.11</v>
      </c>
      <c r="AL13" s="19">
        <f t="shared" si="33"/>
        <v>0.51303852502815328</v>
      </c>
      <c r="AM13" s="66">
        <f t="shared" ca="1" si="34"/>
        <v>-0.33914496266858996</v>
      </c>
      <c r="AN13" s="63">
        <f t="shared" ca="1" si="35"/>
        <v>6.7200539518829823</v>
      </c>
      <c r="AO13" s="70">
        <f t="shared" si="36"/>
        <v>-0.12</v>
      </c>
      <c r="AP13" s="19">
        <f t="shared" si="37"/>
        <v>0.56032596252947098</v>
      </c>
      <c r="AQ13" s="66">
        <f t="shared" ca="1" si="38"/>
        <v>-0.3557698612016077</v>
      </c>
      <c r="AR13" s="63">
        <f t="shared" ca="1" si="39"/>
        <v>6.8967015110254826</v>
      </c>
      <c r="AS13" s="70">
        <f t="shared" si="40"/>
        <v>-0.13300000000000001</v>
      </c>
      <c r="AT13" s="19">
        <f t="shared" si="41"/>
        <v>0.62196263699237253</v>
      </c>
      <c r="AU13" s="66">
        <f t="shared" ca="1" si="42"/>
        <v>-0.36062662932958645</v>
      </c>
      <c r="AV13" s="63">
        <f t="shared" ca="1" si="43"/>
        <v>6.0540333325810458</v>
      </c>
      <c r="AW13" s="369"/>
      <c r="AX13" s="369"/>
      <c r="AY13" s="369"/>
      <c r="AZ13" s="369"/>
    </row>
    <row r="14" spans="1:52" s="17" customFormat="1" ht="15.75">
      <c r="A14" s="61" t="s">
        <v>136</v>
      </c>
      <c r="B14" s="96">
        <v>4</v>
      </c>
      <c r="C14" s="100">
        <f t="shared" si="0"/>
        <v>190</v>
      </c>
      <c r="D14" s="95"/>
      <c r="E14" s="111">
        <f t="shared" si="1"/>
        <v>0</v>
      </c>
      <c r="F14" s="113">
        <f>T_LNA($A14,E$4,$C14)</f>
        <v>0.20358866799514533</v>
      </c>
      <c r="G14" s="66">
        <f t="shared" ref="G14" ca="1" si="78">E14+OFFSET(G14,-1,0)</f>
        <v>-0.25215718249979457</v>
      </c>
      <c r="H14" s="63">
        <f t="shared" ref="H14" ca="1" si="79">OFFSET(H14,-1,0)+F14*dbToAbs(-1*OFFSET(G14,-1,0))</f>
        <v>5.9348240007509814</v>
      </c>
      <c r="I14" s="111">
        <f t="shared" si="4"/>
        <v>0</v>
      </c>
      <c r="J14" s="113">
        <f>T_LNA($A14,I$4,$C14)</f>
        <v>0.19895442412967093</v>
      </c>
      <c r="K14" s="66">
        <f t="shared" ca="1" si="6"/>
        <v>-0.26134932185376542</v>
      </c>
      <c r="L14" s="63">
        <f t="shared" ca="1" si="7"/>
        <v>6.0310922877064606</v>
      </c>
      <c r="M14" s="111">
        <f t="shared" si="8"/>
        <v>0</v>
      </c>
      <c r="N14" s="113">
        <f>T_LNA($A14,M$4,$C14)</f>
        <v>0.19</v>
      </c>
      <c r="O14" s="66">
        <f t="shared" ref="O14" ca="1" si="80">M14+OFFSET(O14,-1,0)</f>
        <v>-0.27134610801710851</v>
      </c>
      <c r="P14" s="63">
        <f t="shared" ref="P14" ca="1" si="81">OFFSET(P14,-1,0)+N14*dbToAbs(-1*OFFSET(O14,-1,0))</f>
        <v>6.1373657601660332</v>
      </c>
      <c r="Q14" s="111">
        <f t="shared" si="12"/>
        <v>0</v>
      </c>
      <c r="R14" s="113">
        <f>T_LNA($A14,Q$4,$C14)</f>
        <v>0.18144859134407282</v>
      </c>
      <c r="S14" s="66">
        <f t="shared" ref="S14" ca="1" si="82">Q14+OFFSET(S14,-1,0)</f>
        <v>-0.27906730434508942</v>
      </c>
      <c r="T14" s="63">
        <f t="shared" ref="T14" ca="1" si="83">OFFSET(T14,-1,0)+R14*dbToAbs(-1*OFFSET(S14,-1,0))</f>
        <v>6.2299825258466583</v>
      </c>
      <c r="U14" s="111">
        <f t="shared" si="16"/>
        <v>0</v>
      </c>
      <c r="V14" s="113">
        <f>T_LNA($A14,U$4,$C14)</f>
        <v>0.17731831715142821</v>
      </c>
      <c r="W14" s="66">
        <f t="shared" ref="W14" ca="1" si="84">U14+OFFSET(W14,-1,0)</f>
        <v>-0.29119276038536634</v>
      </c>
      <c r="X14" s="63">
        <f t="shared" ref="X14" ca="1" si="85">OFFSET(X14,-1,0)+V14*dbToAbs(-1*OFFSET(W14,-1,0))</f>
        <v>6.3550227416668053</v>
      </c>
      <c r="Y14" s="111">
        <f t="shared" si="20"/>
        <v>0</v>
      </c>
      <c r="Z14" s="113">
        <f>T_LNA($A14,Y$4,$C14)</f>
        <v>0.18567507198160393</v>
      </c>
      <c r="AA14" s="66">
        <f t="shared" ref="AA14" ca="1" si="86">Y14+OFFSET(AA14,-1,0)</f>
        <v>-0.30153311273764705</v>
      </c>
      <c r="AB14" s="63">
        <f t="shared" ref="AB14" ca="1" si="87">OFFSET(AB14,-1,0)+Z14*dbToAbs(-1*OFFSET(AA14,-1,0))</f>
        <v>6.4881967585572173</v>
      </c>
      <c r="AC14" s="111">
        <f t="shared" si="24"/>
        <v>0</v>
      </c>
      <c r="AD14" s="113">
        <f>T_LNA($A14,AC$4,$C14)</f>
        <v>0.19442566853334337</v>
      </c>
      <c r="AE14" s="66">
        <f t="shared" ref="AE14" ca="1" si="88">AC14+OFFSET(AE14,-1,0)</f>
        <v>-0.32207464902762145</v>
      </c>
      <c r="AF14" s="63">
        <f t="shared" ref="AF14" ca="1" si="89">OFFSET(AF14,-1,0)+AD14*dbToAbs(-1*OFFSET(AE14,-1,0))</f>
        <v>6.6763891552094279</v>
      </c>
      <c r="AG14" s="111">
        <f t="shared" si="28"/>
        <v>0</v>
      </c>
      <c r="AH14" s="113">
        <f>T_LNA($A14,AG$4,$C14)</f>
        <v>0.19442566853334337</v>
      </c>
      <c r="AI14" s="66">
        <f t="shared" ref="AI14" ca="1" si="90">AG14+OFFSET(AI14,-1,0)</f>
        <v>-0.32795282143606641</v>
      </c>
      <c r="AJ14" s="63">
        <f t="shared" ref="AJ14" ca="1" si="91">OFFSET(AJ14,-1,0)+AH14*dbToAbs(-1*OFFSET(AI14,-1,0))</f>
        <v>6.7873680241813883</v>
      </c>
      <c r="AK14" s="111">
        <f t="shared" si="32"/>
        <v>0</v>
      </c>
      <c r="AL14" s="113">
        <f>T_LNA($A14,AK$4,$C14)</f>
        <v>0.18567507198160393</v>
      </c>
      <c r="AM14" s="66">
        <f t="shared" ref="AM14" ca="1" si="92">AK14+OFFSET(AM14,-1,0)</f>
        <v>-0.33914496266858996</v>
      </c>
      <c r="AN14" s="63">
        <f t="shared" ref="AN14" ca="1" si="93">OFFSET(AN14,-1,0)+AL14*dbToAbs(-1*OFFSET(AM14,-1,0))</f>
        <v>6.9208097500169998</v>
      </c>
      <c r="AO14" s="111">
        <f t="shared" si="36"/>
        <v>0</v>
      </c>
      <c r="AP14" s="113">
        <f>T_LNA($A14,AO$4,$C14)</f>
        <v>0.17328205947762282</v>
      </c>
      <c r="AQ14" s="66">
        <f t="shared" ref="AQ14" ca="1" si="94">AO14+OFFSET(AQ14,-1,0)</f>
        <v>-0.3557698612016077</v>
      </c>
      <c r="AR14" s="63">
        <f t="shared" ref="AR14" ca="1" si="95">OFFSET(AR14,-1,0)+AP14*dbToAbs(-1*OFFSET(AQ14,-1,0))</f>
        <v>7.084776301677131</v>
      </c>
      <c r="AS14" s="111">
        <f t="shared" si="40"/>
        <v>0</v>
      </c>
      <c r="AT14" s="113">
        <f>T_LNA($A14,AS$4,$C14)</f>
        <v>0.17731831715142821</v>
      </c>
      <c r="AU14" s="66">
        <f t="shared" ref="AU14" ca="1" si="96">AS14+OFFSET(AU14,-1,0)</f>
        <v>-0.36062662932958645</v>
      </c>
      <c r="AV14" s="63">
        <f t="shared" ref="AV14" ca="1" si="97">OFFSET(AV14,-1,0)+AT14*dbToAbs(-1*OFFSET(AU14,-1,0))</f>
        <v>6.2467042937295094</v>
      </c>
      <c r="AW14" s="370"/>
      <c r="AX14" s="371"/>
      <c r="AY14" s="371"/>
      <c r="AZ14" s="371"/>
    </row>
    <row r="15" spans="1:52" s="17" customFormat="1" ht="15.75">
      <c r="A15" s="61" t="s">
        <v>41</v>
      </c>
      <c r="B15" s="96">
        <v>1</v>
      </c>
      <c r="C15" s="100">
        <f t="shared" si="0"/>
        <v>20</v>
      </c>
      <c r="D15" s="95"/>
      <c r="E15" s="111">
        <f t="shared" si="1"/>
        <v>35.5</v>
      </c>
      <c r="F15" s="113">
        <f>T_LNA($A15,E$4)</f>
        <v>2.8249999999999997</v>
      </c>
      <c r="G15" s="66">
        <f t="shared" ca="1" si="3"/>
        <v>35.247842817500207</v>
      </c>
      <c r="H15" s="63">
        <f t="shared" ca="1" si="44"/>
        <v>8.9287024933808627</v>
      </c>
      <c r="I15" s="111">
        <f t="shared" si="4"/>
        <v>36.1</v>
      </c>
      <c r="J15" s="113">
        <f>T_LNA($A15,I$4)</f>
        <v>2.2825999999999991</v>
      </c>
      <c r="K15" s="66">
        <f t="shared" ca="1" si="6"/>
        <v>35.838650678146237</v>
      </c>
      <c r="L15" s="63">
        <f t="shared" ca="1" si="7"/>
        <v>8.4552716247368505</v>
      </c>
      <c r="M15" s="111">
        <f t="shared" si="8"/>
        <v>36.5</v>
      </c>
      <c r="N15" s="113">
        <f>T_LNA($A15,M$4)</f>
        <v>2.2260999999999997</v>
      </c>
      <c r="O15" s="66">
        <f t="shared" ca="1" si="10"/>
        <v>36.228653891982894</v>
      </c>
      <c r="P15" s="63">
        <f t="shared" ca="1" si="11"/>
        <v>8.5069888906055553</v>
      </c>
      <c r="Q15" s="111">
        <f t="shared" si="12"/>
        <v>36.375</v>
      </c>
      <c r="R15" s="113">
        <f>T_LNA($A15,Q$4)</f>
        <v>2.5989999999999998</v>
      </c>
      <c r="S15" s="66">
        <f t="shared" ca="1" si="14"/>
        <v>36.095932695654909</v>
      </c>
      <c r="T15" s="63">
        <f t="shared" ca="1" si="15"/>
        <v>9.0014705731532505</v>
      </c>
      <c r="U15" s="111">
        <f t="shared" si="16"/>
        <v>35.799999999999997</v>
      </c>
      <c r="V15" s="113">
        <f>T_LNA($A15,U$4)</f>
        <v>2.5311999999999997</v>
      </c>
      <c r="W15" s="66">
        <f t="shared" ca="1" si="18"/>
        <v>35.508807239614633</v>
      </c>
      <c r="X15" s="63">
        <f t="shared" ca="1" si="19"/>
        <v>9.0617577363185617</v>
      </c>
      <c r="Y15" s="111">
        <f t="shared" si="20"/>
        <v>34.875</v>
      </c>
      <c r="Z15" s="113">
        <f>T_LNA($A15,Y$4)</f>
        <v>2.2599999999999998</v>
      </c>
      <c r="AA15" s="66">
        <f t="shared" ca="1" si="22"/>
        <v>34.573466887262356</v>
      </c>
      <c r="AB15" s="63">
        <f t="shared" ca="1" si="23"/>
        <v>8.910685405646074</v>
      </c>
      <c r="AC15" s="111">
        <f t="shared" si="24"/>
        <v>34.299999999999997</v>
      </c>
      <c r="AD15" s="113">
        <f>T_LNA($A15,AC$4)</f>
        <v>2.0792000000000002</v>
      </c>
      <c r="AE15" s="66">
        <f t="shared" ca="1" si="26"/>
        <v>33.977925350972377</v>
      </c>
      <c r="AF15" s="63">
        <f t="shared" ca="1" si="27"/>
        <v>8.9156450770039122</v>
      </c>
      <c r="AG15" s="111">
        <f t="shared" si="28"/>
        <v>33.65</v>
      </c>
      <c r="AH15" s="113">
        <f>T_LNA($A15,AG$4)</f>
        <v>1.4124999999999999</v>
      </c>
      <c r="AI15" s="66">
        <f t="shared" ca="1" si="30"/>
        <v>33.322047178563935</v>
      </c>
      <c r="AJ15" s="63">
        <f t="shared" ca="1" si="31"/>
        <v>8.3106620492961536</v>
      </c>
      <c r="AK15" s="111">
        <f t="shared" si="32"/>
        <v>33.5</v>
      </c>
      <c r="AL15" s="113">
        <f>T_LNA($A15,AK$4)</f>
        <v>1.0960999999999996</v>
      </c>
      <c r="AM15" s="66">
        <f t="shared" ca="1" si="34"/>
        <v>33.160855037331409</v>
      </c>
      <c r="AN15" s="63">
        <f t="shared" ca="1" si="35"/>
        <v>8.1059361538268675</v>
      </c>
      <c r="AO15" s="111">
        <f t="shared" si="36"/>
        <v>33.9</v>
      </c>
      <c r="AP15" s="113">
        <f>T_LNA($A15,AO$4)</f>
        <v>0.99439999999999995</v>
      </c>
      <c r="AQ15" s="66">
        <f t="shared" ca="1" si="38"/>
        <v>33.54423013879839</v>
      </c>
      <c r="AR15" s="63">
        <f t="shared" ca="1" si="39"/>
        <v>8.1640661738531382</v>
      </c>
      <c r="AS15" s="111">
        <f t="shared" si="40"/>
        <v>34.5</v>
      </c>
      <c r="AT15" s="113">
        <f>T_LNA($A15,AS$4)</f>
        <v>1.4577</v>
      </c>
      <c r="AU15" s="66">
        <f t="shared" ca="1" si="42"/>
        <v>34.139373370670413</v>
      </c>
      <c r="AV15" s="63">
        <f t="shared" ca="1" si="43"/>
        <v>7.8306154461586548</v>
      </c>
      <c r="AW15" s="370"/>
      <c r="AX15" s="371"/>
      <c r="AY15" s="371"/>
      <c r="AZ15" s="371"/>
    </row>
    <row r="16" spans="1:52" s="10" customFormat="1" ht="15">
      <c r="A16" s="476" t="s">
        <v>28</v>
      </c>
      <c r="B16" s="94">
        <v>2</v>
      </c>
      <c r="C16" s="101">
        <f t="shared" si="0"/>
        <v>50</v>
      </c>
      <c r="D16" s="474">
        <v>0.1</v>
      </c>
      <c r="E16" s="70">
        <f t="shared" si="1"/>
        <v>-0.12942872999917832</v>
      </c>
      <c r="F16" s="467">
        <f t="shared" ref="F16" si="98">Atten_to_Te(E16,$C16)</f>
        <v>1.5125296296552571</v>
      </c>
      <c r="G16" s="468">
        <f t="shared" ref="G16" ca="1" si="99">E16+OFFSET(G16,-1,0)</f>
        <v>35.11841408750103</v>
      </c>
      <c r="H16" s="469">
        <f t="shared" ref="H16" ca="1" si="100">OFFSET(H16,-1,0)+F16*dbToAbs(-1*OFFSET(G16,-1,0))</f>
        <v>8.9291542656914942</v>
      </c>
      <c r="I16" s="70">
        <f t="shared" si="4"/>
        <v>-0.13627728741506162</v>
      </c>
      <c r="J16" s="467">
        <f t="shared" ref="J16" si="101">Atten_to_Te(I16,$C16)</f>
        <v>1.5938258098122438</v>
      </c>
      <c r="K16" s="468">
        <f t="shared" ref="K16" ca="1" si="102">I16+OFFSET(K16,-1,0)</f>
        <v>35.702373390731175</v>
      </c>
      <c r="L16" s="469">
        <f t="shared" ref="L16" ca="1" si="103">OFFSET(L16,-1,0)+J16*dbToAbs(-1*OFFSET(K16,-1,0))</f>
        <v>8.45568712929032</v>
      </c>
      <c r="M16" s="70">
        <f t="shared" si="8"/>
        <v>-0.14554443206843409</v>
      </c>
      <c r="N16" s="467">
        <f t="shared" ref="N16" si="104">Atten_to_Te(M16,$C16)</f>
        <v>1.7040362668765185</v>
      </c>
      <c r="O16" s="468">
        <f t="shared" ref="O16" ca="1" si="105">M16+OFFSET(O16,-1,0)</f>
        <v>36.083109459914461</v>
      </c>
      <c r="P16" s="469">
        <f t="shared" ref="P16" ca="1" si="106">OFFSET(P16,-1,0)+N16*dbToAbs(-1*OFFSET(O16,-1,0))</f>
        <v>8.5073949723297364</v>
      </c>
      <c r="Q16" s="70">
        <f t="shared" si="12"/>
        <v>-0.15386921738035764</v>
      </c>
      <c r="R16" s="467">
        <f t="shared" ref="R16" si="107">Atten_to_Te(Q16,$C16)</f>
        <v>1.8032403355445425</v>
      </c>
      <c r="S16" s="468">
        <f t="shared" ref="S16" ca="1" si="108">Q16+OFFSET(S16,-1,0)</f>
        <v>35.942063478274548</v>
      </c>
      <c r="T16" s="469">
        <f t="shared" ref="T16" ca="1" si="109">OFFSET(T16,-1,0)+R16*dbToAbs(-1*OFFSET(S16,-1,0))</f>
        <v>9.0019136309094048</v>
      </c>
      <c r="U16" s="70">
        <f t="shared" si="16"/>
        <v>-0.16333104154146524</v>
      </c>
      <c r="V16" s="467">
        <f t="shared" ref="V16" si="110">Atten_to_Te(U16,$C16)</f>
        <v>1.9162253029649579</v>
      </c>
      <c r="W16" s="468">
        <f t="shared" ref="W16" ca="1" si="111">U16+OFFSET(W16,-1,0)</f>
        <v>35.345476198073165</v>
      </c>
      <c r="X16" s="469">
        <f t="shared" ref="X16" ca="1" si="112">OFFSET(X16,-1,0)+V16*dbToAbs(-1*OFFSET(W16,-1,0))</f>
        <v>9.0622967078751895</v>
      </c>
      <c r="Y16" s="70">
        <f t="shared" si="20"/>
        <v>-0.17333245095058838</v>
      </c>
      <c r="Z16" s="467">
        <f t="shared" ref="Z16" si="113">Atten_to_Te(Y16,$C16)</f>
        <v>2.0359214495280331</v>
      </c>
      <c r="AA16" s="468">
        <f t="shared" ref="AA16" ca="1" si="114">Y16+OFFSET(AA16,-1,0)</f>
        <v>34.400134436311767</v>
      </c>
      <c r="AB16" s="469">
        <f t="shared" ref="AB16" ca="1" si="115">OFFSET(AB16,-1,0)+Z16*dbToAbs(-1*OFFSET(AA16,-1,0))</f>
        <v>8.9113956606942786</v>
      </c>
      <c r="AC16" s="70">
        <f t="shared" si="24"/>
        <v>-0.18381859611048587</v>
      </c>
      <c r="AD16" s="467">
        <f t="shared" ref="AD16" si="116">Atten_to_Te(AC16,$C16)</f>
        <v>2.161715243644946</v>
      </c>
      <c r="AE16" s="468">
        <f t="shared" ref="AE16" ca="1" si="117">AC16+OFFSET(AE16,-1,0)</f>
        <v>33.794106754861893</v>
      </c>
      <c r="AF16" s="469">
        <f t="shared" ref="AF16" ca="1" si="118">OFFSET(AF16,-1,0)+AD16*dbToAbs(-1*OFFSET(AE16,-1,0))</f>
        <v>8.9165100567730793</v>
      </c>
      <c r="AG16" s="70">
        <f t="shared" si="28"/>
        <v>-0.19517128574426576</v>
      </c>
      <c r="AH16" s="467">
        <f t="shared" ref="AH16" si="119">Atten_to_Te(AG16,$C16)</f>
        <v>2.2982471253575221</v>
      </c>
      <c r="AI16" s="468">
        <f t="shared" ref="AI16" ca="1" si="120">AG16+OFFSET(AI16,-1,0)</f>
        <v>33.126875892819669</v>
      </c>
      <c r="AJ16" s="469">
        <f t="shared" ref="AJ16" ca="1" si="121">OFFSET(AJ16,-1,0)+AH16*dbToAbs(-1*OFFSET(AI16,-1,0))</f>
        <v>8.3117315769241191</v>
      </c>
      <c r="AK16" s="70">
        <f t="shared" si="32"/>
        <v>-0.20729985067435971</v>
      </c>
      <c r="AL16" s="467">
        <f t="shared" ref="AL16" si="122">Atten_to_Te(AK16,$C16)</f>
        <v>2.4445048485783993</v>
      </c>
      <c r="AM16" s="468">
        <f t="shared" ref="AM16" ca="1" si="123">AK16+OFFSET(AM16,-1,0)</f>
        <v>32.953555186657049</v>
      </c>
      <c r="AN16" s="469">
        <f t="shared" ref="AN16" ca="1" si="124">OFFSET(AN16,-1,0)+AL16*dbToAbs(-1*OFFSET(AM16,-1,0))</f>
        <v>8.1071167609502357</v>
      </c>
      <c r="AO16" s="70">
        <f t="shared" si="36"/>
        <v>-0.22051944480643071</v>
      </c>
      <c r="AP16" s="467">
        <f t="shared" ref="AP16" si="125">Atten_to_Te(AO16,$C16)</f>
        <v>2.6043851458615208</v>
      </c>
      <c r="AQ16" s="468">
        <f t="shared" ref="AQ16" ca="1" si="126">AO16+OFFSET(AQ16,-1,0)</f>
        <v>33.323710693991963</v>
      </c>
      <c r="AR16" s="469">
        <f t="shared" ref="AR16" ca="1" si="127">OFFSET(AR16,-1,0)+AP16*dbToAbs(-1*OFFSET(AQ16,-1,0))</f>
        <v>8.1652177222519686</v>
      </c>
      <c r="AS16" s="70">
        <f t="shared" si="40"/>
        <v>-0.23321051731834566</v>
      </c>
      <c r="AT16" s="467">
        <f t="shared" ref="AT16" si="128">Atten_to_Te(AS16,$C16)</f>
        <v>2.758331947727044</v>
      </c>
      <c r="AU16" s="468">
        <f t="shared" ref="AU16" ca="1" si="129">AS16+OFFSET(AU16,-1,0)</f>
        <v>33.906162853352065</v>
      </c>
      <c r="AV16" s="469">
        <f t="shared" ref="AV16" ca="1" si="130">OFFSET(AV16,-1,0)+AT16*dbToAbs(-1*OFFSET(AU16,-1,0))</f>
        <v>7.8316788768556362</v>
      </c>
      <c r="AW16" s="369"/>
      <c r="AX16" s="372"/>
      <c r="AY16" s="369"/>
      <c r="AZ16" s="369"/>
    </row>
    <row r="17" spans="1:52" s="10" customFormat="1" ht="15.75" thickBot="1">
      <c r="A17" s="60" t="s">
        <v>28</v>
      </c>
      <c r="B17" s="96">
        <v>4</v>
      </c>
      <c r="C17" s="100">
        <f t="shared" si="0"/>
        <v>190</v>
      </c>
      <c r="D17" s="475">
        <v>0.1</v>
      </c>
      <c r="E17" s="55">
        <f>G_Lookup($A17,$E$3, E$4,$D17,$C17)</f>
        <v>-0.14863733813597615</v>
      </c>
      <c r="F17" s="56">
        <f t="shared" si="2"/>
        <v>6.6153110871467007</v>
      </c>
      <c r="G17" s="67">
        <f t="shared" ca="1" si="3"/>
        <v>34.969776749365053</v>
      </c>
      <c r="H17" s="64">
        <f t="shared" ca="1" si="44"/>
        <v>8.9311899426600014</v>
      </c>
      <c r="I17" s="55">
        <f>G_Lookup($A17,$E$3, I$4,$D17,$C17)</f>
        <v>-0.1565022947369932</v>
      </c>
      <c r="J17" s="56">
        <f t="shared" ref="J17" si="131">Atten_to_Te(I17,$C17)</f>
        <v>6.9716987496730942</v>
      </c>
      <c r="K17" s="67">
        <f t="shared" ca="1" si="6"/>
        <v>35.54587109599418</v>
      </c>
      <c r="L17" s="64">
        <f t="shared" ca="1" si="7"/>
        <v>8.4575625610818204</v>
      </c>
      <c r="M17" s="55">
        <f>G_Lookup($A17,$E$3, M$4,$D17,$C17)</f>
        <v>-0.16714478279514747</v>
      </c>
      <c r="N17" s="56">
        <f t="shared" ref="N17" si="132">Atten_to_Te(M17,$C17)</f>
        <v>7.4549744109159199</v>
      </c>
      <c r="O17" s="67">
        <f t="shared" ca="1" si="10"/>
        <v>35.915964677119312</v>
      </c>
      <c r="P17" s="64">
        <f t="shared" ca="1" si="11"/>
        <v>8.5092320825408443</v>
      </c>
      <c r="Q17" s="55">
        <f>G_Lookup($A17,$E$3, Q$4,$D17,$C17)</f>
        <v>-0.17670505530439362</v>
      </c>
      <c r="R17" s="56">
        <f t="shared" ref="R17" si="133">Atten_to_Te(Q17,$C17)</f>
        <v>7.8901175505997418</v>
      </c>
      <c r="S17" s="67">
        <f t="shared" ca="1" si="14"/>
        <v>35.765358422970152</v>
      </c>
      <c r="T17" s="64">
        <f t="shared" ca="1" si="15"/>
        <v>9.0039221553729671</v>
      </c>
      <c r="U17" s="55">
        <f>G_Lookup($A17,$E$3, U$4,$D17,$C17)</f>
        <v>-0.18757111539187674</v>
      </c>
      <c r="V17" s="56">
        <f t="shared" ref="V17" si="134">Atten_to_Te(U17,$C17)</f>
        <v>8.3858590930994197</v>
      </c>
      <c r="W17" s="67">
        <f t="shared" ca="1" si="18"/>
        <v>35.157905082681289</v>
      </c>
      <c r="X17" s="64">
        <f t="shared" ca="1" si="19"/>
        <v>9.0647457707837997</v>
      </c>
      <c r="Y17" s="55">
        <f>G_Lookup($A17,$E$3, Y$4,$D17,$C17)</f>
        <v>-0.19905684095056533</v>
      </c>
      <c r="Z17" s="56">
        <f t="shared" ref="Z17" si="135">Atten_to_Te(Y17,$C17)</f>
        <v>8.9112218097487723</v>
      </c>
      <c r="AA17" s="67">
        <f t="shared" ca="1" si="22"/>
        <v>34.201077595361198</v>
      </c>
      <c r="AB17" s="64">
        <f t="shared" ca="1" si="23"/>
        <v>8.9146310296218534</v>
      </c>
      <c r="AC17" s="55">
        <f>G_Lookup($A17,$E$3, AC$4,$D17,$C17)</f>
        <v>-0.21109924223105778</v>
      </c>
      <c r="AD17" s="56">
        <f t="shared" ref="AD17" si="136">Atten_to_Te(AC17,$C17)</f>
        <v>9.4635412476906353</v>
      </c>
      <c r="AE17" s="67">
        <f t="shared" ca="1" si="26"/>
        <v>33.583007512630836</v>
      </c>
      <c r="AF17" s="64">
        <f t="shared" ca="1" si="27"/>
        <v>8.9204604743405067</v>
      </c>
      <c r="AG17" s="55">
        <f>G_Lookup($A17,$E$3, AG$4,$D17,$C17)</f>
        <v>-0.22413679245549128</v>
      </c>
      <c r="AH17" s="56">
        <f t="shared" ref="AH17" si="137">Atten_to_Te(AG17,$C17)</f>
        <v>10.063231858043537</v>
      </c>
      <c r="AI17" s="67">
        <f t="shared" ca="1" si="30"/>
        <v>32.90273910036418</v>
      </c>
      <c r="AJ17" s="64">
        <f t="shared" ca="1" si="31"/>
        <v>8.3166299277851223</v>
      </c>
      <c r="AK17" s="55">
        <f>G_Lookup($A17,$E$3, AK$4,$D17,$C17)</f>
        <v>-0.23806536617038412</v>
      </c>
      <c r="AL17" s="56">
        <f t="shared" ref="AL17" si="138">Atten_to_Te(AK17,$C17)</f>
        <v>10.705899199258766</v>
      </c>
      <c r="AM17" s="67">
        <f t="shared" ca="1" si="34"/>
        <v>32.715489820486667</v>
      </c>
      <c r="AN17" s="64">
        <f t="shared" ca="1" si="35"/>
        <v>8.1125401109310609</v>
      </c>
      <c r="AO17" s="55">
        <f>G_Lookup($A17,$E$3, AO$4,$D17,$C17)</f>
        <v>-0.25324688949245855</v>
      </c>
      <c r="AP17" s="56">
        <f t="shared" ref="AP17" si="139">Atten_to_Te(AO17,$C17)</f>
        <v>11.408729496623636</v>
      </c>
      <c r="AQ17" s="67">
        <f t="shared" ca="1" si="38"/>
        <v>33.070463804499504</v>
      </c>
      <c r="AR17" s="64">
        <f t="shared" ca="1" si="39"/>
        <v>8.170524931532853</v>
      </c>
      <c r="AS17" s="55">
        <f>G_Lookup($A17,$E$3, AS$4,$D17,$C17)</f>
        <v>-0.267821452931918</v>
      </c>
      <c r="AT17" s="56">
        <f t="shared" ref="AT17" si="140">Atten_to_Te(AS17,$C17)</f>
        <v>12.08577594700885</v>
      </c>
      <c r="AU17" s="67">
        <f t="shared" ca="1" si="42"/>
        <v>33.638341400420146</v>
      </c>
      <c r="AV17" s="64">
        <f t="shared" ca="1" si="43"/>
        <v>7.8365954018738542</v>
      </c>
      <c r="AW17" s="369"/>
      <c r="AX17" s="372"/>
      <c r="AY17" s="369"/>
      <c r="AZ17" s="369"/>
    </row>
    <row r="18" spans="1:52" s="10" customFormat="1" ht="16.5" thickBot="1">
      <c r="A18" s="103" t="s">
        <v>18</v>
      </c>
      <c r="B18" s="98"/>
      <c r="C18" s="98"/>
      <c r="D18" s="92"/>
      <c r="E18" s="93"/>
      <c r="F18" s="83"/>
      <c r="G18" s="86">
        <f ca="1">G17</f>
        <v>34.969776749365053</v>
      </c>
      <c r="H18" s="85">
        <f ca="1">H17</f>
        <v>8.9311899426600014</v>
      </c>
      <c r="I18" s="83"/>
      <c r="J18" s="83"/>
      <c r="K18" s="86">
        <f ca="1">K17</f>
        <v>35.54587109599418</v>
      </c>
      <c r="L18" s="85">
        <f ca="1">L17</f>
        <v>8.4575625610818204</v>
      </c>
      <c r="M18" s="83"/>
      <c r="N18" s="83"/>
      <c r="O18" s="86">
        <f ca="1">O17</f>
        <v>35.915964677119312</v>
      </c>
      <c r="P18" s="85">
        <f ca="1">P17</f>
        <v>8.5092320825408443</v>
      </c>
      <c r="Q18" s="83"/>
      <c r="R18" s="83"/>
      <c r="S18" s="86">
        <f ca="1">S17</f>
        <v>35.765358422970152</v>
      </c>
      <c r="T18" s="85">
        <f ca="1">T17</f>
        <v>9.0039221553729671</v>
      </c>
      <c r="U18" s="93"/>
      <c r="V18" s="83"/>
      <c r="W18" s="86">
        <f ca="1">W17</f>
        <v>35.157905082681289</v>
      </c>
      <c r="X18" s="85">
        <f ca="1">X17</f>
        <v>9.0647457707837997</v>
      </c>
      <c r="Y18" s="83"/>
      <c r="Z18" s="83"/>
      <c r="AA18" s="86">
        <f ca="1">AA17</f>
        <v>34.201077595361198</v>
      </c>
      <c r="AB18" s="85">
        <f ca="1">AB17</f>
        <v>8.9146310296218534</v>
      </c>
      <c r="AC18" s="83"/>
      <c r="AD18" s="83"/>
      <c r="AE18" s="86">
        <f ca="1">AE17</f>
        <v>33.583007512630836</v>
      </c>
      <c r="AF18" s="85">
        <f ca="1">AF17</f>
        <v>8.9204604743405067</v>
      </c>
      <c r="AG18" s="83"/>
      <c r="AH18" s="83"/>
      <c r="AI18" s="86">
        <f ca="1">AI17</f>
        <v>32.90273910036418</v>
      </c>
      <c r="AJ18" s="85">
        <f ca="1">AJ17</f>
        <v>8.3166299277851223</v>
      </c>
      <c r="AK18" s="93"/>
      <c r="AL18" s="83"/>
      <c r="AM18" s="86">
        <f ca="1">AM17</f>
        <v>32.715489820486667</v>
      </c>
      <c r="AN18" s="85">
        <f ca="1">AN17</f>
        <v>8.1125401109310609</v>
      </c>
      <c r="AO18" s="83"/>
      <c r="AP18" s="83"/>
      <c r="AQ18" s="86">
        <f ca="1">AQ17</f>
        <v>33.070463804499504</v>
      </c>
      <c r="AR18" s="85">
        <f ca="1">AR17</f>
        <v>8.170524931532853</v>
      </c>
      <c r="AS18" s="83"/>
      <c r="AT18" s="83"/>
      <c r="AU18" s="86">
        <f ca="1">AU17</f>
        <v>33.638341400420146</v>
      </c>
      <c r="AV18" s="85">
        <f ca="1">AV17</f>
        <v>7.8365954018738542</v>
      </c>
      <c r="AW18" s="369"/>
      <c r="AX18" s="372"/>
      <c r="AY18" s="369"/>
      <c r="AZ18" s="369"/>
    </row>
    <row r="19" spans="1:52" s="10" customFormat="1" ht="20.100000000000001" customHeight="1" thickBot="1">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369"/>
      <c r="AX19" s="372"/>
      <c r="AY19" s="372"/>
      <c r="AZ19" s="369"/>
    </row>
    <row r="20" spans="1:52" s="42" customFormat="1" ht="19.5" customHeight="1" thickBot="1">
      <c r="A20" s="57" t="s">
        <v>198</v>
      </c>
      <c r="B20" s="712" t="s">
        <v>133</v>
      </c>
      <c r="C20" s="712" t="s">
        <v>26</v>
      </c>
      <c r="D20" s="712" t="s">
        <v>27</v>
      </c>
      <c r="E20" s="351">
        <v>2</v>
      </c>
      <c r="F20" s="352"/>
      <c r="G20" s="352"/>
      <c r="H20" s="352"/>
      <c r="I20" s="352"/>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c r="AG20" s="352"/>
      <c r="AH20" s="352"/>
      <c r="AI20" s="352"/>
      <c r="AJ20" s="352"/>
      <c r="AK20" s="352"/>
      <c r="AL20" s="352"/>
      <c r="AM20" s="352"/>
      <c r="AN20" s="352"/>
      <c r="AO20" s="352"/>
      <c r="AP20" s="352"/>
      <c r="AQ20" s="352"/>
      <c r="AR20" s="352"/>
      <c r="AS20" s="352"/>
      <c r="AT20" s="352"/>
      <c r="AU20" s="352"/>
      <c r="AV20" s="353"/>
      <c r="AW20" s="366"/>
      <c r="AX20" s="366"/>
      <c r="AY20" s="366"/>
      <c r="AZ20" s="366"/>
    </row>
    <row r="21" spans="1:52" s="43" customFormat="1" ht="18.75" thickBot="1">
      <c r="A21" s="68" t="s">
        <v>7</v>
      </c>
      <c r="B21" s="713"/>
      <c r="C21" s="713"/>
      <c r="D21" s="713"/>
      <c r="E21" s="706">
        <f>fLO_Band2+Delta_F</f>
        <v>3.4099999999999997</v>
      </c>
      <c r="F21" s="707"/>
      <c r="G21" s="707"/>
      <c r="H21" s="708"/>
      <c r="I21" s="706">
        <v>3.88</v>
      </c>
      <c r="J21" s="707"/>
      <c r="K21" s="707"/>
      <c r="L21" s="708"/>
      <c r="M21" s="706">
        <v>4.4000000000000004</v>
      </c>
      <c r="N21" s="707"/>
      <c r="O21" s="707"/>
      <c r="P21" s="708"/>
      <c r="Q21" s="706">
        <v>5</v>
      </c>
      <c r="R21" s="707"/>
      <c r="S21" s="707"/>
      <c r="T21" s="708"/>
      <c r="U21" s="706">
        <v>5.7</v>
      </c>
      <c r="V21" s="707"/>
      <c r="W21" s="707"/>
      <c r="X21" s="708"/>
      <c r="Y21" s="706">
        <v>6.45</v>
      </c>
      <c r="Z21" s="707"/>
      <c r="AA21" s="707"/>
      <c r="AB21" s="708"/>
      <c r="AC21" s="706">
        <v>7.35</v>
      </c>
      <c r="AD21" s="707"/>
      <c r="AE21" s="707"/>
      <c r="AF21" s="708"/>
      <c r="AG21" s="706">
        <v>8.35</v>
      </c>
      <c r="AH21" s="707"/>
      <c r="AI21" s="707"/>
      <c r="AJ21" s="708"/>
      <c r="AK21" s="706">
        <v>9.5</v>
      </c>
      <c r="AL21" s="707"/>
      <c r="AM21" s="707"/>
      <c r="AN21" s="708"/>
      <c r="AO21" s="706">
        <v>10.8</v>
      </c>
      <c r="AP21" s="707"/>
      <c r="AQ21" s="707"/>
      <c r="AR21" s="708"/>
      <c r="AS21" s="706">
        <f>fHI_Band2-Delta_F</f>
        <v>12.290000000000001</v>
      </c>
      <c r="AT21" s="707"/>
      <c r="AU21" s="707"/>
      <c r="AV21" s="708"/>
      <c r="AW21" s="367"/>
      <c r="AX21" s="367"/>
      <c r="AY21" s="367"/>
      <c r="AZ21" s="367"/>
    </row>
    <row r="22" spans="1:52" s="11" customFormat="1" ht="17.25" customHeight="1" thickTop="1" thickBot="1">
      <c r="A22" s="58" t="s">
        <v>15</v>
      </c>
      <c r="B22" s="97" t="s">
        <v>11</v>
      </c>
      <c r="C22" s="97" t="s">
        <v>24</v>
      </c>
      <c r="D22" s="91" t="s">
        <v>25</v>
      </c>
      <c r="E22" s="53" t="s">
        <v>17</v>
      </c>
      <c r="F22" s="44" t="s">
        <v>16</v>
      </c>
      <c r="G22" s="65" t="s">
        <v>19</v>
      </c>
      <c r="H22" s="62" t="s">
        <v>20</v>
      </c>
      <c r="I22" s="54" t="s">
        <v>17</v>
      </c>
      <c r="J22" s="44" t="s">
        <v>16</v>
      </c>
      <c r="K22" s="65" t="s">
        <v>19</v>
      </c>
      <c r="L22" s="62" t="s">
        <v>20</v>
      </c>
      <c r="M22" s="54" t="s">
        <v>17</v>
      </c>
      <c r="N22" s="44" t="s">
        <v>16</v>
      </c>
      <c r="O22" s="65" t="s">
        <v>19</v>
      </c>
      <c r="P22" s="62" t="s">
        <v>20</v>
      </c>
      <c r="Q22" s="54" t="s">
        <v>17</v>
      </c>
      <c r="R22" s="44" t="s">
        <v>16</v>
      </c>
      <c r="S22" s="65" t="s">
        <v>19</v>
      </c>
      <c r="T22" s="62" t="s">
        <v>20</v>
      </c>
      <c r="U22" s="54" t="s">
        <v>17</v>
      </c>
      <c r="V22" s="44" t="s">
        <v>16</v>
      </c>
      <c r="W22" s="65" t="s">
        <v>19</v>
      </c>
      <c r="X22" s="62" t="s">
        <v>20</v>
      </c>
      <c r="Y22" s="54" t="s">
        <v>17</v>
      </c>
      <c r="Z22" s="44" t="s">
        <v>16</v>
      </c>
      <c r="AA22" s="65" t="s">
        <v>19</v>
      </c>
      <c r="AB22" s="62" t="s">
        <v>20</v>
      </c>
      <c r="AC22" s="54" t="s">
        <v>17</v>
      </c>
      <c r="AD22" s="44" t="s">
        <v>16</v>
      </c>
      <c r="AE22" s="65" t="s">
        <v>19</v>
      </c>
      <c r="AF22" s="62" t="s">
        <v>20</v>
      </c>
      <c r="AG22" s="54" t="s">
        <v>17</v>
      </c>
      <c r="AH22" s="44" t="s">
        <v>16</v>
      </c>
      <c r="AI22" s="65" t="s">
        <v>19</v>
      </c>
      <c r="AJ22" s="62" t="s">
        <v>20</v>
      </c>
      <c r="AK22" s="54" t="s">
        <v>17</v>
      </c>
      <c r="AL22" s="44" t="s">
        <v>16</v>
      </c>
      <c r="AM22" s="65" t="s">
        <v>19</v>
      </c>
      <c r="AN22" s="62" t="s">
        <v>20</v>
      </c>
      <c r="AO22" s="54" t="s">
        <v>17</v>
      </c>
      <c r="AP22" s="44" t="s">
        <v>16</v>
      </c>
      <c r="AQ22" s="65" t="s">
        <v>19</v>
      </c>
      <c r="AR22" s="62" t="s">
        <v>20</v>
      </c>
      <c r="AS22" s="54" t="s">
        <v>17</v>
      </c>
      <c r="AT22" s="44" t="s">
        <v>16</v>
      </c>
      <c r="AU22" s="65" t="s">
        <v>19</v>
      </c>
      <c r="AV22" s="62" t="s">
        <v>20</v>
      </c>
      <c r="AW22" s="368"/>
      <c r="AX22" s="368"/>
      <c r="AY22" s="368"/>
      <c r="AZ22" s="368"/>
    </row>
    <row r="23" spans="1:52" s="10" customFormat="1" ht="15.75" thickTop="1">
      <c r="A23" s="75" t="s">
        <v>14</v>
      </c>
      <c r="B23" s="99">
        <v>1</v>
      </c>
      <c r="C23" s="99">
        <f t="shared" ref="C23:C34" si="141">INDEX(Stage_Temp_Table,$B23)</f>
        <v>20</v>
      </c>
      <c r="D23" s="99"/>
      <c r="E23" s="76">
        <v>0</v>
      </c>
      <c r="F23" s="77">
        <v>0</v>
      </c>
      <c r="G23" s="78">
        <v>0</v>
      </c>
      <c r="H23" s="79">
        <v>0</v>
      </c>
      <c r="I23" s="76">
        <v>0</v>
      </c>
      <c r="J23" s="77">
        <v>0</v>
      </c>
      <c r="K23" s="78">
        <v>0</v>
      </c>
      <c r="L23" s="79">
        <v>0</v>
      </c>
      <c r="M23" s="76">
        <v>0</v>
      </c>
      <c r="N23" s="77">
        <v>0</v>
      </c>
      <c r="O23" s="78">
        <v>0</v>
      </c>
      <c r="P23" s="79">
        <v>0</v>
      </c>
      <c r="Q23" s="76">
        <v>0</v>
      </c>
      <c r="R23" s="77">
        <v>0</v>
      </c>
      <c r="S23" s="78">
        <v>0</v>
      </c>
      <c r="T23" s="79">
        <v>0</v>
      </c>
      <c r="U23" s="76">
        <v>0</v>
      </c>
      <c r="V23" s="77">
        <v>0</v>
      </c>
      <c r="W23" s="78">
        <v>0</v>
      </c>
      <c r="X23" s="79">
        <v>0</v>
      </c>
      <c r="Y23" s="76">
        <v>0</v>
      </c>
      <c r="Z23" s="77">
        <v>0</v>
      </c>
      <c r="AA23" s="78">
        <v>0</v>
      </c>
      <c r="AB23" s="79">
        <v>0</v>
      </c>
      <c r="AC23" s="76">
        <v>0</v>
      </c>
      <c r="AD23" s="77">
        <v>0</v>
      </c>
      <c r="AE23" s="78">
        <v>0</v>
      </c>
      <c r="AF23" s="79">
        <v>0</v>
      </c>
      <c r="AG23" s="76">
        <v>0</v>
      </c>
      <c r="AH23" s="77">
        <v>0</v>
      </c>
      <c r="AI23" s="78">
        <v>0</v>
      </c>
      <c r="AJ23" s="79">
        <v>0</v>
      </c>
      <c r="AK23" s="76">
        <v>0</v>
      </c>
      <c r="AL23" s="77">
        <v>0</v>
      </c>
      <c r="AM23" s="78">
        <v>0</v>
      </c>
      <c r="AN23" s="79">
        <v>0</v>
      </c>
      <c r="AO23" s="76">
        <v>0</v>
      </c>
      <c r="AP23" s="77">
        <v>0</v>
      </c>
      <c r="AQ23" s="78">
        <v>0</v>
      </c>
      <c r="AR23" s="79">
        <v>0</v>
      </c>
      <c r="AS23" s="76">
        <v>0</v>
      </c>
      <c r="AT23" s="77">
        <v>0</v>
      </c>
      <c r="AU23" s="78">
        <v>0</v>
      </c>
      <c r="AV23" s="79">
        <v>0</v>
      </c>
      <c r="AW23" s="369"/>
      <c r="AX23" s="369"/>
      <c r="AY23" s="369"/>
      <c r="AZ23" s="369"/>
    </row>
    <row r="24" spans="1:52" s="10" customFormat="1" ht="15">
      <c r="A24" s="71" t="s">
        <v>5</v>
      </c>
      <c r="B24" s="100">
        <v>5</v>
      </c>
      <c r="C24" s="100">
        <f t="shared" si="141"/>
        <v>300</v>
      </c>
      <c r="D24" s="101"/>
      <c r="E24" s="69">
        <f>G_Lookup($A24,$E$20, E$21,$D24,$C24)</f>
        <v>-0.02</v>
      </c>
      <c r="F24" s="483">
        <f>Atten_to_Te(E24,$C24)</f>
        <v>1.3847370835185613</v>
      </c>
      <c r="G24" s="72">
        <f ca="1">E24+OFFSET(G24,-1,0)</f>
        <v>-0.02</v>
      </c>
      <c r="H24" s="73">
        <f ca="1">OFFSET(H24,-1,0)+F24*dbToAbs(-1*OFFSET(G24,-1,0))</f>
        <v>1.3847370835185613</v>
      </c>
      <c r="I24" s="69">
        <f>G_Lookup($A24,$E$20, I$21,$D24,$C24)</f>
        <v>-0.02</v>
      </c>
      <c r="J24" s="483">
        <f>Atten_to_Te(I24,$C24)</f>
        <v>1.3847370835185613</v>
      </c>
      <c r="K24" s="72">
        <f ca="1">I24+OFFSET(K24,-1,0)</f>
        <v>-0.02</v>
      </c>
      <c r="L24" s="73">
        <f ca="1">OFFSET(L24,-1,0)+J24*dbToAbs(-1*OFFSET(K24,-1,0))</f>
        <v>1.3847370835185613</v>
      </c>
      <c r="M24" s="69">
        <f>G_Lookup($A24,$E$20, M$21,$D24,$C24)</f>
        <v>-2.1000000000000001E-2</v>
      </c>
      <c r="N24" s="483">
        <f>Atten_to_Te(M24,$C24)</f>
        <v>1.4541414739740688</v>
      </c>
      <c r="O24" s="72">
        <f ca="1">M24+OFFSET(O24,-1,0)</f>
        <v>-2.1000000000000001E-2</v>
      </c>
      <c r="P24" s="73">
        <f ca="1">OFFSET(P24,-1,0)+N24*dbToAbs(-1*OFFSET(O24,-1,0))</f>
        <v>1.4541414739740688</v>
      </c>
      <c r="Q24" s="69">
        <f>G_Lookup($A24,$E$20, Q$21,$D24,$C24)</f>
        <v>-2.2499999999999999E-2</v>
      </c>
      <c r="R24" s="483">
        <f>Atten_to_Te(Q24,$C24)</f>
        <v>1.5582780285416042</v>
      </c>
      <c r="S24" s="72">
        <f ca="1">Q24+OFFSET(S24,-1,0)</f>
        <v>-2.2499999999999999E-2</v>
      </c>
      <c r="T24" s="73">
        <f ca="1">OFFSET(T24,-1,0)+R24*dbToAbs(-1*OFFSET(S24,-1,0))</f>
        <v>1.5582780285416042</v>
      </c>
      <c r="U24" s="69">
        <f>G_Lookup($A24,$E$20, U$21,$D24,$C24)</f>
        <v>-2.4250000000000001E-2</v>
      </c>
      <c r="V24" s="483">
        <f>Atten_to_Te(U24,$C24)</f>
        <v>1.6798161431741176</v>
      </c>
      <c r="W24" s="72">
        <f ca="1">U24+OFFSET(W24,-1,0)</f>
        <v>-2.4250000000000001E-2</v>
      </c>
      <c r="X24" s="73">
        <f ca="1">OFFSET(X24,-1,0)+V24*dbToAbs(-1*OFFSET(W24,-1,0))</f>
        <v>1.6798161431741176</v>
      </c>
      <c r="Y24" s="69">
        <f>G_Lookup($A24,$E$20, Y$21,$D24,$C24)</f>
        <v>-2.6124999999999999E-2</v>
      </c>
      <c r="Z24" s="483">
        <f>Atten_to_Te(Y24,$C24)</f>
        <v>1.8100899094114498</v>
      </c>
      <c r="AA24" s="72">
        <f ca="1">Y24+OFFSET(AA24,-1,0)</f>
        <v>-2.6124999999999999E-2</v>
      </c>
      <c r="AB24" s="73">
        <f ca="1">OFFSET(AB24,-1,0)+Z24*dbToAbs(-1*OFFSET(AA24,-1,0))</f>
        <v>1.8100899094114498</v>
      </c>
      <c r="AC24" s="69">
        <f>G_Lookup($A24,$E$20, AC$21,$D24,$C24)</f>
        <v>-2.8374999999999997E-2</v>
      </c>
      <c r="AD24" s="483">
        <f>Atten_to_Te(AC24,$C24)</f>
        <v>1.9664926887544176</v>
      </c>
      <c r="AE24" s="72">
        <f ca="1">AC24+OFFSET(AE24,-1,0)</f>
        <v>-2.8374999999999997E-2</v>
      </c>
      <c r="AF24" s="73">
        <f ca="1">OFFSET(AF24,-1,0)+AD24*dbToAbs(-1*OFFSET(AE24,-1,0))</f>
        <v>1.9664926887544176</v>
      </c>
      <c r="AG24" s="69">
        <f>G_Lookup($A24,$E$20, AG$21,$D24,$C24)</f>
        <v>-0.03</v>
      </c>
      <c r="AH24" s="483">
        <f>Atten_to_Te(AG24,$C24)</f>
        <v>2.0795006555412554</v>
      </c>
      <c r="AI24" s="72">
        <f ca="1">AG24+OFFSET(AI24,-1,0)</f>
        <v>-0.03</v>
      </c>
      <c r="AJ24" s="73">
        <f ca="1">OFFSET(AJ24,-1,0)+AH24*dbToAbs(-1*OFFSET(AI24,-1,0))</f>
        <v>2.0795006555412554</v>
      </c>
      <c r="AK24" s="69">
        <f>G_Lookup($A24,$E$20, AK$21,$D24,$C24)</f>
        <v>-0.03</v>
      </c>
      <c r="AL24" s="483">
        <f>Atten_to_Te(AK24,$C24)</f>
        <v>2.0795006555412554</v>
      </c>
      <c r="AM24" s="72">
        <f ca="1">AK24+OFFSET(AM24,-1,0)</f>
        <v>-0.03</v>
      </c>
      <c r="AN24" s="73">
        <f ca="1">OFFSET(AN24,-1,0)+AL24*dbToAbs(-1*OFFSET(AM24,-1,0))</f>
        <v>2.0795006555412554</v>
      </c>
      <c r="AO24" s="69">
        <f>G_Lookup($A24,$E$20, AO$21,$D24,$C24)</f>
        <v>-0.03</v>
      </c>
      <c r="AP24" s="483">
        <f>Atten_to_Te(AO24,$C24)</f>
        <v>2.0795006555412554</v>
      </c>
      <c r="AQ24" s="72">
        <f ca="1">AO24+OFFSET(AQ24,-1,0)</f>
        <v>-0.03</v>
      </c>
      <c r="AR24" s="73">
        <f ca="1">OFFSET(AR24,-1,0)+AP24*dbToAbs(-1*OFFSET(AQ24,-1,0))</f>
        <v>2.0795006555412554</v>
      </c>
      <c r="AS24" s="69">
        <f>G_Lookup($A24,$E$20, AS$21,$D24,$C24)</f>
        <v>-0.03</v>
      </c>
      <c r="AT24" s="483">
        <f>Atten_to_Te(AS24,$C24)</f>
        <v>2.0795006555412554</v>
      </c>
      <c r="AU24" s="72">
        <f ca="1">AS24+OFFSET(AU24,-1,0)</f>
        <v>-0.03</v>
      </c>
      <c r="AV24" s="73">
        <f ca="1">OFFSET(AV24,-1,0)+AT24*dbToAbs(-1*OFFSET(AU24,-1,0))</f>
        <v>2.0795006555412554</v>
      </c>
      <c r="AW24" s="369"/>
      <c r="AX24" s="369"/>
      <c r="AY24" s="369"/>
      <c r="AZ24" s="369"/>
    </row>
    <row r="25" spans="1:52" s="10" customFormat="1" ht="15">
      <c r="A25" s="59" t="s">
        <v>6</v>
      </c>
      <c r="B25" s="96">
        <v>5</v>
      </c>
      <c r="C25" s="100">
        <f t="shared" si="141"/>
        <v>300</v>
      </c>
      <c r="D25" s="94"/>
      <c r="E25" s="69">
        <f t="shared" ref="E25:E33" si="142">G_Lookup($A25,$E$20, E$21,$D25,$C25)</f>
        <v>-2.6700000000000001E-3</v>
      </c>
      <c r="F25" s="19">
        <f t="shared" ref="F25:F34" si="143">Atten_to_Te(E25,$C25)</f>
        <v>0.18449377262126365</v>
      </c>
      <c r="G25" s="66">
        <f t="shared" ref="G25:G34" ca="1" si="144">E25+OFFSET(G25,-1,0)</f>
        <v>-2.2669999999999999E-2</v>
      </c>
      <c r="H25" s="63">
        <f ca="1">OFFSET(H25,-1,0)+F25*dbToAbs(-1*OFFSET(G25,-1,0))</f>
        <v>1.5700824407019147</v>
      </c>
      <c r="I25" s="69">
        <f t="shared" ref="I25:I33" si="145">G_Lookup($A25,$E$20, I$21,$D25,$C25)</f>
        <v>-2.8110000000000001E-3</v>
      </c>
      <c r="J25" s="19">
        <f t="shared" ref="J25:J30" si="146">Atten_to_Te(I25,$C25)</f>
        <v>0.19423985563196133</v>
      </c>
      <c r="K25" s="66">
        <f t="shared" ref="K25:K34" ca="1" si="147">I25+OFFSET(K25,-1,0)</f>
        <v>-2.2811000000000001E-2</v>
      </c>
      <c r="L25" s="63">
        <f t="shared" ref="L25:L34" ca="1" si="148">OFFSET(L25,-1,0)+J25*dbToAbs(-1*OFFSET(K25,-1,0))</f>
        <v>1.5798735095878256</v>
      </c>
      <c r="M25" s="69">
        <f t="shared" ref="M25:M33" si="149">G_Lookup($A25,$E$20, M$21,$D25,$C25)</f>
        <v>-2.9670000000000005E-3</v>
      </c>
      <c r="N25" s="19">
        <f t="shared" ref="N25:N30" si="150">Atten_to_Te(M25,$C25)</f>
        <v>0.20502312469450334</v>
      </c>
      <c r="O25" s="66">
        <f t="shared" ref="O25:O34" ca="1" si="151">M25+OFFSET(O25,-1,0)</f>
        <v>-2.3967000000000002E-2</v>
      </c>
      <c r="P25" s="63">
        <f t="shared" ref="P25:P34" ca="1" si="152">OFFSET(P25,-1,0)+N25*dbToAbs(-1*OFFSET(O25,-1,0))</f>
        <v>1.6601583740977122</v>
      </c>
      <c r="Q25" s="69">
        <f t="shared" ref="Q25:Q33" si="153">G_Lookup($A25,$E$20, Q$21,$D25,$C25)</f>
        <v>-3.1470000000000001E-3</v>
      </c>
      <c r="R25" s="19">
        <f t="shared" ref="R25:R30" si="154">Atten_to_Te(Q25,$C25)</f>
        <v>0.21746583954602716</v>
      </c>
      <c r="S25" s="66">
        <f t="shared" ref="S25:S34" ca="1" si="155">Q25+OFFSET(S25,-1,0)</f>
        <v>-2.5647E-2</v>
      </c>
      <c r="T25" s="63">
        <f t="shared" ref="T25:T34" ca="1" si="156">OFFSET(T25,-1,0)+R25*dbToAbs(-1*OFFSET(S25,-1,0))</f>
        <v>1.7768734422200412</v>
      </c>
      <c r="U25" s="69">
        <f t="shared" ref="U25:U33" si="157">G_Lookup($A25,$E$20, U$21,$D25,$C25)</f>
        <v>-3.3570000000000002E-3</v>
      </c>
      <c r="V25" s="19">
        <f t="shared" ref="V25:V30" si="158">Atten_to_Te(U25,$C25)</f>
        <v>0.23198299201796502</v>
      </c>
      <c r="W25" s="66">
        <f t="shared" ref="W25:W34" ca="1" si="159">U25+OFFSET(W25,-1,0)</f>
        <v>-2.7607E-2</v>
      </c>
      <c r="X25" s="63">
        <f t="shared" ref="X25:X34" ca="1" si="160">OFFSET(X25,-1,0)+V25*dbToAbs(-1*OFFSET(W25,-1,0))</f>
        <v>1.9130980977751948</v>
      </c>
      <c r="Y25" s="69">
        <f t="shared" ref="Y25:Y33" si="161">G_Lookup($A25,$E$20, Y$21,$D25,$C25)</f>
        <v>-3.5820000000000001E-3</v>
      </c>
      <c r="Z25" s="19">
        <f t="shared" ref="Z25:Z30" si="162">Atten_to_Te(Y25,$C25)</f>
        <v>0.24753786293987279</v>
      </c>
      <c r="AA25" s="66">
        <f t="shared" ref="AA25:AA34" ca="1" si="163">Y25+OFFSET(AA25,-1,0)</f>
        <v>-2.9706999999999997E-2</v>
      </c>
      <c r="AB25" s="63">
        <f t="shared" ref="AB25:AB34" ca="1" si="164">OFFSET(AB25,-1,0)+Z25*dbToAbs(-1*OFFSET(AA25,-1,0))</f>
        <v>2.0591213249776716</v>
      </c>
      <c r="AC25" s="69">
        <f t="shared" ref="AC25:AC33" si="165">G_Lookup($A25,$E$20, AC$21,$D25,$C25)</f>
        <v>-3.8520000000000004E-3</v>
      </c>
      <c r="AD25" s="19">
        <f t="shared" ref="AD25:AD30" si="166">Atten_to_Te(AC25,$C25)</f>
        <v>0.2662047718249072</v>
      </c>
      <c r="AE25" s="66">
        <f t="shared" ref="AE25:AE34" ca="1" si="167">AC25+OFFSET(AE25,-1,0)</f>
        <v>-3.2226999999999999E-2</v>
      </c>
      <c r="AF25" s="63">
        <f t="shared" ref="AF25:AF34" ca="1" si="168">OFFSET(AF25,-1,0)+AD25*dbToAbs(-1*OFFSET(AE25,-1,0))</f>
        <v>2.2344424263710088</v>
      </c>
      <c r="AG25" s="69">
        <f t="shared" ref="AG25:AG33" si="169">G_Lookup($A25,$E$20, AG$21,$D25,$C25)</f>
        <v>-4.1520000000000003E-3</v>
      </c>
      <c r="AH25" s="19">
        <f t="shared" ref="AH25:AH30" si="170">Atten_to_Te(AG25,$C25)</f>
        <v>0.28694714284389633</v>
      </c>
      <c r="AI25" s="66">
        <f t="shared" ref="AI25:AI34" ca="1" si="171">AG25+OFFSET(AI25,-1,0)</f>
        <v>-3.4152000000000002E-2</v>
      </c>
      <c r="AJ25" s="63">
        <f t="shared" ref="AJ25:AJ34" ca="1" si="172">OFFSET(AJ25,-1,0)+AH25*dbToAbs(-1*OFFSET(AI25,-1,0))</f>
        <v>2.3684368209573172</v>
      </c>
      <c r="AK25" s="69">
        <f t="shared" ref="AK25:AK33" si="173">G_Lookup($A25,$E$20, AK$21,$D25,$C25)</f>
        <v>-4.4970000000000001E-3</v>
      </c>
      <c r="AL25" s="19">
        <f t="shared" ref="AL25:AL30" si="174">Atten_to_Te(AK25,$C25)</f>
        <v>0.31080264092189225</v>
      </c>
      <c r="AM25" s="66">
        <f t="shared" ref="AM25:AM34" ca="1" si="175">AK25+OFFSET(AM25,-1,0)</f>
        <v>-3.4497E-2</v>
      </c>
      <c r="AN25" s="63">
        <f t="shared" ref="AN25:AN34" ca="1" si="176">OFFSET(AN25,-1,0)+AL25*dbToAbs(-1*OFFSET(AM25,-1,0))</f>
        <v>2.3924576774482844</v>
      </c>
      <c r="AO25" s="69">
        <f t="shared" ref="AO25:AO33" si="177">G_Lookup($A25,$E$20, AO$21,$D25,$C25)</f>
        <v>-4.8869999999999999E-3</v>
      </c>
      <c r="AP25" s="19">
        <f t="shared" ref="AP25:AP30" si="178">Atten_to_Te(AO25,$C25)</f>
        <v>0.3377720077589963</v>
      </c>
      <c r="AQ25" s="66">
        <f t="shared" ref="AQ25:AQ34" ca="1" si="179">AO25+OFFSET(AQ25,-1,0)</f>
        <v>-3.4887000000000001E-2</v>
      </c>
      <c r="AR25" s="63">
        <f t="shared" ref="AR25:AR34" ca="1" si="180">OFFSET(AR25,-1,0)+AP25*dbToAbs(-1*OFFSET(AQ25,-1,0))</f>
        <v>2.4196139870054463</v>
      </c>
      <c r="AS25" s="69">
        <f t="shared" ref="AS25:AS33" si="181">G_Lookup($A25,$E$20, AS$21,$D25,$C25)</f>
        <v>-5.3340000000000002E-3</v>
      </c>
      <c r="AT25" s="19">
        <f t="shared" ref="AT25:AT30" si="182">Atten_to_Te(AS25,$C25)</f>
        <v>0.36868603012105705</v>
      </c>
      <c r="AU25" s="66">
        <f t="shared" ref="AU25:AU34" ca="1" si="183">AS25+OFFSET(AU25,-1,0)</f>
        <v>-3.5333999999999997E-2</v>
      </c>
      <c r="AV25" s="63">
        <f t="shared" ref="AV25:AV34" ca="1" si="184">OFFSET(AV25,-1,0)+AT25*dbToAbs(-1*OFFSET(AU25,-1,0))</f>
        <v>2.4507422951333977</v>
      </c>
      <c r="AW25" s="369"/>
      <c r="AX25" s="369"/>
      <c r="AY25" s="369"/>
      <c r="AZ25" s="369"/>
    </row>
    <row r="26" spans="1:52" s="10" customFormat="1" ht="15">
      <c r="A26" s="59" t="s">
        <v>8</v>
      </c>
      <c r="B26" s="96">
        <v>5</v>
      </c>
      <c r="C26" s="100">
        <f t="shared" si="141"/>
        <v>300</v>
      </c>
      <c r="D26" s="94"/>
      <c r="E26" s="69">
        <f t="shared" si="142"/>
        <v>-2.6700000000000001E-3</v>
      </c>
      <c r="F26" s="19">
        <f t="shared" si="143"/>
        <v>0.18449377262126365</v>
      </c>
      <c r="G26" s="66">
        <f t="shared" ca="1" si="144"/>
        <v>-2.5339999999999998E-2</v>
      </c>
      <c r="H26" s="63">
        <f t="shared" ref="H26:H34" ca="1" si="185">OFFSET(H26,-1,0)+F26*dbToAbs(-1*OFFSET(G26,-1,0))</f>
        <v>1.75554178143255</v>
      </c>
      <c r="I26" s="69">
        <f t="shared" si="145"/>
        <v>-2.6700000000000001E-3</v>
      </c>
      <c r="J26" s="19">
        <f t="shared" si="146"/>
        <v>0.18449377262126365</v>
      </c>
      <c r="K26" s="66">
        <f t="shared" ca="1" si="147"/>
        <v>-2.5481E-2</v>
      </c>
      <c r="L26" s="63">
        <f t="shared" ca="1" si="148"/>
        <v>1.7653388716225833</v>
      </c>
      <c r="M26" s="69">
        <f t="shared" si="149"/>
        <v>-2.6700000000000001E-3</v>
      </c>
      <c r="N26" s="19">
        <f t="shared" si="150"/>
        <v>0.18449377262126365</v>
      </c>
      <c r="O26" s="66">
        <f t="shared" ca="1" si="151"/>
        <v>-2.6637000000000001E-2</v>
      </c>
      <c r="P26" s="63">
        <f t="shared" ca="1" si="152"/>
        <v>1.845673109657596</v>
      </c>
      <c r="Q26" s="69">
        <f t="shared" si="153"/>
        <v>-2.6700000000000001E-3</v>
      </c>
      <c r="R26" s="19">
        <f t="shared" si="154"/>
        <v>0.18449377262126365</v>
      </c>
      <c r="S26" s="66">
        <f t="shared" ca="1" si="155"/>
        <v>-2.8316999999999998E-2</v>
      </c>
      <c r="T26" s="63">
        <f t="shared" ca="1" si="156"/>
        <v>1.9624599551240571</v>
      </c>
      <c r="U26" s="69">
        <f t="shared" si="157"/>
        <v>-2.6700000000000001E-3</v>
      </c>
      <c r="V26" s="19">
        <f t="shared" si="158"/>
        <v>0.18449377262126365</v>
      </c>
      <c r="W26" s="66">
        <f t="shared" ca="1" si="159"/>
        <v>-3.0276999999999998E-2</v>
      </c>
      <c r="X26" s="63">
        <f t="shared" ca="1" si="160"/>
        <v>2.0987683860146356</v>
      </c>
      <c r="Y26" s="69">
        <f t="shared" si="161"/>
        <v>-2.6700000000000001E-3</v>
      </c>
      <c r="Z26" s="19">
        <f t="shared" si="162"/>
        <v>0.18449377262126365</v>
      </c>
      <c r="AA26" s="66">
        <f t="shared" ca="1" si="163"/>
        <v>-3.2376999999999996E-2</v>
      </c>
      <c r="AB26" s="63">
        <f t="shared" ca="1" si="164"/>
        <v>2.2448814144707021</v>
      </c>
      <c r="AC26" s="69">
        <f t="shared" si="165"/>
        <v>-2.6700000000000001E-3</v>
      </c>
      <c r="AD26" s="19">
        <f t="shared" si="166"/>
        <v>0.18449377262126365</v>
      </c>
      <c r="AE26" s="66">
        <f t="shared" ca="1" si="167"/>
        <v>-3.4896999999999997E-2</v>
      </c>
      <c r="AF26" s="63">
        <f t="shared" ca="1" si="168"/>
        <v>2.4203103347020929</v>
      </c>
      <c r="AG26" s="69">
        <f t="shared" si="169"/>
        <v>-2.6700000000000001E-3</v>
      </c>
      <c r="AH26" s="19">
        <f t="shared" si="170"/>
        <v>0.18449377262126365</v>
      </c>
      <c r="AI26" s="66">
        <f t="shared" ca="1" si="171"/>
        <v>-3.6822000000000001E-2</v>
      </c>
      <c r="AJ26" s="63">
        <f t="shared" ca="1" si="172"/>
        <v>2.5543871330596257</v>
      </c>
      <c r="AK26" s="69">
        <f t="shared" si="173"/>
        <v>-2.6700000000000001E-3</v>
      </c>
      <c r="AL26" s="19">
        <f t="shared" si="174"/>
        <v>0.18449377262126365</v>
      </c>
      <c r="AM26" s="66">
        <f t="shared" ca="1" si="175"/>
        <v>-3.7166999999999999E-2</v>
      </c>
      <c r="AN26" s="63">
        <f t="shared" ca="1" si="176"/>
        <v>2.5784227618787119</v>
      </c>
      <c r="AO26" s="69">
        <f t="shared" si="177"/>
        <v>-2.6700000000000001E-3</v>
      </c>
      <c r="AP26" s="19">
        <f t="shared" si="178"/>
        <v>0.18449377262126365</v>
      </c>
      <c r="AQ26" s="66">
        <f t="shared" ca="1" si="179"/>
        <v>-3.7557E-2</v>
      </c>
      <c r="AR26" s="63">
        <f t="shared" ca="1" si="180"/>
        <v>2.6055957720025424</v>
      </c>
      <c r="AS26" s="69">
        <f t="shared" si="181"/>
        <v>-2.6700000000000001E-3</v>
      </c>
      <c r="AT26" s="19">
        <f t="shared" si="182"/>
        <v>0.18449377262126365</v>
      </c>
      <c r="AU26" s="66">
        <f t="shared" ca="1" si="183"/>
        <v>-3.8003999999999996E-2</v>
      </c>
      <c r="AV26" s="63">
        <f t="shared" ca="1" si="184"/>
        <v>2.6367432233938337</v>
      </c>
      <c r="AW26" s="369"/>
      <c r="AX26" s="369"/>
      <c r="AY26" s="369"/>
      <c r="AZ26" s="369"/>
    </row>
    <row r="27" spans="1:52" s="10" customFormat="1" ht="15.75">
      <c r="A27" s="59" t="s">
        <v>343</v>
      </c>
      <c r="B27" s="96"/>
      <c r="C27" s="571">
        <v>150</v>
      </c>
      <c r="D27" s="94"/>
      <c r="E27" s="69">
        <f t="shared" si="142"/>
        <v>-2.2049999999999999E-3</v>
      </c>
      <c r="F27" s="19">
        <f t="shared" ref="F27" si="186">Atten_to_Te(E27,$C27)</f>
        <v>7.6177338694061181E-2</v>
      </c>
      <c r="G27" s="66">
        <f t="shared" ref="G27" ca="1" si="187">E27+OFFSET(G27,-1,0)</f>
        <v>-2.7544999999999997E-2</v>
      </c>
      <c r="H27" s="63">
        <f t="shared" ref="H27" ca="1" si="188">OFFSET(H27,-1,0)+F27*dbToAbs(-1*OFFSET(G27,-1,0))</f>
        <v>1.8321648951295304</v>
      </c>
      <c r="I27" s="69">
        <f t="shared" si="145"/>
        <v>-2.4400000000000003E-3</v>
      </c>
      <c r="J27" s="19">
        <f t="shared" ref="J27" si="189">Atten_to_Te(I27,$C27)</f>
        <v>8.4298292873252745E-2</v>
      </c>
      <c r="K27" s="66">
        <f t="shared" ref="K27" ca="1" si="190">I27+OFFSET(K27,-1,0)</f>
        <v>-2.7921000000000001E-2</v>
      </c>
      <c r="L27" s="63">
        <f t="shared" ref="L27" ca="1" si="191">OFFSET(L27,-1,0)+J27*dbToAbs(-1*OFFSET(K27,-1,0))</f>
        <v>1.8501332146732379</v>
      </c>
      <c r="M27" s="69">
        <f t="shared" si="149"/>
        <v>-2.7000000000000006E-3</v>
      </c>
      <c r="N27" s="19">
        <f t="shared" ref="N27" si="192">Atten_to_Te(M27,$C27)</f>
        <v>9.3283690402412578E-2</v>
      </c>
      <c r="O27" s="66">
        <f t="shared" ref="O27" ca="1" si="193">M27+OFFSET(O27,-1,0)</f>
        <v>-2.9337000000000002E-2</v>
      </c>
      <c r="P27" s="63">
        <f t="shared" ref="P27" ca="1" si="194">OFFSET(P27,-1,0)+N27*dbToAbs(-1*OFFSET(O27,-1,0))</f>
        <v>1.9395307040564931</v>
      </c>
      <c r="Q27" s="69">
        <f t="shared" si="153"/>
        <v>-3.0000000000000005E-3</v>
      </c>
      <c r="R27" s="19">
        <f t="shared" ref="R27" si="195">Atten_to_Te(Q27,$C27)</f>
        <v>0.10365212523885114</v>
      </c>
      <c r="S27" s="66">
        <f t="shared" ref="S27" ca="1" si="196">Q27+OFFSET(S27,-1,0)</f>
        <v>-3.1316999999999998E-2</v>
      </c>
      <c r="T27" s="63">
        <f t="shared" ref="T27" ca="1" si="197">OFFSET(T27,-1,0)+R27*dbToAbs(-1*OFFSET(S27,-1,0))</f>
        <v>2.066790124179724</v>
      </c>
      <c r="U27" s="69">
        <f t="shared" si="157"/>
        <v>-3.3500000000000005E-3</v>
      </c>
      <c r="V27" s="19">
        <f t="shared" ref="V27" si="198">Atten_to_Te(U27,$C27)</f>
        <v>0.11574953781300357</v>
      </c>
      <c r="W27" s="66">
        <f t="shared" ref="W27" ca="1" si="199">U27+OFFSET(W27,-1,0)</f>
        <v>-3.3626999999999997E-2</v>
      </c>
      <c r="X27" s="63">
        <f t="shared" ref="X27" ca="1" si="200">OFFSET(X27,-1,0)+V27*dbToAbs(-1*OFFSET(W27,-1,0))</f>
        <v>2.2153276953964984</v>
      </c>
      <c r="Y27" s="69">
        <f t="shared" si="161"/>
        <v>-3.7250000000000004E-3</v>
      </c>
      <c r="Z27" s="19">
        <f t="shared" ref="Z27" si="201">Atten_to_Te(Y27,$C27)</f>
        <v>0.12871213321177244</v>
      </c>
      <c r="AA27" s="66">
        <f t="shared" ref="AA27" ca="1" si="202">Y27+OFFSET(AA27,-1,0)</f>
        <v>-3.6101999999999995E-2</v>
      </c>
      <c r="AB27" s="63">
        <f t="shared" ref="AB27" ca="1" si="203">OFFSET(AB27,-1,0)+Z27*dbToAbs(-1*OFFSET(AA27,-1,0))</f>
        <v>2.3745566926013546</v>
      </c>
      <c r="AC27" s="69">
        <f t="shared" si="165"/>
        <v>-4.1749999999999999E-3</v>
      </c>
      <c r="AD27" s="19">
        <f t="shared" ref="AD27" si="204">Atten_to_Te(AC27,$C27)</f>
        <v>0.14426872521282608</v>
      </c>
      <c r="AE27" s="66">
        <f t="shared" ref="AE27" ca="1" si="205">AC27+OFFSET(AE27,-1,0)</f>
        <v>-3.9071999999999996E-2</v>
      </c>
      <c r="AF27" s="63">
        <f t="shared" ref="AF27" ca="1" si="206">OFFSET(AF27,-1,0)+AD27*dbToAbs(-1*OFFSET(AE27,-1,0))</f>
        <v>2.5657429768702755</v>
      </c>
      <c r="AG27" s="69">
        <f t="shared" si="169"/>
        <v>-4.6750000000000003E-3</v>
      </c>
      <c r="AH27" s="19">
        <f t="shared" ref="AH27" si="207">Atten_to_Te(AG27,$C27)</f>
        <v>0.16155571806129032</v>
      </c>
      <c r="AI27" s="66">
        <f t="shared" ref="AI27" ca="1" si="208">AG27+OFFSET(AI27,-1,0)</f>
        <v>-4.1496999999999999E-2</v>
      </c>
      <c r="AJ27" s="63">
        <f t="shared" ref="AJ27" ca="1" si="209">OFFSET(AJ27,-1,0)+AH27*dbToAbs(-1*OFFSET(AI27,-1,0))</f>
        <v>2.7173184372792094</v>
      </c>
      <c r="AK27" s="69">
        <f t="shared" si="173"/>
        <v>-5.2500000000000003E-3</v>
      </c>
      <c r="AL27" s="19">
        <f t="shared" ref="AL27" si="210">Atten_to_Te(AK27,$C27)</f>
        <v>0.18143822042530067</v>
      </c>
      <c r="AM27" s="66">
        <f t="shared" ref="AM27" ca="1" si="211">AK27+OFFSET(AM27,-1,0)</f>
        <v>-4.2416999999999996E-2</v>
      </c>
      <c r="AN27" s="63">
        <f t="shared" ref="AN27" ca="1" si="212">OFFSET(AN27,-1,0)+AL27*dbToAbs(-1*OFFSET(AM27,-1,0))</f>
        <v>2.7614203970954105</v>
      </c>
      <c r="AO27" s="69">
        <f t="shared" si="177"/>
        <v>-5.9000000000000007E-3</v>
      </c>
      <c r="AP27" s="19">
        <f t="shared" ref="AP27" si="213">Atten_to_Te(AO27,$C27)</f>
        <v>0.20391726273822908</v>
      </c>
      <c r="AQ27" s="66">
        <f t="shared" ref="AQ27" ca="1" si="214">AO27+OFFSET(AQ27,-1,0)</f>
        <v>-4.3457000000000003E-2</v>
      </c>
      <c r="AR27" s="63">
        <f t="shared" ref="AR27" ca="1" si="215">OFFSET(AR27,-1,0)+AP27*dbToAbs(-1*OFFSET(AQ27,-1,0))</f>
        <v>2.8112841212662016</v>
      </c>
      <c r="AS27" s="69">
        <f t="shared" si="181"/>
        <v>-6.6450000000000007E-3</v>
      </c>
      <c r="AT27" s="19">
        <f t="shared" ref="AT27" si="216">Atten_to_Te(AS27,$C27)</f>
        <v>0.22968584178889584</v>
      </c>
      <c r="AU27" s="66">
        <f t="shared" ref="AU27" ca="1" si="217">AS27+OFFSET(AU27,-1,0)</f>
        <v>-4.4648999999999994E-2</v>
      </c>
      <c r="AV27" s="63">
        <f t="shared" ref="AV27" ca="1" si="218">OFFSET(AV27,-1,0)+AT27*dbToAbs(-1*OFFSET(AU27,-1,0))</f>
        <v>2.8684478071388844</v>
      </c>
      <c r="AW27" s="369"/>
      <c r="AX27" s="369"/>
      <c r="AY27" s="369"/>
      <c r="AZ27" s="369"/>
    </row>
    <row r="28" spans="1:52" s="10" customFormat="1" ht="15">
      <c r="A28" s="59" t="s">
        <v>303</v>
      </c>
      <c r="B28" s="96">
        <v>1</v>
      </c>
      <c r="C28" s="100">
        <f t="shared" si="141"/>
        <v>20</v>
      </c>
      <c r="D28" s="94"/>
      <c r="E28" s="69">
        <f t="shared" si="142"/>
        <v>-6.8000000000000005E-2</v>
      </c>
      <c r="F28" s="19">
        <f t="shared" si="143"/>
        <v>0.31561601593800503</v>
      </c>
      <c r="G28" s="66">
        <f t="shared" ca="1" si="144"/>
        <v>-9.5545000000000005E-2</v>
      </c>
      <c r="H28" s="63">
        <f t="shared" ca="1" si="185"/>
        <v>2.1497890579562555</v>
      </c>
      <c r="I28" s="69">
        <f t="shared" si="145"/>
        <v>-6.5000000000000002E-2</v>
      </c>
      <c r="J28" s="19">
        <f t="shared" si="146"/>
        <v>0.3015873314538231</v>
      </c>
      <c r="K28" s="66">
        <f t="shared" ca="1" si="147"/>
        <v>-9.2921000000000004E-2</v>
      </c>
      <c r="L28" s="63">
        <f t="shared" ca="1" si="148"/>
        <v>2.1536657115893623</v>
      </c>
      <c r="M28" s="69">
        <f t="shared" si="149"/>
        <v>-6.8016000000000007E-2</v>
      </c>
      <c r="N28" s="19">
        <f t="shared" si="150"/>
        <v>0.31569086157122506</v>
      </c>
      <c r="O28" s="66">
        <f t="shared" ca="1" si="151"/>
        <v>-9.7353000000000009E-2</v>
      </c>
      <c r="P28" s="63">
        <f t="shared" ca="1" si="152"/>
        <v>2.2573613059738791</v>
      </c>
      <c r="Q28" s="69">
        <f t="shared" si="153"/>
        <v>-7.1496000000000004E-2</v>
      </c>
      <c r="R28" s="19">
        <f t="shared" si="154"/>
        <v>0.33197634068613535</v>
      </c>
      <c r="S28" s="66">
        <f t="shared" ca="1" si="155"/>
        <v>-0.102813</v>
      </c>
      <c r="T28" s="63">
        <f t="shared" ca="1" si="156"/>
        <v>2.4011690000996517</v>
      </c>
      <c r="U28" s="69">
        <f t="shared" si="157"/>
        <v>-7.5556000000000012E-2</v>
      </c>
      <c r="V28" s="19">
        <f t="shared" si="158"/>
        <v>0.35099256684349101</v>
      </c>
      <c r="W28" s="66">
        <f t="shared" ca="1" si="159"/>
        <v>-0.109183</v>
      </c>
      <c r="X28" s="63">
        <f t="shared" ca="1" si="160"/>
        <v>2.5690485122579765</v>
      </c>
      <c r="Y28" s="69">
        <f t="shared" si="161"/>
        <v>-7.9906000000000005E-2</v>
      </c>
      <c r="Z28" s="19">
        <f t="shared" si="162"/>
        <v>0.3713868319051139</v>
      </c>
      <c r="AA28" s="66">
        <f t="shared" ca="1" si="163"/>
        <v>-0.116008</v>
      </c>
      <c r="AB28" s="63">
        <f t="shared" ca="1" si="164"/>
        <v>2.7490436537663543</v>
      </c>
      <c r="AC28" s="69">
        <f t="shared" si="165"/>
        <v>-8.5126000000000007E-2</v>
      </c>
      <c r="AD28" s="19">
        <f t="shared" si="166"/>
        <v>0.39588692945206283</v>
      </c>
      <c r="AE28" s="66">
        <f t="shared" ca="1" si="167"/>
        <v>-0.124198</v>
      </c>
      <c r="AF28" s="63">
        <f t="shared" ca="1" si="168"/>
        <v>2.9652076362924262</v>
      </c>
      <c r="AG28" s="69">
        <f t="shared" si="169"/>
        <v>-9.0926000000000007E-2</v>
      </c>
      <c r="AH28" s="19">
        <f t="shared" si="170"/>
        <v>0.42314381999797757</v>
      </c>
      <c r="AI28" s="66">
        <f t="shared" ca="1" si="171"/>
        <v>-0.13242300000000001</v>
      </c>
      <c r="AJ28" s="63">
        <f t="shared" ca="1" si="172"/>
        <v>3.1445247902044069</v>
      </c>
      <c r="AK28" s="69">
        <f t="shared" si="173"/>
        <v>-9.7596000000000002E-2</v>
      </c>
      <c r="AL28" s="19">
        <f t="shared" si="174"/>
        <v>0.45453427862517604</v>
      </c>
      <c r="AM28" s="66">
        <f t="shared" ca="1" si="175"/>
        <v>-0.140013</v>
      </c>
      <c r="AN28" s="63">
        <f t="shared" ca="1" si="176"/>
        <v>3.2204158054748797</v>
      </c>
      <c r="AO28" s="69">
        <f t="shared" si="177"/>
        <v>-0.10513600000000001</v>
      </c>
      <c r="AP28" s="19">
        <f t="shared" si="178"/>
        <v>0.49007724615237613</v>
      </c>
      <c r="AQ28" s="66">
        <f t="shared" ca="1" si="179"/>
        <v>-0.148593</v>
      </c>
      <c r="AR28" s="63">
        <f t="shared" ca="1" si="180"/>
        <v>3.3062898659521602</v>
      </c>
      <c r="AS28" s="69">
        <f t="shared" si="181"/>
        <v>-0.11799999999999999</v>
      </c>
      <c r="AT28" s="19">
        <f t="shared" si="182"/>
        <v>0.55085976235622169</v>
      </c>
      <c r="AU28" s="66">
        <f t="shared" ca="1" si="183"/>
        <v>-0.16264899999999999</v>
      </c>
      <c r="AV28" s="63">
        <f t="shared" ca="1" si="184"/>
        <v>3.4250000668594742</v>
      </c>
      <c r="AW28" s="369"/>
      <c r="AX28" s="369"/>
      <c r="AY28" s="369"/>
      <c r="AZ28" s="369"/>
    </row>
    <row r="29" spans="1:52" s="10" customFormat="1" ht="15">
      <c r="A29" s="539" t="s">
        <v>29</v>
      </c>
      <c r="B29" s="96">
        <v>1</v>
      </c>
      <c r="C29" s="100">
        <f t="shared" si="141"/>
        <v>20</v>
      </c>
      <c r="D29" s="94">
        <v>0.1</v>
      </c>
      <c r="E29" s="69">
        <f t="shared" si="142"/>
        <v>-1.9584548439435141E-2</v>
      </c>
      <c r="F29" s="19">
        <f t="shared" si="143"/>
        <v>9.0393841311686707E-2</v>
      </c>
      <c r="G29" s="66">
        <f t="shared" ca="1" si="144"/>
        <v>-0.11512954843943515</v>
      </c>
      <c r="H29" s="63">
        <f t="shared" ca="1" si="185"/>
        <v>2.2421936049443998</v>
      </c>
      <c r="I29" s="69">
        <f t="shared" si="145"/>
        <v>-2.1069175030722267E-2</v>
      </c>
      <c r="J29" s="19">
        <f t="shared" si="146"/>
        <v>9.7262874387946674E-2</v>
      </c>
      <c r="K29" s="66">
        <f t="shared" ca="1" si="147"/>
        <v>-0.11399017503072227</v>
      </c>
      <c r="L29" s="63">
        <f t="shared" ca="1" si="148"/>
        <v>2.2530320301866418</v>
      </c>
      <c r="M29" s="69">
        <f t="shared" si="149"/>
        <v>-2.263399141592852E-2</v>
      </c>
      <c r="N29" s="19">
        <f t="shared" si="150"/>
        <v>0.10450546988019394</v>
      </c>
      <c r="O29" s="66">
        <f t="shared" ca="1" si="151"/>
        <v>-0.11998699141592853</v>
      </c>
      <c r="P29" s="63">
        <f t="shared" ca="1" si="152"/>
        <v>2.3642358616724537</v>
      </c>
      <c r="Q29" s="69">
        <f t="shared" si="153"/>
        <v>-2.4355731754538319E-2</v>
      </c>
      <c r="R29" s="19">
        <f t="shared" si="154"/>
        <v>0.11247738797516948</v>
      </c>
      <c r="S29" s="66">
        <f t="shared" ca="1" si="155"/>
        <v>-0.12716873175453833</v>
      </c>
      <c r="T29" s="63">
        <f t="shared" ca="1" si="156"/>
        <v>2.5163408976679085</v>
      </c>
      <c r="U29" s="69">
        <f t="shared" si="157"/>
        <v>-2.6270796025224884E-2</v>
      </c>
      <c r="V29" s="19">
        <f t="shared" si="158"/>
        <v>0.12134813854891568</v>
      </c>
      <c r="W29" s="66">
        <f t="shared" ca="1" si="159"/>
        <v>-0.13545379602522489</v>
      </c>
      <c r="X29" s="63">
        <f t="shared" ca="1" si="160"/>
        <v>2.6934860527659534</v>
      </c>
      <c r="Y29" s="69">
        <f t="shared" si="161"/>
        <v>-2.8230222063095948E-2</v>
      </c>
      <c r="Z29" s="19">
        <f t="shared" si="162"/>
        <v>0.13042842635136331</v>
      </c>
      <c r="AA29" s="66">
        <f t="shared" ca="1" si="163"/>
        <v>-0.14423822206309594</v>
      </c>
      <c r="AB29" s="63">
        <f t="shared" ca="1" si="164"/>
        <v>2.883003010819948</v>
      </c>
      <c r="AC29" s="69">
        <f t="shared" si="165"/>
        <v>-3.0477433755050347E-2</v>
      </c>
      <c r="AD29" s="19">
        <f t="shared" si="166"/>
        <v>0.14084740283449637</v>
      </c>
      <c r="AE29" s="66">
        <f t="shared" ca="1" si="167"/>
        <v>-0.15467543375505036</v>
      </c>
      <c r="AF29" s="63">
        <f t="shared" ca="1" si="168"/>
        <v>3.1101410905990106</v>
      </c>
      <c r="AG29" s="69">
        <f t="shared" si="169"/>
        <v>-3.2864301017129942E-2</v>
      </c>
      <c r="AH29" s="19">
        <f t="shared" si="170"/>
        <v>0.15191978441940091</v>
      </c>
      <c r="AI29" s="66">
        <f t="shared" ca="1" si="171"/>
        <v>-0.16528730101712996</v>
      </c>
      <c r="AJ29" s="63">
        <f t="shared" ca="1" si="172"/>
        <v>3.3011481858750993</v>
      </c>
      <c r="AK29" s="69">
        <f t="shared" si="173"/>
        <v>-3.5491207937734678E-2</v>
      </c>
      <c r="AL29" s="19">
        <f t="shared" si="174"/>
        <v>0.16411271640125236</v>
      </c>
      <c r="AM29" s="66">
        <f t="shared" ca="1" si="175"/>
        <v>-0.17550420793773469</v>
      </c>
      <c r="AN29" s="63">
        <f t="shared" ca="1" si="176"/>
        <v>3.3899055925120534</v>
      </c>
      <c r="AO29" s="69">
        <f t="shared" si="177"/>
        <v>-3.8335370209653295E-2</v>
      </c>
      <c r="AP29" s="19">
        <f t="shared" si="178"/>
        <v>0.17732236887726405</v>
      </c>
      <c r="AQ29" s="66">
        <f t="shared" ca="1" si="179"/>
        <v>-0.18692837020965331</v>
      </c>
      <c r="AR29" s="63">
        <f t="shared" ca="1" si="180"/>
        <v>3.4897842700765755</v>
      </c>
      <c r="AS29" s="69">
        <f t="shared" si="181"/>
        <v>-4.1460324362721804E-2</v>
      </c>
      <c r="AT29" s="19">
        <f t="shared" si="182"/>
        <v>0.19184613104481496</v>
      </c>
      <c r="AU29" s="66">
        <f t="shared" ca="1" si="183"/>
        <v>-0.20410932436272178</v>
      </c>
      <c r="AV29" s="63">
        <f t="shared" ca="1" si="184"/>
        <v>3.6241673252646729</v>
      </c>
      <c r="AW29" s="369"/>
      <c r="AX29" s="369"/>
      <c r="AY29" s="369"/>
      <c r="AZ29" s="369"/>
    </row>
    <row r="30" spans="1:52" s="10" customFormat="1" ht="15">
      <c r="A30" s="59" t="s">
        <v>257</v>
      </c>
      <c r="B30" s="96">
        <v>1</v>
      </c>
      <c r="C30" s="100">
        <f t="shared" si="141"/>
        <v>20</v>
      </c>
      <c r="D30" s="94"/>
      <c r="E30" s="69">
        <f t="shared" si="142"/>
        <v>-0.09</v>
      </c>
      <c r="F30" s="19">
        <f t="shared" si="143"/>
        <v>0.41878967415359902</v>
      </c>
      <c r="G30" s="66">
        <f t="shared" ca="1" si="144"/>
        <v>-0.20512954843943515</v>
      </c>
      <c r="H30" s="63">
        <f t="shared" ca="1" si="185"/>
        <v>2.6722336709476644</v>
      </c>
      <c r="I30" s="69">
        <f t="shared" si="145"/>
        <v>-0.09</v>
      </c>
      <c r="J30" s="19">
        <f t="shared" si="146"/>
        <v>0.41878967415359902</v>
      </c>
      <c r="K30" s="66">
        <f t="shared" ca="1" si="147"/>
        <v>-0.20399017503072225</v>
      </c>
      <c r="L30" s="63">
        <f t="shared" ca="1" si="148"/>
        <v>2.6829592897948942</v>
      </c>
      <c r="M30" s="69">
        <f t="shared" si="149"/>
        <v>-8.5000000000000006E-2</v>
      </c>
      <c r="N30" s="19">
        <f t="shared" si="150"/>
        <v>0.39529520089434111</v>
      </c>
      <c r="O30" s="66">
        <f t="shared" ca="1" si="151"/>
        <v>-0.20498699141592852</v>
      </c>
      <c r="P30" s="63">
        <f t="shared" ca="1" si="152"/>
        <v>2.770604553549942</v>
      </c>
      <c r="Q30" s="69">
        <f t="shared" si="153"/>
        <v>-0.09</v>
      </c>
      <c r="R30" s="19">
        <f t="shared" si="154"/>
        <v>0.41878967415359902</v>
      </c>
      <c r="S30" s="66">
        <f t="shared" ca="1" si="155"/>
        <v>-0.21716873175453832</v>
      </c>
      <c r="T30" s="63">
        <f t="shared" ca="1" si="156"/>
        <v>2.947574742119246</v>
      </c>
      <c r="U30" s="69">
        <f t="shared" si="157"/>
        <v>-0.1</v>
      </c>
      <c r="V30" s="19">
        <f t="shared" si="158"/>
        <v>0.46585984561508198</v>
      </c>
      <c r="W30" s="66">
        <f t="shared" ca="1" si="159"/>
        <v>-0.2354537960252249</v>
      </c>
      <c r="X30" s="63">
        <f t="shared" ca="1" si="160"/>
        <v>3.1741047457083464</v>
      </c>
      <c r="Y30" s="69">
        <f t="shared" si="161"/>
        <v>-0.105</v>
      </c>
      <c r="Z30" s="19">
        <f t="shared" si="162"/>
        <v>0.48943560620762661</v>
      </c>
      <c r="AA30" s="66">
        <f t="shared" ca="1" si="163"/>
        <v>-0.24923822206309593</v>
      </c>
      <c r="AB30" s="63">
        <f t="shared" ca="1" si="164"/>
        <v>3.3889667379355748</v>
      </c>
      <c r="AC30" s="69">
        <f t="shared" si="165"/>
        <v>-0.105</v>
      </c>
      <c r="AD30" s="19">
        <f t="shared" si="166"/>
        <v>0.48943560620762661</v>
      </c>
      <c r="AE30" s="66">
        <f t="shared" ca="1" si="167"/>
        <v>-0.25967543375505037</v>
      </c>
      <c r="AF30" s="63">
        <f t="shared" ca="1" si="168"/>
        <v>3.6173222407893242</v>
      </c>
      <c r="AG30" s="69">
        <f t="shared" si="169"/>
        <v>-0.127</v>
      </c>
      <c r="AH30" s="19">
        <f t="shared" si="170"/>
        <v>0.59349201407666641</v>
      </c>
      <c r="AI30" s="66">
        <f t="shared" ca="1" si="171"/>
        <v>-0.29228730101712996</v>
      </c>
      <c r="AJ30" s="63">
        <f t="shared" ca="1" si="172"/>
        <v>3.9176631320207878</v>
      </c>
      <c r="AK30" s="69">
        <f t="shared" si="173"/>
        <v>-0.14000000000000001</v>
      </c>
      <c r="AL30" s="19">
        <f t="shared" si="174"/>
        <v>0.65522811522794822</v>
      </c>
      <c r="AM30" s="66">
        <f t="shared" ca="1" si="175"/>
        <v>-0.3155042079377347</v>
      </c>
      <c r="AN30" s="63">
        <f t="shared" ca="1" si="176"/>
        <v>4.0721546511679279</v>
      </c>
      <c r="AO30" s="69">
        <f t="shared" si="177"/>
        <v>-0.14000000000000001</v>
      </c>
      <c r="AP30" s="19">
        <f t="shared" si="178"/>
        <v>0.65522811522794822</v>
      </c>
      <c r="AQ30" s="66">
        <f t="shared" ca="1" si="179"/>
        <v>-0.32692837020965332</v>
      </c>
      <c r="AR30" s="63">
        <f t="shared" ca="1" si="180"/>
        <v>4.1738303546074018</v>
      </c>
      <c r="AS30" s="69">
        <f t="shared" si="181"/>
        <v>-0.15</v>
      </c>
      <c r="AT30" s="19">
        <f t="shared" si="182"/>
        <v>0.70284333358687778</v>
      </c>
      <c r="AU30" s="66">
        <f t="shared" ca="1" si="183"/>
        <v>-0.3541093243627218</v>
      </c>
      <c r="AV30" s="63">
        <f t="shared" ca="1" si="184"/>
        <v>4.3608313515904813</v>
      </c>
      <c r="AW30" s="369"/>
      <c r="AX30" s="369"/>
      <c r="AY30" s="369"/>
      <c r="AZ30" s="369"/>
    </row>
    <row r="31" spans="1:52" s="17" customFormat="1" ht="15.75">
      <c r="A31" s="61" t="s">
        <v>137</v>
      </c>
      <c r="B31" s="96">
        <v>4</v>
      </c>
      <c r="C31" s="100">
        <f t="shared" si="141"/>
        <v>190</v>
      </c>
      <c r="D31" s="95"/>
      <c r="E31" s="112">
        <f t="shared" si="142"/>
        <v>0</v>
      </c>
      <c r="F31" s="113">
        <f>T_LNA($A31,E$21,$C31)</f>
        <v>0.16933767824541174</v>
      </c>
      <c r="G31" s="66">
        <f t="shared" ca="1" si="144"/>
        <v>-0.20512954843943515</v>
      </c>
      <c r="H31" s="63">
        <f t="shared" ca="1" si="185"/>
        <v>2.8497615464285095</v>
      </c>
      <c r="I31" s="112">
        <f t="shared" si="145"/>
        <v>0</v>
      </c>
      <c r="J31" s="113">
        <f>T_LNA($A31,I$21,$C31)</f>
        <v>0.16933767824541174</v>
      </c>
      <c r="K31" s="66">
        <f t="shared" ca="1" si="147"/>
        <v>-0.20399017503072225</v>
      </c>
      <c r="L31" s="63">
        <f t="shared" ca="1" si="148"/>
        <v>2.8604405968714666</v>
      </c>
      <c r="M31" s="112">
        <f t="shared" si="149"/>
        <v>0</v>
      </c>
      <c r="N31" s="113">
        <f>T_LNA($A31,M$21,$C31)</f>
        <v>0.19</v>
      </c>
      <c r="O31" s="66">
        <f t="shared" ca="1" si="151"/>
        <v>-0.20498699141592852</v>
      </c>
      <c r="P31" s="63">
        <f t="shared" ca="1" si="152"/>
        <v>2.9697875677091514</v>
      </c>
      <c r="Q31" s="112">
        <f t="shared" si="153"/>
        <v>0</v>
      </c>
      <c r="R31" s="113">
        <f>T_LNA($A31,Q$21,$C31)</f>
        <v>0.19</v>
      </c>
      <c r="S31" s="66">
        <f t="shared" ca="1" si="155"/>
        <v>-0.21716873175453832</v>
      </c>
      <c r="T31" s="63">
        <f t="shared" ca="1" si="156"/>
        <v>3.1473172388420538</v>
      </c>
      <c r="U31" s="112">
        <f t="shared" si="157"/>
        <v>0</v>
      </c>
      <c r="V31" s="113">
        <f>T_LNA($A31,U$21,$C31)</f>
        <v>0.18567507198160393</v>
      </c>
      <c r="W31" s="66">
        <f t="shared" ca="1" si="159"/>
        <v>-0.2354537960252249</v>
      </c>
      <c r="X31" s="63">
        <f t="shared" ca="1" si="160"/>
        <v>3.3701241118730492</v>
      </c>
      <c r="Y31" s="112">
        <f t="shared" si="161"/>
        <v>0</v>
      </c>
      <c r="Z31" s="113">
        <f>T_LNA($A31,Y$21,$C31)</f>
        <v>0.18144859134407282</v>
      </c>
      <c r="AA31" s="66">
        <f t="shared" ca="1" si="163"/>
        <v>-0.24923822206309593</v>
      </c>
      <c r="AB31" s="63">
        <f t="shared" ca="1" si="164"/>
        <v>3.5811331241798334</v>
      </c>
      <c r="AC31" s="112">
        <f t="shared" si="165"/>
        <v>0</v>
      </c>
      <c r="AD31" s="113">
        <f>T_LNA($A31,AC$21,$C31)</f>
        <v>0.18144859134407282</v>
      </c>
      <c r="AE31" s="66">
        <f t="shared" ca="1" si="167"/>
        <v>-0.25967543375505037</v>
      </c>
      <c r="AF31" s="63">
        <f t="shared" ca="1" si="168"/>
        <v>3.8099510075961707</v>
      </c>
      <c r="AG31" s="112">
        <f t="shared" si="169"/>
        <v>0</v>
      </c>
      <c r="AH31" s="113">
        <f>T_LNA($A31,AG$21,$C31)</f>
        <v>0.18567507198160393</v>
      </c>
      <c r="AI31" s="66">
        <f t="shared" ca="1" si="171"/>
        <v>-0.29228730101712996</v>
      </c>
      <c r="AJ31" s="63">
        <f t="shared" ca="1" si="172"/>
        <v>4.1162645436425951</v>
      </c>
      <c r="AK31" s="112">
        <f t="shared" si="173"/>
        <v>0</v>
      </c>
      <c r="AL31" s="113">
        <f>T_LNA($A31,AK$21,$C31)</f>
        <v>0.19442566853334337</v>
      </c>
      <c r="AM31" s="66">
        <f t="shared" ca="1" si="175"/>
        <v>-0.3155042079377347</v>
      </c>
      <c r="AN31" s="63">
        <f t="shared" ca="1" si="176"/>
        <v>4.2812305736967309</v>
      </c>
      <c r="AO31" s="112">
        <f t="shared" si="177"/>
        <v>0</v>
      </c>
      <c r="AP31" s="113">
        <f>T_LNA($A31,AO$21,$C31)</f>
        <v>0.19442566853334337</v>
      </c>
      <c r="AQ31" s="66">
        <f t="shared" ca="1" si="179"/>
        <v>-0.32692837020965332</v>
      </c>
      <c r="AR31" s="63">
        <f t="shared" ca="1" si="180"/>
        <v>4.383456977555424</v>
      </c>
      <c r="AS31" s="112">
        <f t="shared" si="181"/>
        <v>0</v>
      </c>
      <c r="AT31" s="113">
        <f>T_LNA($A31,AS$21,$C31)</f>
        <v>0.18144859134407282</v>
      </c>
      <c r="AU31" s="66">
        <f t="shared" ca="1" si="183"/>
        <v>-0.3541093243627218</v>
      </c>
      <c r="AV31" s="63">
        <f t="shared" ca="1" si="184"/>
        <v>4.5576945484764382</v>
      </c>
      <c r="AW31" s="370"/>
      <c r="AX31" s="371"/>
      <c r="AY31" s="371"/>
      <c r="AZ31" s="371"/>
    </row>
    <row r="32" spans="1:52" s="17" customFormat="1" ht="15.75">
      <c r="A32" s="61" t="s">
        <v>42</v>
      </c>
      <c r="B32" s="96">
        <v>1</v>
      </c>
      <c r="C32" s="100">
        <f t="shared" si="141"/>
        <v>20</v>
      </c>
      <c r="D32" s="95"/>
      <c r="E32" s="112">
        <f t="shared" si="142"/>
        <v>35.088996773741478</v>
      </c>
      <c r="F32" s="113">
        <f>T_LNA($A32,E$21)</f>
        <v>5.9322217178490577</v>
      </c>
      <c r="G32" s="66">
        <f t="shared" ca="1" si="144"/>
        <v>34.883867225302041</v>
      </c>
      <c r="H32" s="63">
        <f t="shared" ca="1" si="185"/>
        <v>9.0689014883664303</v>
      </c>
      <c r="I32" s="112">
        <f t="shared" si="145"/>
        <v>35.03154027602239</v>
      </c>
      <c r="J32" s="113">
        <f>T_LNA($A32,I$21)</f>
        <v>4.0480383350365337</v>
      </c>
      <c r="K32" s="66">
        <f t="shared" ca="1" si="147"/>
        <v>34.827550100991665</v>
      </c>
      <c r="L32" s="63">
        <f t="shared" ca="1" si="148"/>
        <v>7.1031533955974746</v>
      </c>
      <c r="M32" s="112">
        <f t="shared" si="149"/>
        <v>34.96375267479516</v>
      </c>
      <c r="N32" s="113">
        <f>T_LNA($A32,M$21)</f>
        <v>3.9590430186049259</v>
      </c>
      <c r="O32" s="66">
        <f t="shared" ca="1" si="151"/>
        <v>34.758765683379231</v>
      </c>
      <c r="P32" s="63">
        <f t="shared" ca="1" si="152"/>
        <v>7.1201776815602287</v>
      </c>
      <c r="Q32" s="112">
        <f t="shared" si="153"/>
        <v>35.083548342875012</v>
      </c>
      <c r="R32" s="113">
        <f>T_LNA($A32,Q$21)</f>
        <v>4.0499637612287396</v>
      </c>
      <c r="S32" s="66">
        <f t="shared" ca="1" si="155"/>
        <v>34.866379611120472</v>
      </c>
      <c r="T32" s="63">
        <f t="shared" ca="1" si="156"/>
        <v>7.4049481509721709</v>
      </c>
      <c r="U32" s="112">
        <f t="shared" si="157"/>
        <v>35.119807513627379</v>
      </c>
      <c r="V32" s="113">
        <f>T_LNA($A32,U$21)</f>
        <v>3.9429195509811401</v>
      </c>
      <c r="W32" s="66">
        <f t="shared" ca="1" si="159"/>
        <v>34.884353717602153</v>
      </c>
      <c r="X32" s="63">
        <f t="shared" ca="1" si="160"/>
        <v>7.5327108445622519</v>
      </c>
      <c r="Y32" s="112">
        <f t="shared" si="161"/>
        <v>35.127988749170676</v>
      </c>
      <c r="Z32" s="113">
        <f>T_LNA($A32,Y$21)</f>
        <v>3.8224397471917122</v>
      </c>
      <c r="AA32" s="66">
        <f t="shared" ca="1" si="163"/>
        <v>34.878750527107577</v>
      </c>
      <c r="AB32" s="63">
        <f t="shared" ca="1" si="164"/>
        <v>7.6293565213037304</v>
      </c>
      <c r="AC32" s="112">
        <f t="shared" si="165"/>
        <v>35.210171337083466</v>
      </c>
      <c r="AD32" s="113">
        <f>T_LNA($A32,AC$21)</f>
        <v>3.9394967260268339</v>
      </c>
      <c r="AE32" s="66">
        <f t="shared" ca="1" si="167"/>
        <v>34.950495903328417</v>
      </c>
      <c r="AF32" s="63">
        <f t="shared" ca="1" si="168"/>
        <v>7.9921846119076303</v>
      </c>
      <c r="AG32" s="112">
        <f t="shared" si="169"/>
        <v>35.277348559766011</v>
      </c>
      <c r="AH32" s="113">
        <f>T_LNA($A32,AG$21)</f>
        <v>4.3959859466109892</v>
      </c>
      <c r="AI32" s="66">
        <f t="shared" ca="1" si="171"/>
        <v>34.985061258748878</v>
      </c>
      <c r="AJ32" s="63">
        <f t="shared" ca="1" si="172"/>
        <v>8.818290535333432</v>
      </c>
      <c r="AK32" s="112">
        <f t="shared" si="173"/>
        <v>35.24885349819823</v>
      </c>
      <c r="AL32" s="113">
        <f>T_LNA($A32,AK$21)</f>
        <v>4.9852085113434699</v>
      </c>
      <c r="AM32" s="66">
        <f t="shared" ca="1" si="175"/>
        <v>34.933349290260495</v>
      </c>
      <c r="AN32" s="63">
        <f t="shared" ca="1" si="176"/>
        <v>9.642081722467907</v>
      </c>
      <c r="AO32" s="112">
        <f t="shared" si="177"/>
        <v>35.126292314650897</v>
      </c>
      <c r="AP32" s="113">
        <f>T_LNA($A32,AO$21)</f>
        <v>5.3770417745343204</v>
      </c>
      <c r="AQ32" s="66">
        <f t="shared" ca="1" si="179"/>
        <v>34.799363944441247</v>
      </c>
      <c r="AR32" s="63">
        <f t="shared" ca="1" si="180"/>
        <v>10.180896776265776</v>
      </c>
      <c r="AS32" s="112">
        <f t="shared" si="181"/>
        <v>34.788863387441396</v>
      </c>
      <c r="AT32" s="113">
        <f>T_LNA($A32,AS$21)</f>
        <v>5.9387951728106021</v>
      </c>
      <c r="AU32" s="66">
        <f t="shared" ca="1" si="183"/>
        <v>34.434754063078671</v>
      </c>
      <c r="AV32" s="63">
        <f t="shared" ca="1" si="184"/>
        <v>11.001008297622127</v>
      </c>
      <c r="AW32" s="370"/>
      <c r="AX32" s="371"/>
      <c r="AY32" s="371"/>
      <c r="AZ32" s="371"/>
    </row>
    <row r="33" spans="1:52" s="10" customFormat="1" ht="15">
      <c r="A33" s="476" t="s">
        <v>28</v>
      </c>
      <c r="B33" s="94">
        <v>2</v>
      </c>
      <c r="C33" s="101">
        <f t="shared" si="141"/>
        <v>50</v>
      </c>
      <c r="D33" s="474">
        <v>0.1</v>
      </c>
      <c r="E33" s="69">
        <f t="shared" si="142"/>
        <v>-0.23017817556579181</v>
      </c>
      <c r="F33" s="467">
        <f t="shared" ref="F33" si="219">Atten_to_Te(E33,$C33)</f>
        <v>2.7215077509775143</v>
      </c>
      <c r="G33" s="468">
        <f t="shared" ref="G33" ca="1" si="220">E33+OFFSET(G33,-1,0)</f>
        <v>34.653689049736251</v>
      </c>
      <c r="H33" s="469">
        <f t="shared" ref="H33" ca="1" si="221">OFFSET(H33,-1,0)+F33*dbToAbs(-1*OFFSET(G33,-1,0))</f>
        <v>9.0697854285007704</v>
      </c>
      <c r="I33" s="69">
        <f t="shared" si="145"/>
        <v>-0.2476270660130605</v>
      </c>
      <c r="J33" s="467">
        <f t="shared" ref="J33" si="222">Atten_to_Te(I33,$C33)</f>
        <v>2.9337559741049235</v>
      </c>
      <c r="K33" s="468">
        <f t="shared" ref="K33" ca="1" si="223">I33+OFFSET(K33,-1,0)</f>
        <v>34.579923034978606</v>
      </c>
      <c r="L33" s="469">
        <f t="shared" ref="L33" ca="1" si="224">OFFSET(L33,-1,0)+J33*dbToAbs(-1*OFFSET(K33,-1,0))</f>
        <v>7.1041187104244257</v>
      </c>
      <c r="M33" s="69">
        <f t="shared" si="149"/>
        <v>-0.26601843111173012</v>
      </c>
      <c r="N33" s="467">
        <f t="shared" ref="N33" si="225">Atten_to_Te(M33,$C33)</f>
        <v>3.1583934746957754</v>
      </c>
      <c r="O33" s="468">
        <f t="shared" ref="O33" ca="1" si="226">M33+OFFSET(O33,-1,0)</f>
        <v>34.492747252267499</v>
      </c>
      <c r="P33" s="469">
        <f t="shared" ref="P33" ca="1" si="227">OFFSET(P33,-1,0)+N33*dbToAbs(-1*OFFSET(O33,-1,0))</f>
        <v>7.1212335010277465</v>
      </c>
      <c r="Q33" s="69">
        <f t="shared" si="153"/>
        <v>-0.28625413126916827</v>
      </c>
      <c r="R33" s="467">
        <f t="shared" ref="R33" si="228">Atten_to_Te(Q33,$C33)</f>
        <v>3.406659876336271</v>
      </c>
      <c r="S33" s="468">
        <f t="shared" ref="S33" ca="1" si="229">Q33+OFFSET(S33,-1,0)</f>
        <v>34.580125479851304</v>
      </c>
      <c r="T33" s="469">
        <f t="shared" ref="T33" ca="1" si="230">OFFSET(T33,-1,0)+R33*dbToAbs(-1*OFFSET(S33,-1,0))</f>
        <v>7.4060590915099969</v>
      </c>
      <c r="U33" s="69">
        <f t="shared" si="157"/>
        <v>-0.3087619772519874</v>
      </c>
      <c r="V33" s="467">
        <f t="shared" ref="V33" si="231">Atten_to_Te(U33,$C33)</f>
        <v>3.6841649445026103</v>
      </c>
      <c r="W33" s="468">
        <f t="shared" ref="W33" ca="1" si="232">U33+OFFSET(W33,-1,0)</f>
        <v>34.575591740350163</v>
      </c>
      <c r="X33" s="469">
        <f t="shared" ref="X33" ca="1" si="233">OFFSET(X33,-1,0)+V33*dbToAbs(-1*OFFSET(W33,-1,0))</f>
        <v>7.5339073197427053</v>
      </c>
      <c r="Y33" s="69">
        <f t="shared" si="161"/>
        <v>-0.33179120929928385</v>
      </c>
      <c r="Z33" s="467">
        <f t="shared" ref="Z33" si="234">Atten_to_Te(Y33,$C33)</f>
        <v>3.9695908036824767</v>
      </c>
      <c r="AA33" s="468">
        <f t="shared" ref="AA33" ca="1" si="235">Y33+OFFSET(AA33,-1,0)</f>
        <v>34.546959317808295</v>
      </c>
      <c r="AB33" s="469">
        <f t="shared" ref="AB33" ca="1" si="236">OFFSET(AB33,-1,0)+Z33*dbToAbs(-1*OFFSET(AA33,-1,0))</f>
        <v>7.6306473561718784</v>
      </c>
      <c r="AC33" s="69">
        <f t="shared" si="165"/>
        <v>-0.35820280050669895</v>
      </c>
      <c r="AD33" s="467">
        <f t="shared" ref="AD33" si="237">Atten_to_Te(AC33,$C33)</f>
        <v>4.2988065729521852</v>
      </c>
      <c r="AE33" s="468">
        <f t="shared" ref="AE33" ca="1" si="238">AC33+OFFSET(AE33,-1,0)</f>
        <v>34.592293102821721</v>
      </c>
      <c r="AF33" s="469">
        <f t="shared" ref="AF33" ca="1" si="239">OFFSET(AF33,-1,0)+AD33*dbToAbs(-1*OFFSET(AE33,-1,0))</f>
        <v>7.9935595980269269</v>
      </c>
      <c r="AG33" s="69">
        <f t="shared" si="169"/>
        <v>-0.38625577060208927</v>
      </c>
      <c r="AH33" s="467">
        <f t="shared" ref="AH33" si="240">Atten_to_Te(AG33,$C33)</f>
        <v>4.6506814215848351</v>
      </c>
      <c r="AI33" s="468">
        <f t="shared" ref="AI33" ca="1" si="241">AG33+OFFSET(AI33,-1,0)</f>
        <v>34.598805488146787</v>
      </c>
      <c r="AJ33" s="469">
        <f t="shared" ref="AJ33" ca="1" si="242">OFFSET(AJ33,-1,0)+AH33*dbToAbs(-1*OFFSET(AI33,-1,0))</f>
        <v>8.8197662774260817</v>
      </c>
      <c r="AK33" s="69">
        <f t="shared" si="173"/>
        <v>-0.41712993878808752</v>
      </c>
      <c r="AL33" s="467">
        <f t="shared" ref="AL33" si="243">Atten_to_Te(AK33,$C33)</f>
        <v>5.0405795573294832</v>
      </c>
      <c r="AM33" s="468">
        <f t="shared" ref="AM33" ca="1" si="244">AK33+OFFSET(AM33,-1,0)</f>
        <v>34.516219351472408</v>
      </c>
      <c r="AN33" s="469">
        <f t="shared" ref="AN33" ca="1" si="245">OFFSET(AN33,-1,0)+AL33*dbToAbs(-1*OFFSET(AM33,-1,0))</f>
        <v>9.6437003448621983</v>
      </c>
      <c r="AO33" s="69">
        <f t="shared" si="177"/>
        <v>-0.45055751996453497</v>
      </c>
      <c r="AP33" s="467">
        <f t="shared" ref="AP33" si="246">Atten_to_Te(AO33,$C33)</f>
        <v>5.4658606647474244</v>
      </c>
      <c r="AQ33" s="468">
        <f t="shared" ref="AQ33" ca="1" si="247">AO33+OFFSET(AQ33,-1,0)</f>
        <v>34.348806424476713</v>
      </c>
      <c r="AR33" s="469">
        <f t="shared" ref="AR33" ca="1" si="248">OFFSET(AR33,-1,0)+AP33*dbToAbs(-1*OFFSET(AQ33,-1,0))</f>
        <v>10.182706957932295</v>
      </c>
      <c r="AS33" s="69">
        <f t="shared" si="181"/>
        <v>-0.48728526213865059</v>
      </c>
      <c r="AT33" s="467">
        <f t="shared" ref="AT33" si="249">Atten_to_Te(AS33,$C33)</f>
        <v>5.9369175513908301</v>
      </c>
      <c r="AU33" s="467">
        <f t="shared" ref="AU33" ca="1" si="250">AS33+OFFSET(AU33,-1,0)</f>
        <v>33.947468800940023</v>
      </c>
      <c r="AV33" s="469">
        <f t="shared" ref="AV33" ca="1" si="251">OFFSET(AV33,-1,0)+AT33*dbToAbs(-1*OFFSET(AU33,-1,0))</f>
        <v>11.003146681204463</v>
      </c>
      <c r="AW33" s="369"/>
      <c r="AX33" s="369"/>
      <c r="AY33" s="369"/>
      <c r="AZ33" s="369"/>
    </row>
    <row r="34" spans="1:52" s="10" customFormat="1" ht="15.75" thickBot="1">
      <c r="A34" s="60" t="s">
        <v>28</v>
      </c>
      <c r="B34" s="96">
        <v>4</v>
      </c>
      <c r="C34" s="100">
        <f t="shared" si="141"/>
        <v>190</v>
      </c>
      <c r="D34" s="475">
        <v>0.15</v>
      </c>
      <c r="E34" s="55">
        <f>G_Lookup($A34,$E$20, E$21,$D34,$C34)</f>
        <v>-0.39650861883577027</v>
      </c>
      <c r="F34" s="56">
        <f t="shared" si="143"/>
        <v>18.163443180926059</v>
      </c>
      <c r="G34" s="67">
        <f t="shared" ca="1" si="144"/>
        <v>34.257180430900483</v>
      </c>
      <c r="H34" s="64">
        <f t="shared" ca="1" si="185"/>
        <v>9.0760059855117099</v>
      </c>
      <c r="I34" s="55">
        <f>G_Lookup($A34,$E$20, I$21,$D34,$C34)</f>
        <v>-0.42656635751780092</v>
      </c>
      <c r="J34" s="56">
        <f t="shared" ref="J34" si="252">Atten_to_Te(I34,$C34)</f>
        <v>19.609149934100053</v>
      </c>
      <c r="K34" s="67">
        <f t="shared" ca="1" si="147"/>
        <v>34.153356677460806</v>
      </c>
      <c r="L34" s="64">
        <f t="shared" ca="1" si="148"/>
        <v>7.1109494301145331</v>
      </c>
      <c r="M34" s="55">
        <f>G_Lookup($A34,$E$20, M$21,$D34,$C34)</f>
        <v>-0.45824761815796766</v>
      </c>
      <c r="N34" s="56">
        <f t="shared" ref="N34" si="253">Atten_to_Te(M34,$C34)</f>
        <v>21.143814288263684</v>
      </c>
      <c r="O34" s="67">
        <f t="shared" ca="1" si="151"/>
        <v>34.03449963410953</v>
      </c>
      <c r="P34" s="64">
        <f t="shared" ca="1" si="152"/>
        <v>7.1287481484765847</v>
      </c>
      <c r="Q34" s="55">
        <f>G_Lookup($A34,$E$20, Q$21,$D34,$C34)</f>
        <v>-0.49310595996590834</v>
      </c>
      <c r="R34" s="56">
        <f t="shared" ref="R34" si="254">Atten_to_Te(Q34,$C34)</f>
        <v>22.845364848953235</v>
      </c>
      <c r="S34" s="67">
        <f t="shared" ca="1" si="155"/>
        <v>34.087019519885395</v>
      </c>
      <c r="T34" s="64">
        <f t="shared" ca="1" si="156"/>
        <v>7.4140167546399809</v>
      </c>
      <c r="U34" s="55">
        <f>G_Lookup($A34,$E$20, U$21,$D34,$C34)</f>
        <v>-0.53187833663315209</v>
      </c>
      <c r="V34" s="56">
        <f t="shared" ref="V34" si="255">Atten_to_Te(U34,$C34)</f>
        <v>24.754085489659378</v>
      </c>
      <c r="W34" s="67">
        <f t="shared" ca="1" si="159"/>
        <v>34.043713403717014</v>
      </c>
      <c r="X34" s="64">
        <f t="shared" ca="1" si="160"/>
        <v>7.5425388483139777</v>
      </c>
      <c r="Y34" s="55">
        <f>G_Lookup($A34,$E$20, Y$21,$D34,$C34)</f>
        <v>-0.57154886130160387</v>
      </c>
      <c r="Z34" s="56">
        <f t="shared" ref="Z34" si="256">Atten_to_Te(Y34,$C34)</f>
        <v>26.724738239889788</v>
      </c>
      <c r="AA34" s="67">
        <f t="shared" ca="1" si="163"/>
        <v>33.975410456506694</v>
      </c>
      <c r="AB34" s="64">
        <f t="shared" ca="1" si="164"/>
        <v>7.640027673454834</v>
      </c>
      <c r="AC34" s="55">
        <f>G_Lookup($A34,$E$20, AC$21,$D34,$C34)</f>
        <v>-0.61704589213506722</v>
      </c>
      <c r="AD34" s="56">
        <f t="shared" ref="AD34" si="257">Atten_to_Te(AC34,$C34)</f>
        <v>29.007097825373968</v>
      </c>
      <c r="AE34" s="67">
        <f t="shared" ca="1" si="167"/>
        <v>33.975247210686653</v>
      </c>
      <c r="AF34" s="64">
        <f t="shared" ca="1" si="168"/>
        <v>8.0036352920237199</v>
      </c>
      <c r="AG34" s="55">
        <f>G_Lookup($A34,$E$20, AG$21,$D34,$C34)</f>
        <v>-0.66537038857971398</v>
      </c>
      <c r="AH34" s="56">
        <f t="shared" ref="AH34" si="258">Atten_to_Te(AG34,$C34)</f>
        <v>31.45762589439099</v>
      </c>
      <c r="AI34" s="67">
        <f t="shared" ca="1" si="171"/>
        <v>33.93343509956707</v>
      </c>
      <c r="AJ34" s="64">
        <f t="shared" ca="1" si="172"/>
        <v>8.8306767960389223</v>
      </c>
      <c r="AK34" s="55">
        <f>G_Lookup($A34,$E$20, AK$21,$D34,$C34)</f>
        <v>-0.71855472612623494</v>
      </c>
      <c r="AL34" s="56">
        <f t="shared" ref="AL34" si="259">Atten_to_Te(AK34,$C34)</f>
        <v>34.186302159490502</v>
      </c>
      <c r="AM34" s="67">
        <f t="shared" ca="1" si="175"/>
        <v>33.797664625346172</v>
      </c>
      <c r="AN34" s="64">
        <f t="shared" ca="1" si="176"/>
        <v>9.6557848867586404</v>
      </c>
      <c r="AO34" s="55">
        <f>G_Lookup($A34,$E$20, AO$21,$D34,$C34)</f>
        <v>-0.77613761386402247</v>
      </c>
      <c r="AP34" s="56">
        <f t="shared" ref="AP34" si="260">Atten_to_Te(AO34,$C34)</f>
        <v>37.178570437257868</v>
      </c>
      <c r="AQ34" s="67">
        <f t="shared" ca="1" si="179"/>
        <v>33.57266881061269</v>
      </c>
      <c r="AR34" s="64">
        <f t="shared" ca="1" si="180"/>
        <v>10.196365742152173</v>
      </c>
      <c r="AS34" s="55">
        <f>G_Lookup($A34,$E$20, AS$21,$D34,$C34)</f>
        <v>-0.83940541189317308</v>
      </c>
      <c r="AT34" s="56">
        <f t="shared" ref="AT34" si="261">Atten_to_Te(AS34,$C34)</f>
        <v>40.512320223284547</v>
      </c>
      <c r="AU34" s="56">
        <f t="shared" ca="1" si="183"/>
        <v>33.108063389046848</v>
      </c>
      <c r="AV34" s="64">
        <f t="shared" ca="1" si="184"/>
        <v>11.019471194304288</v>
      </c>
      <c r="AW34" s="369"/>
      <c r="AX34" s="369"/>
      <c r="AY34" s="369"/>
      <c r="AZ34" s="369"/>
    </row>
    <row r="35" spans="1:52" s="10" customFormat="1" ht="16.5" thickBot="1">
      <c r="A35" s="103" t="s">
        <v>18</v>
      </c>
      <c r="B35" s="98"/>
      <c r="C35" s="98"/>
      <c r="D35" s="92"/>
      <c r="E35" s="83"/>
      <c r="F35" s="83"/>
      <c r="G35" s="86">
        <f ca="1">G34</f>
        <v>34.257180430900483</v>
      </c>
      <c r="H35" s="85">
        <f ca="1">H34</f>
        <v>9.0760059855117099</v>
      </c>
      <c r="I35" s="83"/>
      <c r="J35" s="83"/>
      <c r="K35" s="86">
        <f ca="1">K34</f>
        <v>34.153356677460806</v>
      </c>
      <c r="L35" s="85">
        <f ca="1">L34</f>
        <v>7.1109494301145331</v>
      </c>
      <c r="M35" s="83"/>
      <c r="N35" s="83"/>
      <c r="O35" s="86">
        <f ca="1">O34</f>
        <v>34.03449963410953</v>
      </c>
      <c r="P35" s="85">
        <f ca="1">P34</f>
        <v>7.1287481484765847</v>
      </c>
      <c r="Q35" s="83"/>
      <c r="R35" s="83"/>
      <c r="S35" s="86">
        <f ca="1">S34</f>
        <v>34.087019519885395</v>
      </c>
      <c r="T35" s="85">
        <f ca="1">T34</f>
        <v>7.4140167546399809</v>
      </c>
      <c r="U35" s="83"/>
      <c r="V35" s="83"/>
      <c r="W35" s="86">
        <f ca="1">W34</f>
        <v>34.043713403717014</v>
      </c>
      <c r="X35" s="85">
        <f ca="1">X34</f>
        <v>7.5425388483139777</v>
      </c>
      <c r="Y35" s="83"/>
      <c r="Z35" s="83"/>
      <c r="AA35" s="86">
        <f ca="1">AA34</f>
        <v>33.975410456506694</v>
      </c>
      <c r="AB35" s="85">
        <f ca="1">AB34</f>
        <v>7.640027673454834</v>
      </c>
      <c r="AC35" s="83"/>
      <c r="AD35" s="83"/>
      <c r="AE35" s="86">
        <f ca="1">AE34</f>
        <v>33.975247210686653</v>
      </c>
      <c r="AF35" s="85">
        <f ca="1">AF34</f>
        <v>8.0036352920237199</v>
      </c>
      <c r="AG35" s="83"/>
      <c r="AH35" s="83"/>
      <c r="AI35" s="86">
        <f ca="1">AI34</f>
        <v>33.93343509956707</v>
      </c>
      <c r="AJ35" s="85">
        <f ca="1">AJ34</f>
        <v>8.8306767960389223</v>
      </c>
      <c r="AK35" s="83"/>
      <c r="AL35" s="83"/>
      <c r="AM35" s="86">
        <f ca="1">AM34</f>
        <v>33.797664625346172</v>
      </c>
      <c r="AN35" s="85">
        <f ca="1">AN34</f>
        <v>9.6557848867586404</v>
      </c>
      <c r="AO35" s="83"/>
      <c r="AP35" s="83"/>
      <c r="AQ35" s="86">
        <f ca="1">AQ34</f>
        <v>33.57266881061269</v>
      </c>
      <c r="AR35" s="85">
        <f ca="1">AR34</f>
        <v>10.196365742152173</v>
      </c>
      <c r="AS35" s="83"/>
      <c r="AT35" s="83"/>
      <c r="AU35" s="86">
        <f ca="1">AU34</f>
        <v>33.108063389046848</v>
      </c>
      <c r="AV35" s="85">
        <f ca="1">AV34</f>
        <v>11.019471194304288</v>
      </c>
      <c r="AW35" s="369"/>
      <c r="AX35" s="369"/>
      <c r="AY35" s="369"/>
      <c r="AZ35" s="369"/>
    </row>
    <row r="36" spans="1:52" s="10" customFormat="1" ht="15">
      <c r="AS36" s="9"/>
      <c r="AT36" s="9"/>
      <c r="AU36" s="9"/>
      <c r="AV36" s="9"/>
    </row>
    <row r="37" spans="1:52" s="10" customFormat="1" ht="15">
      <c r="E37" s="9"/>
      <c r="F37" s="9"/>
      <c r="G37" s="9"/>
      <c r="H37" s="9"/>
      <c r="I37" s="9"/>
      <c r="J37" s="9"/>
      <c r="K37" s="9"/>
      <c r="L37" s="9"/>
      <c r="M37" s="9"/>
      <c r="N37" s="9"/>
      <c r="O37" s="9"/>
      <c r="P37" s="9"/>
      <c r="Q37" s="9"/>
      <c r="R37" s="9"/>
      <c r="S37" s="9"/>
      <c r="V37" s="9"/>
      <c r="W37" s="9"/>
      <c r="X37" s="9"/>
      <c r="Y37" s="9"/>
      <c r="Z37" s="9"/>
      <c r="AA37" s="9"/>
      <c r="AB37" s="9"/>
      <c r="AC37" s="9"/>
      <c r="AD37" s="9"/>
      <c r="AE37" s="9"/>
      <c r="AH37" s="9"/>
      <c r="AI37" s="9"/>
      <c r="AJ37" s="9"/>
      <c r="AK37" s="9"/>
      <c r="AL37" s="9"/>
      <c r="AM37" s="9"/>
      <c r="AN37" s="9"/>
      <c r="AO37" s="9"/>
      <c r="AP37" s="9"/>
      <c r="AQ37" s="9"/>
      <c r="AR37" s="9"/>
      <c r="AS37" s="9"/>
      <c r="AT37" s="9"/>
      <c r="AU37" s="9"/>
      <c r="AV37" s="9"/>
    </row>
    <row r="38" spans="1:52" s="10" customFormat="1" ht="15">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row>
    <row r="39" spans="1:52" s="10" customFormat="1" ht="15">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row>
    <row r="40" spans="1:52" s="10" customFormat="1" ht="15">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row>
    <row r="41" spans="1:52" s="10" customFormat="1" ht="15">
      <c r="E41" s="331"/>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row>
    <row r="42" spans="1:52" s="10" customFormat="1" ht="15">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row>
    <row r="43" spans="1:52" s="10" customFormat="1" ht="15">
      <c r="E43" s="9"/>
      <c r="F43" s="331"/>
      <c r="G43" s="331"/>
      <c r="H43" s="331"/>
      <c r="I43" s="331"/>
      <c r="J43" s="331"/>
      <c r="K43" s="331"/>
      <c r="L43" s="331"/>
      <c r="M43" s="331"/>
      <c r="N43" s="331"/>
      <c r="O43" s="331"/>
      <c r="P43" s="331"/>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row>
    <row r="44" spans="1:52" s="10" customFormat="1" ht="15">
      <c r="E44" s="332"/>
      <c r="F44" s="332"/>
      <c r="G44" s="332"/>
      <c r="H44" s="332"/>
      <c r="I44" s="332"/>
      <c r="J44" s="332"/>
      <c r="K44" s="332"/>
      <c r="L44" s="332"/>
      <c r="M44" s="332"/>
      <c r="N44" s="332"/>
      <c r="O44" s="332"/>
      <c r="P44" s="332"/>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row>
    <row r="45" spans="1:52" s="10" customFormat="1" ht="15">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row>
    <row r="46" spans="1:52" s="10" customFormat="1" ht="15">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row>
    <row r="47" spans="1:52" s="10" customFormat="1" ht="15">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row>
    <row r="48" spans="1:52" s="10" customFormat="1" ht="15">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row>
    <row r="49" spans="5:48" s="10" customFormat="1" ht="15">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row>
    <row r="50" spans="5:48" s="10" customFormat="1" ht="15">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row>
    <row r="51" spans="5:48" s="10" customFormat="1" ht="15">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row>
  </sheetData>
  <mergeCells count="29">
    <mergeCell ref="I4:L4"/>
    <mergeCell ref="I21:L21"/>
    <mergeCell ref="M21:P21"/>
    <mergeCell ref="AK4:AN4"/>
    <mergeCell ref="AK21:AN21"/>
    <mergeCell ref="AG4:AJ4"/>
    <mergeCell ref="AG21:AJ21"/>
    <mergeCell ref="Q4:T4"/>
    <mergeCell ref="U4:X4"/>
    <mergeCell ref="Y4:AB4"/>
    <mergeCell ref="Q21:T21"/>
    <mergeCell ref="U21:X21"/>
    <mergeCell ref="Y21:AB21"/>
    <mergeCell ref="AS21:AV21"/>
    <mergeCell ref="A1:AV1"/>
    <mergeCell ref="D3:D4"/>
    <mergeCell ref="D20:D21"/>
    <mergeCell ref="C3:C4"/>
    <mergeCell ref="C20:C21"/>
    <mergeCell ref="E4:H4"/>
    <mergeCell ref="AO4:AR4"/>
    <mergeCell ref="AS4:AV4"/>
    <mergeCell ref="E21:H21"/>
    <mergeCell ref="AO21:AR21"/>
    <mergeCell ref="AC4:AF4"/>
    <mergeCell ref="AC21:AF21"/>
    <mergeCell ref="M4:P4"/>
    <mergeCell ref="B3:B4"/>
    <mergeCell ref="B20:B21"/>
  </mergeCells>
  <conditionalFormatting sqref="B6:C9 B15:C15 B23:C26 B32:C32 B17:C17 B34:C34 B28:C30 B11:C13">
    <cfRule type="cellIs" dxfId="294" priority="56" operator="equal">
      <formula>Temp_20K_Stage</formula>
    </cfRule>
    <cfRule type="cellIs" dxfId="293" priority="57" operator="equal">
      <formula>Temp_Inter_Stage</formula>
    </cfRule>
    <cfRule type="cellIs" dxfId="292" priority="58" operator="equal">
      <formula>Temp_80K_Stage</formula>
    </cfRule>
    <cfRule type="cellIs" dxfId="291" priority="59" operator="equal">
      <formula>Temp_Intermediate</formula>
    </cfRule>
    <cfRule type="cellIs" dxfId="290" priority="60" operator="equal">
      <formula>Temp_Ambient</formula>
    </cfRule>
  </conditionalFormatting>
  <conditionalFormatting sqref="B14:C14">
    <cfRule type="cellIs" dxfId="289" priority="26" operator="equal">
      <formula>Temp_20K_Stage</formula>
    </cfRule>
    <cfRule type="cellIs" dxfId="288" priority="27" operator="equal">
      <formula>Temp_Inter_Stage</formula>
    </cfRule>
    <cfRule type="cellIs" dxfId="287" priority="28" operator="equal">
      <formula>Temp_80K_Stage</formula>
    </cfRule>
    <cfRule type="cellIs" dxfId="286" priority="29" operator="equal">
      <formula>Temp_Intermediate</formula>
    </cfRule>
    <cfRule type="cellIs" dxfId="285" priority="30" operator="equal">
      <formula>Temp_Ambient</formula>
    </cfRule>
  </conditionalFormatting>
  <conditionalFormatting sqref="B31:C31">
    <cfRule type="cellIs" dxfId="284" priority="21" operator="equal">
      <formula>Temp_20K_Stage</formula>
    </cfRule>
    <cfRule type="cellIs" dxfId="283" priority="22" operator="equal">
      <formula>Temp_Inter_Stage</formula>
    </cfRule>
    <cfRule type="cellIs" dxfId="282" priority="23" operator="equal">
      <formula>Temp_80K_Stage</formula>
    </cfRule>
    <cfRule type="cellIs" dxfId="281" priority="24" operator="equal">
      <formula>Temp_Intermediate</formula>
    </cfRule>
    <cfRule type="cellIs" dxfId="280" priority="25" operator="equal">
      <formula>Temp_Ambient</formula>
    </cfRule>
  </conditionalFormatting>
  <conditionalFormatting sqref="B16:C16">
    <cfRule type="cellIs" dxfId="279" priority="16" operator="equal">
      <formula>Temp_20K_Stage</formula>
    </cfRule>
    <cfRule type="cellIs" dxfId="278" priority="17" operator="equal">
      <formula>Temp_Inter_Stage</formula>
    </cfRule>
    <cfRule type="cellIs" dxfId="277" priority="18" operator="equal">
      <formula>Temp_80K_Stage</formula>
    </cfRule>
    <cfRule type="cellIs" dxfId="276" priority="19" operator="equal">
      <formula>Temp_Intermediate</formula>
    </cfRule>
    <cfRule type="cellIs" dxfId="275" priority="20" operator="equal">
      <formula>Temp_Ambient</formula>
    </cfRule>
  </conditionalFormatting>
  <conditionalFormatting sqref="B33:C33">
    <cfRule type="cellIs" dxfId="274" priority="11" operator="equal">
      <formula>Temp_20K_Stage</formula>
    </cfRule>
    <cfRule type="cellIs" dxfId="273" priority="12" operator="equal">
      <formula>Temp_Inter_Stage</formula>
    </cfRule>
    <cfRule type="cellIs" dxfId="272" priority="13" operator="equal">
      <formula>Temp_80K_Stage</formula>
    </cfRule>
    <cfRule type="cellIs" dxfId="271" priority="14" operator="equal">
      <formula>Temp_Intermediate</formula>
    </cfRule>
    <cfRule type="cellIs" dxfId="270" priority="15" operator="equal">
      <formula>Temp_Ambient</formula>
    </cfRule>
  </conditionalFormatting>
  <conditionalFormatting sqref="B27:C27">
    <cfRule type="cellIs" dxfId="269" priority="6" operator="equal">
      <formula>Temp_20K_Stage</formula>
    </cfRule>
    <cfRule type="cellIs" dxfId="268" priority="7" operator="equal">
      <formula>Temp_Inter_Stage</formula>
    </cfRule>
    <cfRule type="cellIs" dxfId="267" priority="8" operator="equal">
      <formula>Temp_80K_Stage</formula>
    </cfRule>
    <cfRule type="cellIs" dxfId="266" priority="9" operator="equal">
      <formula>Temp_Intermediate</formula>
    </cfRule>
    <cfRule type="cellIs" dxfId="265" priority="10" operator="equal">
      <formula>Temp_Ambient</formula>
    </cfRule>
  </conditionalFormatting>
  <conditionalFormatting sqref="B10:C10">
    <cfRule type="cellIs" dxfId="264" priority="1" operator="equal">
      <formula>Temp_20K_Stage</formula>
    </cfRule>
    <cfRule type="cellIs" dxfId="263" priority="2" operator="equal">
      <formula>Temp_Inter_Stage</formula>
    </cfRule>
    <cfRule type="cellIs" dxfId="262" priority="3" operator="equal">
      <formula>Temp_80K_Stage</formula>
    </cfRule>
    <cfRule type="cellIs" dxfId="261" priority="4" operator="equal">
      <formula>Temp_Intermediate</formula>
    </cfRule>
    <cfRule type="cellIs" dxfId="260" priority="5" operator="equal">
      <formula>Temp_Ambient</formula>
    </cfRule>
  </conditionalFormatting>
  <dataValidations count="3">
    <dataValidation type="list" allowBlank="1" showInputMessage="1" showErrorMessage="1" sqref="A24:A34" xr:uid="{00000000-0002-0000-0200-000000000000}">
      <formula1>Component_List_Band2</formula1>
    </dataValidation>
    <dataValidation type="list" allowBlank="1" showInputMessage="1" showErrorMessage="1" sqref="B23:B34 B6:B17" xr:uid="{00000000-0002-0000-0200-000001000000}">
      <formula1>"1,2,3,4,5"</formula1>
    </dataValidation>
    <dataValidation type="list" allowBlank="1" showInputMessage="1" showErrorMessage="1" sqref="A7:A17" xr:uid="{5F16B207-E925-43D8-9BB3-A75170140B68}">
      <formula1>Component_List_Band1</formula1>
    </dataValidation>
  </dataValidations>
  <pageMargins left="0.7" right="0.7" top="0.75" bottom="0.75" header="0.3" footer="0.3"/>
  <pageSetup scale="3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UpdateAll">
                <anchor moveWithCells="1" sizeWithCells="1">
                  <from>
                    <xdr:col>0</xdr:col>
                    <xdr:colOff>57150</xdr:colOff>
                    <xdr:row>1</xdr:row>
                    <xdr:rowOff>38100</xdr:rowOff>
                  </from>
                  <to>
                    <xdr:col>0</xdr:col>
                    <xdr:colOff>1343025</xdr:colOff>
                    <xdr:row>1</xdr:row>
                    <xdr:rowOff>209550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theme="1"/>
    <pageSetUpPr fitToPage="1"/>
  </sheetPr>
  <dimension ref="A1:AZ92"/>
  <sheetViews>
    <sheetView zoomScale="80" zoomScaleNormal="80" workbookViewId="0">
      <pane xSplit="4" ySplit="1" topLeftCell="E2" activePane="bottomRight" state="frozen"/>
      <selection pane="topRight" activeCell="D1" sqref="D1"/>
      <selection pane="bottomLeft" activeCell="A2" sqref="A2"/>
      <selection pane="bottomRight" activeCell="B2" sqref="B2"/>
    </sheetView>
  </sheetViews>
  <sheetFormatPr defaultRowHeight="12.75"/>
  <cols>
    <col min="1" max="1" width="20.7109375" customWidth="1"/>
    <col min="2" max="4" width="6.7109375" customWidth="1"/>
    <col min="5" max="48" width="7.7109375" style="1" customWidth="1"/>
    <col min="49" max="52" width="7.7109375" customWidth="1"/>
  </cols>
  <sheetData>
    <row r="1" spans="1:52" s="45" customFormat="1" ht="18">
      <c r="A1" s="709" t="s">
        <v>53</v>
      </c>
      <c r="B1" s="710"/>
      <c r="C1" s="710"/>
      <c r="D1" s="710"/>
      <c r="E1" s="710"/>
      <c r="F1" s="710"/>
      <c r="G1" s="710"/>
      <c r="H1" s="710"/>
      <c r="I1" s="710"/>
      <c r="J1" s="710"/>
      <c r="K1" s="710"/>
      <c r="L1" s="710"/>
      <c r="M1" s="710"/>
      <c r="N1" s="710"/>
      <c r="O1" s="710"/>
      <c r="P1" s="710"/>
      <c r="Q1" s="710"/>
      <c r="R1" s="710"/>
      <c r="S1" s="710"/>
      <c r="T1" s="710"/>
      <c r="U1" s="710"/>
      <c r="V1" s="710"/>
      <c r="W1" s="710"/>
      <c r="X1" s="710"/>
      <c r="Y1" s="710"/>
      <c r="Z1" s="710"/>
      <c r="AA1" s="710"/>
      <c r="AB1" s="710"/>
      <c r="AC1" s="710"/>
      <c r="AD1" s="710"/>
      <c r="AE1" s="710"/>
      <c r="AF1" s="710"/>
      <c r="AG1" s="710"/>
      <c r="AH1" s="710"/>
      <c r="AI1" s="710"/>
      <c r="AJ1" s="710"/>
      <c r="AK1" s="710"/>
      <c r="AL1" s="710"/>
      <c r="AM1" s="710"/>
      <c r="AN1" s="710"/>
      <c r="AO1" s="710"/>
      <c r="AP1" s="710"/>
      <c r="AQ1" s="710"/>
      <c r="AR1" s="710"/>
      <c r="AS1" s="710"/>
      <c r="AT1" s="710"/>
      <c r="AU1" s="710"/>
      <c r="AV1" s="711"/>
    </row>
    <row r="2" spans="1:52" s="10" customFormat="1" ht="20.100000000000001" customHeight="1" thickBot="1">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row>
    <row r="3" spans="1:52" s="42" customFormat="1" ht="19.5" customHeight="1" thickBot="1">
      <c r="A3" s="57" t="s">
        <v>199</v>
      </c>
      <c r="B3" s="712" t="s">
        <v>133</v>
      </c>
      <c r="C3" s="712" t="s">
        <v>26</v>
      </c>
      <c r="D3" s="712" t="s">
        <v>48</v>
      </c>
      <c r="E3" s="354">
        <v>3</v>
      </c>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c r="AO3" s="355"/>
      <c r="AP3" s="355"/>
      <c r="AQ3" s="355"/>
      <c r="AR3" s="355"/>
      <c r="AS3" s="355"/>
      <c r="AT3" s="355"/>
      <c r="AU3" s="355"/>
      <c r="AV3" s="356"/>
      <c r="AW3" s="366"/>
      <c r="AX3" s="366"/>
      <c r="AY3" s="366"/>
      <c r="AZ3" s="366"/>
    </row>
    <row r="4" spans="1:52" s="43" customFormat="1" ht="18.75" thickBot="1">
      <c r="A4" s="68" t="s">
        <v>7</v>
      </c>
      <c r="B4" s="713"/>
      <c r="C4" s="713"/>
      <c r="D4" s="713"/>
      <c r="E4" s="707">
        <f>fLO_Band3+Delta_F</f>
        <v>12.31</v>
      </c>
      <c r="F4" s="707"/>
      <c r="G4" s="707"/>
      <c r="H4" s="708"/>
      <c r="I4" s="706">
        <v>12.94</v>
      </c>
      <c r="J4" s="707"/>
      <c r="K4" s="707"/>
      <c r="L4" s="708"/>
      <c r="M4" s="706">
        <v>13.6</v>
      </c>
      <c r="N4" s="707"/>
      <c r="O4" s="707"/>
      <c r="P4" s="708"/>
      <c r="Q4" s="706">
        <v>14.35</v>
      </c>
      <c r="R4" s="707"/>
      <c r="S4" s="707"/>
      <c r="T4" s="708"/>
      <c r="U4" s="706">
        <v>15.1</v>
      </c>
      <c r="V4" s="707"/>
      <c r="W4" s="707"/>
      <c r="X4" s="708"/>
      <c r="Y4" s="706">
        <v>15.9</v>
      </c>
      <c r="Z4" s="707"/>
      <c r="AA4" s="707"/>
      <c r="AB4" s="708"/>
      <c r="AC4" s="706">
        <v>16.7</v>
      </c>
      <c r="AD4" s="707"/>
      <c r="AE4" s="707"/>
      <c r="AF4" s="708"/>
      <c r="AG4" s="706">
        <v>17.600000000000001</v>
      </c>
      <c r="AH4" s="707"/>
      <c r="AI4" s="707"/>
      <c r="AJ4" s="708"/>
      <c r="AK4" s="706">
        <v>18.5</v>
      </c>
      <c r="AL4" s="707"/>
      <c r="AM4" s="707"/>
      <c r="AN4" s="708"/>
      <c r="AO4" s="706">
        <v>19.5</v>
      </c>
      <c r="AP4" s="707"/>
      <c r="AQ4" s="707"/>
      <c r="AR4" s="708"/>
      <c r="AS4" s="706">
        <f>fHI_Band3</f>
        <v>20.5</v>
      </c>
      <c r="AT4" s="707"/>
      <c r="AU4" s="707"/>
      <c r="AV4" s="708"/>
      <c r="AW4" s="367"/>
      <c r="AX4" s="367"/>
      <c r="AY4" s="367"/>
      <c r="AZ4" s="367"/>
    </row>
    <row r="5" spans="1:52" s="11" customFormat="1" ht="17.25" thickTop="1" thickBot="1">
      <c r="A5" s="58" t="s">
        <v>15</v>
      </c>
      <c r="B5" s="97" t="s">
        <v>11</v>
      </c>
      <c r="C5" s="97" t="s">
        <v>24</v>
      </c>
      <c r="D5" s="97" t="s">
        <v>25</v>
      </c>
      <c r="E5" s="53" t="s">
        <v>17</v>
      </c>
      <c r="F5" s="44" t="s">
        <v>16</v>
      </c>
      <c r="G5" s="65" t="s">
        <v>19</v>
      </c>
      <c r="H5" s="62" t="s">
        <v>20</v>
      </c>
      <c r="I5" s="54" t="s">
        <v>17</v>
      </c>
      <c r="J5" s="44" t="s">
        <v>16</v>
      </c>
      <c r="K5" s="65" t="s">
        <v>19</v>
      </c>
      <c r="L5" s="62" t="s">
        <v>20</v>
      </c>
      <c r="M5" s="54" t="s">
        <v>17</v>
      </c>
      <c r="N5" s="44" t="s">
        <v>16</v>
      </c>
      <c r="O5" s="65" t="s">
        <v>19</v>
      </c>
      <c r="P5" s="62" t="s">
        <v>20</v>
      </c>
      <c r="Q5" s="54" t="s">
        <v>17</v>
      </c>
      <c r="R5" s="44" t="s">
        <v>16</v>
      </c>
      <c r="S5" s="65" t="s">
        <v>19</v>
      </c>
      <c r="T5" s="62" t="s">
        <v>20</v>
      </c>
      <c r="U5" s="54" t="s">
        <v>17</v>
      </c>
      <c r="V5" s="44" t="s">
        <v>16</v>
      </c>
      <c r="W5" s="65" t="s">
        <v>19</v>
      </c>
      <c r="X5" s="62" t="s">
        <v>20</v>
      </c>
      <c r="Y5" s="54" t="s">
        <v>17</v>
      </c>
      <c r="Z5" s="44" t="s">
        <v>16</v>
      </c>
      <c r="AA5" s="65" t="s">
        <v>19</v>
      </c>
      <c r="AB5" s="62" t="s">
        <v>20</v>
      </c>
      <c r="AC5" s="54" t="s">
        <v>17</v>
      </c>
      <c r="AD5" s="44" t="s">
        <v>16</v>
      </c>
      <c r="AE5" s="65" t="s">
        <v>19</v>
      </c>
      <c r="AF5" s="62" t="s">
        <v>20</v>
      </c>
      <c r="AG5" s="54" t="s">
        <v>17</v>
      </c>
      <c r="AH5" s="44" t="s">
        <v>16</v>
      </c>
      <c r="AI5" s="65" t="s">
        <v>19</v>
      </c>
      <c r="AJ5" s="62" t="s">
        <v>20</v>
      </c>
      <c r="AK5" s="54" t="s">
        <v>17</v>
      </c>
      <c r="AL5" s="44" t="s">
        <v>16</v>
      </c>
      <c r="AM5" s="65" t="s">
        <v>19</v>
      </c>
      <c r="AN5" s="62" t="s">
        <v>20</v>
      </c>
      <c r="AO5" s="54" t="s">
        <v>17</v>
      </c>
      <c r="AP5" s="44" t="s">
        <v>16</v>
      </c>
      <c r="AQ5" s="65" t="s">
        <v>19</v>
      </c>
      <c r="AR5" s="62" t="s">
        <v>20</v>
      </c>
      <c r="AS5" s="54" t="s">
        <v>17</v>
      </c>
      <c r="AT5" s="44" t="s">
        <v>16</v>
      </c>
      <c r="AU5" s="65" t="s">
        <v>19</v>
      </c>
      <c r="AV5" s="62" t="s">
        <v>20</v>
      </c>
      <c r="AW5" s="368"/>
      <c r="AX5" s="368"/>
      <c r="AY5" s="368"/>
      <c r="AZ5" s="368"/>
    </row>
    <row r="6" spans="1:52" s="10" customFormat="1" ht="15.75" thickTop="1">
      <c r="A6" s="75" t="s">
        <v>14</v>
      </c>
      <c r="B6" s="99">
        <v>1</v>
      </c>
      <c r="C6" s="99">
        <f t="shared" ref="C6:C17" si="0">INDEX(Stage_Temp_Table,$B6)</f>
        <v>20</v>
      </c>
      <c r="D6" s="99"/>
      <c r="E6" s="76">
        <v>0</v>
      </c>
      <c r="F6" s="77">
        <v>0</v>
      </c>
      <c r="G6" s="78">
        <v>0</v>
      </c>
      <c r="H6" s="79">
        <v>0</v>
      </c>
      <c r="I6" s="76">
        <v>0</v>
      </c>
      <c r="J6" s="77">
        <v>0</v>
      </c>
      <c r="K6" s="78">
        <v>0</v>
      </c>
      <c r="L6" s="79">
        <v>0</v>
      </c>
      <c r="M6" s="76">
        <v>0</v>
      </c>
      <c r="N6" s="77">
        <v>0</v>
      </c>
      <c r="O6" s="78">
        <v>0</v>
      </c>
      <c r="P6" s="79">
        <v>0</v>
      </c>
      <c r="Q6" s="76">
        <v>0</v>
      </c>
      <c r="R6" s="77">
        <v>0</v>
      </c>
      <c r="S6" s="78">
        <v>0</v>
      </c>
      <c r="T6" s="79">
        <v>0</v>
      </c>
      <c r="U6" s="76">
        <v>0</v>
      </c>
      <c r="V6" s="77">
        <v>0</v>
      </c>
      <c r="W6" s="78">
        <v>0</v>
      </c>
      <c r="X6" s="79">
        <v>0</v>
      </c>
      <c r="Y6" s="76">
        <v>0</v>
      </c>
      <c r="Z6" s="77">
        <v>0</v>
      </c>
      <c r="AA6" s="78">
        <v>0</v>
      </c>
      <c r="AB6" s="79">
        <v>0</v>
      </c>
      <c r="AC6" s="76">
        <v>0</v>
      </c>
      <c r="AD6" s="77">
        <v>0</v>
      </c>
      <c r="AE6" s="78">
        <v>0</v>
      </c>
      <c r="AF6" s="79">
        <v>0</v>
      </c>
      <c r="AG6" s="76">
        <v>0</v>
      </c>
      <c r="AH6" s="77">
        <v>0</v>
      </c>
      <c r="AI6" s="78">
        <v>0</v>
      </c>
      <c r="AJ6" s="79">
        <v>0</v>
      </c>
      <c r="AK6" s="76">
        <v>0</v>
      </c>
      <c r="AL6" s="77">
        <v>0</v>
      </c>
      <c r="AM6" s="78">
        <v>0</v>
      </c>
      <c r="AN6" s="79">
        <v>0</v>
      </c>
      <c r="AO6" s="76">
        <v>0</v>
      </c>
      <c r="AP6" s="77">
        <v>0</v>
      </c>
      <c r="AQ6" s="78">
        <v>0</v>
      </c>
      <c r="AR6" s="79">
        <v>0</v>
      </c>
      <c r="AS6" s="76">
        <v>0</v>
      </c>
      <c r="AT6" s="77">
        <v>0</v>
      </c>
      <c r="AU6" s="78">
        <v>0</v>
      </c>
      <c r="AV6" s="79">
        <v>0</v>
      </c>
      <c r="AW6" s="369"/>
      <c r="AX6" s="369"/>
      <c r="AY6" s="369"/>
      <c r="AZ6" s="369"/>
    </row>
    <row r="7" spans="1:52" s="10" customFormat="1" ht="15">
      <c r="A7" s="59" t="s">
        <v>5</v>
      </c>
      <c r="B7" s="96">
        <v>5</v>
      </c>
      <c r="C7" s="100">
        <f t="shared" si="0"/>
        <v>300</v>
      </c>
      <c r="D7" s="94"/>
      <c r="E7" s="70">
        <f>G_Lookup($A7,$E$3, E$4,$D7,$C7)</f>
        <v>-0.03</v>
      </c>
      <c r="F7" s="19">
        <f>Atten_to_Te(E7,$C7)</f>
        <v>2.0795006555412554</v>
      </c>
      <c r="G7" s="66">
        <f ca="1">E7+OFFSET(G7,-1,0)</f>
        <v>-0.03</v>
      </c>
      <c r="H7" s="63">
        <f ca="1">OFFSET(H7,-1,0)+F7*dbToAbs(-1*OFFSET(G7,-1,0))</f>
        <v>2.0795006555412554</v>
      </c>
      <c r="I7" s="70">
        <f>G_Lookup($A7,$E$3, I$4,$D7,$C7)</f>
        <v>-0.03</v>
      </c>
      <c r="J7" s="19">
        <f>Atten_to_Te(I7,$C7)</f>
        <v>2.0795006555412554</v>
      </c>
      <c r="K7" s="66">
        <f ca="1">I7+OFFSET(K7,-1,0)</f>
        <v>-0.03</v>
      </c>
      <c r="L7" s="63">
        <f ca="1">OFFSET(L7,-1,0)+J7*dbToAbs(-1*OFFSET(K7,-1,0))</f>
        <v>2.0795006555412554</v>
      </c>
      <c r="M7" s="70">
        <f>G_Lookup($A7,$E$3, M$4,$D7,$C7)</f>
        <v>-0.03</v>
      </c>
      <c r="N7" s="19">
        <f>Atten_to_Te(M7,$C7)</f>
        <v>2.0795006555412554</v>
      </c>
      <c r="O7" s="66">
        <f ca="1">M7+OFFSET(O7,-1,0)</f>
        <v>-0.03</v>
      </c>
      <c r="P7" s="63">
        <f ca="1">OFFSET(P7,-1,0)+N7*dbToAbs(-1*OFFSET(O7,-1,0))</f>
        <v>2.0795006555412554</v>
      </c>
      <c r="Q7" s="70">
        <f>G_Lookup($A7,$E$3, Q$4,$D7,$C7)</f>
        <v>-0.03</v>
      </c>
      <c r="R7" s="19">
        <f>Atten_to_Te(Q7,$C7)</f>
        <v>2.0795006555412554</v>
      </c>
      <c r="S7" s="66">
        <f ca="1">Q7+OFFSET(S7,-1,0)</f>
        <v>-0.03</v>
      </c>
      <c r="T7" s="63">
        <f ca="1">OFFSET(T7,-1,0)+R7*dbToAbs(-1*OFFSET(S7,-1,0))</f>
        <v>2.0795006555412554</v>
      </c>
      <c r="U7" s="70">
        <f>G_Lookup($A7,$E$3, U$4,$D7,$C7)</f>
        <v>-0.03</v>
      </c>
      <c r="V7" s="19">
        <f>Atten_to_Te(U7,$C7)</f>
        <v>2.0795006555412554</v>
      </c>
      <c r="W7" s="66">
        <f ca="1">U7+OFFSET(W7,-1,0)</f>
        <v>-0.03</v>
      </c>
      <c r="X7" s="63">
        <f ca="1">OFFSET(X7,-1,0)+V7*dbToAbs(-1*OFFSET(W7,-1,0))</f>
        <v>2.0795006555412554</v>
      </c>
      <c r="Y7" s="70">
        <f>G_Lookup($A7,$E$3, Y$4,$D7,$C7)</f>
        <v>-0.03</v>
      </c>
      <c r="Z7" s="19">
        <f>Atten_to_Te(Y7,$C7)</f>
        <v>2.0795006555412554</v>
      </c>
      <c r="AA7" s="66">
        <f ca="1">Y7+OFFSET(AA7,-1,0)</f>
        <v>-0.03</v>
      </c>
      <c r="AB7" s="63">
        <f ca="1">OFFSET(AB7,-1,0)+Z7*dbToAbs(-1*OFFSET(AA7,-1,0))</f>
        <v>2.0795006555412554</v>
      </c>
      <c r="AC7" s="70">
        <f>G_Lookup($A7,$E$3, AC$4,$D7,$C7)</f>
        <v>-3.175E-2</v>
      </c>
      <c r="AD7" s="19">
        <f>Atten_to_Te(AC7,$C7)</f>
        <v>2.2012488403989838</v>
      </c>
      <c r="AE7" s="66">
        <f ca="1">AC7+OFFSET(AE7,-1,0)</f>
        <v>-3.175E-2</v>
      </c>
      <c r="AF7" s="63">
        <f ca="1">OFFSET(AF7,-1,0)+AD7*dbToAbs(-1*OFFSET(AE7,-1,0))</f>
        <v>2.2012488403989838</v>
      </c>
      <c r="AG7" s="70">
        <f>G_Lookup($A7,$E$3, AG$4,$D7,$C7)</f>
        <v>-3.4000000000000002E-2</v>
      </c>
      <c r="AH7" s="19">
        <f>Atten_to_Te(AG7,$C7)</f>
        <v>2.3578543245090566</v>
      </c>
      <c r="AI7" s="66">
        <f ca="1">AG7+OFFSET(AI7,-1,0)</f>
        <v>-3.4000000000000002E-2</v>
      </c>
      <c r="AJ7" s="63">
        <f ca="1">OFFSET(AJ7,-1,0)+AH7*dbToAbs(-1*OFFSET(AI7,-1,0))</f>
        <v>2.3578543245090566</v>
      </c>
      <c r="AK7" s="70">
        <f>G_Lookup($A7,$E$3, AK$4,$D7,$C7)</f>
        <v>-3.6249999999999998E-2</v>
      </c>
      <c r="AL7" s="19">
        <f>Atten_to_Te(AK7,$C7)</f>
        <v>2.5145409640668248</v>
      </c>
      <c r="AM7" s="66">
        <f ca="1">AK7+OFFSET(AM7,-1,0)</f>
        <v>-3.6249999999999998E-2</v>
      </c>
      <c r="AN7" s="63">
        <f ca="1">OFFSET(AN7,-1,0)+AL7*dbToAbs(-1*OFFSET(AM7,-1,0))</f>
        <v>2.5145409640668248</v>
      </c>
      <c r="AO7" s="70">
        <f>G_Lookup($A7,$E$3, AO$4,$D7,$C7)</f>
        <v>-3.875E-2</v>
      </c>
      <c r="AP7" s="19">
        <f>Atten_to_Te(AO7,$C7)</f>
        <v>2.6887324637099086</v>
      </c>
      <c r="AQ7" s="66">
        <f ca="1">AO7+OFFSET(AQ7,-1,0)</f>
        <v>-3.875E-2</v>
      </c>
      <c r="AR7" s="63">
        <f ca="1">OFFSET(AR7,-1,0)+AP7*dbToAbs(-1*OFFSET(AQ7,-1,0))</f>
        <v>2.6887324637099086</v>
      </c>
      <c r="AS7" s="70">
        <f>G_Lookup($A7,$E$3, AS$4,$D7,$C7)</f>
        <v>-4.0625000000000001E-2</v>
      </c>
      <c r="AT7" s="19">
        <f>Atten_to_Te(AS7,$C7)</f>
        <v>2.8194419081791322</v>
      </c>
      <c r="AU7" s="66">
        <f ca="1">AS7+OFFSET(AU7,-1,0)</f>
        <v>-4.0625000000000001E-2</v>
      </c>
      <c r="AV7" s="63">
        <f ca="1">OFFSET(AV7,-1,0)+AT7*dbToAbs(-1*OFFSET(AU7,-1,0))</f>
        <v>2.8194419081791322</v>
      </c>
      <c r="AW7" s="369"/>
      <c r="AX7" s="369"/>
      <c r="AY7" s="369"/>
      <c r="AZ7" s="369"/>
    </row>
    <row r="8" spans="1:52" s="10" customFormat="1" ht="15">
      <c r="A8" s="59" t="s">
        <v>6</v>
      </c>
      <c r="B8" s="96">
        <v>5</v>
      </c>
      <c r="C8" s="100">
        <f t="shared" si="0"/>
        <v>300</v>
      </c>
      <c r="D8" s="94"/>
      <c r="E8" s="70">
        <f t="shared" ref="E8:E16" si="1">G_Lookup($A8,$E$3, E$4,$D8,$C8)</f>
        <v>-0.03</v>
      </c>
      <c r="F8" s="19">
        <f t="shared" ref="F8:F12" si="2">Atten_to_Te(E8,$C8)</f>
        <v>2.0795006555412554</v>
      </c>
      <c r="G8" s="66">
        <f t="shared" ref="G8:G17" ca="1" si="3">E8+OFFSET(G8,-1,0)</f>
        <v>-0.06</v>
      </c>
      <c r="H8" s="63">
        <f ca="1">OFFSET(H8,-1,0)+F8*dbToAbs(-1*OFFSET(G8,-1,0))</f>
        <v>4.173415721003833</v>
      </c>
      <c r="I8" s="70">
        <f t="shared" ref="I8:I16" si="4">G_Lookup($A8,$E$3, I$4,$D8,$C8)</f>
        <v>-0.03</v>
      </c>
      <c r="J8" s="19">
        <f t="shared" ref="J8:J13" si="5">Atten_to_Te(I8,$C8)</f>
        <v>2.0795006555412554</v>
      </c>
      <c r="K8" s="66">
        <f t="shared" ref="K8:K17" ca="1" si="6">I8+OFFSET(K8,-1,0)</f>
        <v>-0.06</v>
      </c>
      <c r="L8" s="63">
        <f t="shared" ref="L8:L17" ca="1" si="7">OFFSET(L8,-1,0)+J8*dbToAbs(-1*OFFSET(K8,-1,0))</f>
        <v>4.173415721003833</v>
      </c>
      <c r="M8" s="70">
        <f t="shared" ref="M8:M16" si="8">G_Lookup($A8,$E$3, M$4,$D8,$C8)</f>
        <v>-0.03</v>
      </c>
      <c r="N8" s="19">
        <f t="shared" ref="N8:N13" si="9">Atten_to_Te(M8,$C8)</f>
        <v>2.0795006555412554</v>
      </c>
      <c r="O8" s="66">
        <f t="shared" ref="O8:O17" ca="1" si="10">M8+OFFSET(O8,-1,0)</f>
        <v>-0.06</v>
      </c>
      <c r="P8" s="63">
        <f t="shared" ref="P8:P17" ca="1" si="11">OFFSET(P8,-1,0)+N8*dbToAbs(-1*OFFSET(O8,-1,0))</f>
        <v>4.173415721003833</v>
      </c>
      <c r="Q8" s="70">
        <f t="shared" ref="Q8:Q16" si="12">G_Lookup($A8,$E$3, Q$4,$D8,$C8)</f>
        <v>-0.03</v>
      </c>
      <c r="R8" s="19">
        <f t="shared" ref="R8:R13" si="13">Atten_to_Te(Q8,$C8)</f>
        <v>2.0795006555412554</v>
      </c>
      <c r="S8" s="66">
        <f t="shared" ref="S8:S17" ca="1" si="14">Q8+OFFSET(S8,-1,0)</f>
        <v>-0.06</v>
      </c>
      <c r="T8" s="63">
        <f t="shared" ref="T8:T17" ca="1" si="15">OFFSET(T8,-1,0)+R8*dbToAbs(-1*OFFSET(S8,-1,0))</f>
        <v>4.173415721003833</v>
      </c>
      <c r="U8" s="70">
        <f t="shared" ref="U8:U16" si="16">G_Lookup($A8,$E$3, U$4,$D8,$C8)</f>
        <v>-0.03</v>
      </c>
      <c r="V8" s="19">
        <f t="shared" ref="V8:V13" si="17">Atten_to_Te(U8,$C8)</f>
        <v>2.0795006555412554</v>
      </c>
      <c r="W8" s="66">
        <f t="shared" ref="W8:W17" ca="1" si="18">U8+OFFSET(W8,-1,0)</f>
        <v>-0.06</v>
      </c>
      <c r="X8" s="63">
        <f t="shared" ref="X8:X17" ca="1" si="19">OFFSET(X8,-1,0)+V8*dbToAbs(-1*OFFSET(W8,-1,0))</f>
        <v>4.173415721003833</v>
      </c>
      <c r="Y8" s="70">
        <f t="shared" ref="Y8:Y16" si="20">G_Lookup($A8,$E$3, Y$4,$D8,$C8)</f>
        <v>-0.03</v>
      </c>
      <c r="Z8" s="19">
        <f t="shared" ref="Z8:Z13" si="21">Atten_to_Te(Y8,$C8)</f>
        <v>2.0795006555412554</v>
      </c>
      <c r="AA8" s="66">
        <f t="shared" ref="AA8:AA17" ca="1" si="22">Y8+OFFSET(AA8,-1,0)</f>
        <v>-0.06</v>
      </c>
      <c r="AB8" s="63">
        <f t="shared" ref="AB8:AB17" ca="1" si="23">OFFSET(AB8,-1,0)+Z8*dbToAbs(-1*OFFSET(AA8,-1,0))</f>
        <v>4.173415721003833</v>
      </c>
      <c r="AC8" s="70">
        <f t="shared" ref="AC8:AC16" si="24">G_Lookup($A8,$E$3, AC$4,$D8,$C8)</f>
        <v>-0.03</v>
      </c>
      <c r="AD8" s="19">
        <f t="shared" ref="AD8:AD13" si="25">Atten_to_Te(AC8,$C8)</f>
        <v>2.0795006555412554</v>
      </c>
      <c r="AE8" s="66">
        <f t="shared" ref="AE8:AE17" ca="1" si="26">AC8+OFFSET(AE8,-1,0)</f>
        <v>-6.1749999999999999E-2</v>
      </c>
      <c r="AF8" s="63">
        <f t="shared" ref="AF8:AF17" ca="1" si="27">OFFSET(AF8,-1,0)+AD8*dbToAbs(-1*OFFSET(AE8,-1,0))</f>
        <v>4.2960078239623023</v>
      </c>
      <c r="AG8" s="70">
        <f t="shared" ref="AG8:AG16" si="28">G_Lookup($A8,$E$3, AG$4,$D8,$C8)</f>
        <v>-0.03</v>
      </c>
      <c r="AH8" s="19">
        <f t="shared" ref="AH8:AH13" si="29">Atten_to_Te(AG8,$C8)</f>
        <v>2.0795006555412554</v>
      </c>
      <c r="AI8" s="66">
        <f t="shared" ref="AI8:AI17" ca="1" si="30">AG8+OFFSET(AI8,-1,0)</f>
        <v>-6.4000000000000001E-2</v>
      </c>
      <c r="AJ8" s="63">
        <f t="shared" ref="AJ8:AJ17" ca="1" si="31">OFFSET(AJ8,-1,0)+AH8*dbToAbs(-1*OFFSET(AI8,-1,0))</f>
        <v>4.4536988454286028</v>
      </c>
      <c r="AK8" s="70">
        <f t="shared" ref="AK8:AK16" si="32">G_Lookup($A8,$E$3, AK$4,$D8,$C8)</f>
        <v>-0.03</v>
      </c>
      <c r="AL8" s="19">
        <f t="shared" ref="AL8:AL13" si="33">Atten_to_Te(AK8,$C8)</f>
        <v>2.0795006555412554</v>
      </c>
      <c r="AM8" s="66">
        <f t="shared" ref="AM8:AM17" ca="1" si="34">AK8+OFFSET(AM8,-1,0)</f>
        <v>-6.6250000000000003E-2</v>
      </c>
      <c r="AN8" s="63">
        <f t="shared" ref="AN8:AN17" ca="1" si="35">OFFSET(AN8,-1,0)+AL8*dbToAbs(-1*OFFSET(AM8,-1,0))</f>
        <v>4.6114715848852885</v>
      </c>
      <c r="AO8" s="70">
        <f t="shared" ref="AO8:AO16" si="36">G_Lookup($A8,$E$3, AO$4,$D8,$C8)</f>
        <v>-0.03</v>
      </c>
      <c r="AP8" s="19">
        <f t="shared" ref="AP8:AP12" si="37">Atten_to_Te(AO8,$C8)</f>
        <v>2.0795006555412554</v>
      </c>
      <c r="AQ8" s="66">
        <f t="shared" ref="AQ8:AQ17" ca="1" si="38">AO8+OFFSET(AQ8,-1,0)</f>
        <v>-6.8750000000000006E-2</v>
      </c>
      <c r="AR8" s="63">
        <f t="shared" ref="AR8:AR17" ca="1" si="39">OFFSET(AR8,-1,0)+AP8*dbToAbs(-1*OFFSET(AQ8,-1,0))</f>
        <v>4.7868705223206973</v>
      </c>
      <c r="AS8" s="70">
        <f t="shared" ref="AS8:AS16" si="40">G_Lookup($A8,$E$3, AS$4,$D8,$C8)</f>
        <v>-0.03</v>
      </c>
      <c r="AT8" s="19">
        <f t="shared" ref="AT8:AT12" si="41">Atten_to_Te(AS8,$C8)</f>
        <v>2.0795006555412554</v>
      </c>
      <c r="AU8" s="66">
        <f t="shared" ref="AU8:AU17" ca="1" si="42">AS8+OFFSET(AU8,-1,0)</f>
        <v>-7.0624999999999993E-2</v>
      </c>
      <c r="AV8" s="63">
        <f t="shared" ref="AV8:AV17" ca="1" si="43">OFFSET(AV8,-1,0)+AT8*dbToAbs(-1*OFFSET(AU8,-1,0))</f>
        <v>4.9184860013747844</v>
      </c>
      <c r="AW8" s="369"/>
      <c r="AX8" s="369"/>
      <c r="AY8" s="369"/>
      <c r="AZ8" s="369"/>
    </row>
    <row r="9" spans="1:52" s="10" customFormat="1" ht="15">
      <c r="A9" s="59" t="s">
        <v>8</v>
      </c>
      <c r="B9" s="96">
        <v>4</v>
      </c>
      <c r="C9" s="100">
        <f t="shared" si="0"/>
        <v>190</v>
      </c>
      <c r="D9" s="94"/>
      <c r="E9" s="70">
        <f t="shared" si="1"/>
        <v>-0.03</v>
      </c>
      <c r="F9" s="19">
        <f t="shared" si="2"/>
        <v>1.3170170818427951</v>
      </c>
      <c r="G9" s="66">
        <f t="shared" ca="1" si="3"/>
        <v>-0.09</v>
      </c>
      <c r="H9" s="63">
        <f t="shared" ref="H9:H17" ca="1" si="44">OFFSET(H9,-1,0)+F9*dbToAbs(-1*OFFSET(G9,-1,0))</f>
        <v>5.508754335493939</v>
      </c>
      <c r="I9" s="70">
        <f t="shared" si="4"/>
        <v>-0.03</v>
      </c>
      <c r="J9" s="19">
        <f t="shared" si="5"/>
        <v>1.3170170818427951</v>
      </c>
      <c r="K9" s="66">
        <f t="shared" ca="1" si="6"/>
        <v>-0.09</v>
      </c>
      <c r="L9" s="63">
        <f t="shared" ca="1" si="7"/>
        <v>5.508754335493939</v>
      </c>
      <c r="M9" s="70">
        <f t="shared" si="8"/>
        <v>-0.03</v>
      </c>
      <c r="N9" s="19">
        <f t="shared" si="9"/>
        <v>1.3170170818427951</v>
      </c>
      <c r="O9" s="66">
        <f t="shared" ca="1" si="10"/>
        <v>-0.09</v>
      </c>
      <c r="P9" s="63">
        <f t="shared" ca="1" si="11"/>
        <v>5.508754335493939</v>
      </c>
      <c r="Q9" s="70">
        <f t="shared" si="12"/>
        <v>-0.03</v>
      </c>
      <c r="R9" s="19">
        <f t="shared" si="13"/>
        <v>1.3170170818427951</v>
      </c>
      <c r="S9" s="66">
        <f t="shared" ca="1" si="14"/>
        <v>-0.09</v>
      </c>
      <c r="T9" s="63">
        <f t="shared" ca="1" si="15"/>
        <v>5.508754335493939</v>
      </c>
      <c r="U9" s="70">
        <f t="shared" si="16"/>
        <v>-0.03</v>
      </c>
      <c r="V9" s="19">
        <f t="shared" si="17"/>
        <v>1.3170170818427951</v>
      </c>
      <c r="W9" s="66">
        <f t="shared" ca="1" si="18"/>
        <v>-0.09</v>
      </c>
      <c r="X9" s="63">
        <f t="shared" ca="1" si="19"/>
        <v>5.508754335493939</v>
      </c>
      <c r="Y9" s="70">
        <f t="shared" si="20"/>
        <v>-0.03</v>
      </c>
      <c r="Z9" s="19">
        <f t="shared" si="21"/>
        <v>1.3170170818427951</v>
      </c>
      <c r="AA9" s="66">
        <f t="shared" ca="1" si="22"/>
        <v>-0.09</v>
      </c>
      <c r="AB9" s="63">
        <f t="shared" ca="1" si="23"/>
        <v>5.508754335493939</v>
      </c>
      <c r="AC9" s="70">
        <f t="shared" si="24"/>
        <v>-0.03</v>
      </c>
      <c r="AD9" s="19">
        <f t="shared" si="25"/>
        <v>1.3170170818427951</v>
      </c>
      <c r="AE9" s="66">
        <f t="shared" ca="1" si="26"/>
        <v>-9.1749999999999998E-2</v>
      </c>
      <c r="AF9" s="63">
        <f t="shared" ca="1" si="27"/>
        <v>5.6318846247647265</v>
      </c>
      <c r="AG9" s="70">
        <f t="shared" si="28"/>
        <v>-0.03</v>
      </c>
      <c r="AH9" s="19">
        <f t="shared" si="29"/>
        <v>1.3170170818427951</v>
      </c>
      <c r="AI9" s="66">
        <f t="shared" ca="1" si="30"/>
        <v>-9.4E-2</v>
      </c>
      <c r="AJ9" s="63">
        <f t="shared" ca="1" si="31"/>
        <v>5.7902679187941075</v>
      </c>
      <c r="AK9" s="70">
        <f t="shared" si="32"/>
        <v>-0.03</v>
      </c>
      <c r="AL9" s="19">
        <f t="shared" si="33"/>
        <v>1.3170170818427951</v>
      </c>
      <c r="AM9" s="66">
        <f t="shared" ca="1" si="34"/>
        <v>-9.6250000000000002E-2</v>
      </c>
      <c r="AN9" s="63">
        <f t="shared" ca="1" si="35"/>
        <v>5.9487332895605061</v>
      </c>
      <c r="AO9" s="70">
        <f t="shared" si="36"/>
        <v>-0.03</v>
      </c>
      <c r="AP9" s="19">
        <f t="shared" si="37"/>
        <v>1.3170170818427951</v>
      </c>
      <c r="AQ9" s="66">
        <f t="shared" ca="1" si="38"/>
        <v>-9.8750000000000004E-2</v>
      </c>
      <c r="AR9" s="63">
        <f t="shared" ca="1" si="39"/>
        <v>6.1249022383183798</v>
      </c>
      <c r="AS9" s="70">
        <f t="shared" si="40"/>
        <v>-0.03</v>
      </c>
      <c r="AT9" s="19">
        <f t="shared" si="41"/>
        <v>1.3170170818427951</v>
      </c>
      <c r="AU9" s="66">
        <f t="shared" ca="1" si="42"/>
        <v>-0.10062499999999999</v>
      </c>
      <c r="AV9" s="63">
        <f t="shared" ca="1" si="43"/>
        <v>6.2570955168196303</v>
      </c>
      <c r="AW9" s="369"/>
      <c r="AX9" s="369"/>
      <c r="AY9" s="369"/>
      <c r="AZ9" s="369"/>
    </row>
    <row r="10" spans="1:52" s="10" customFormat="1" ht="15">
      <c r="A10" s="59" t="s">
        <v>304</v>
      </c>
      <c r="B10" s="96">
        <v>1</v>
      </c>
      <c r="C10" s="100">
        <f t="shared" si="0"/>
        <v>20</v>
      </c>
      <c r="D10" s="94"/>
      <c r="E10" s="70">
        <f t="shared" si="1"/>
        <v>-0.05</v>
      </c>
      <c r="F10" s="19">
        <f t="shared" si="2"/>
        <v>0.23158908519797183</v>
      </c>
      <c r="G10" s="66">
        <f t="shared" ca="1" si="3"/>
        <v>-0.14000000000000001</v>
      </c>
      <c r="H10" s="63">
        <f t="shared" ca="1" si="44"/>
        <v>5.74519277656829</v>
      </c>
      <c r="I10" s="70">
        <f t="shared" si="4"/>
        <v>-0.05</v>
      </c>
      <c r="J10" s="19">
        <f t="shared" si="5"/>
        <v>0.23158908519797183</v>
      </c>
      <c r="K10" s="66">
        <f t="shared" ca="1" si="6"/>
        <v>-0.14000000000000001</v>
      </c>
      <c r="L10" s="63">
        <f t="shared" ca="1" si="7"/>
        <v>5.74519277656829</v>
      </c>
      <c r="M10" s="70">
        <f t="shared" si="8"/>
        <v>-0.05</v>
      </c>
      <c r="N10" s="19">
        <f t="shared" si="9"/>
        <v>0.23158908519797183</v>
      </c>
      <c r="O10" s="66">
        <f t="shared" ca="1" si="10"/>
        <v>-0.14000000000000001</v>
      </c>
      <c r="P10" s="63">
        <f t="shared" ca="1" si="11"/>
        <v>5.74519277656829</v>
      </c>
      <c r="Q10" s="70">
        <f t="shared" si="12"/>
        <v>-0.05</v>
      </c>
      <c r="R10" s="19">
        <f t="shared" si="13"/>
        <v>0.23158908519797183</v>
      </c>
      <c r="S10" s="66">
        <f t="shared" ca="1" si="14"/>
        <v>-0.14000000000000001</v>
      </c>
      <c r="T10" s="63">
        <f t="shared" ca="1" si="15"/>
        <v>5.74519277656829</v>
      </c>
      <c r="U10" s="70">
        <f t="shared" si="16"/>
        <v>-0.05</v>
      </c>
      <c r="V10" s="19">
        <f t="shared" si="17"/>
        <v>0.23158908519797183</v>
      </c>
      <c r="W10" s="66">
        <f t="shared" ca="1" si="18"/>
        <v>-0.14000000000000001</v>
      </c>
      <c r="X10" s="63">
        <f t="shared" ca="1" si="19"/>
        <v>5.74519277656829</v>
      </c>
      <c r="Y10" s="70">
        <f t="shared" si="20"/>
        <v>-0.05</v>
      </c>
      <c r="Z10" s="19">
        <f t="shared" si="21"/>
        <v>0.23158908519797183</v>
      </c>
      <c r="AA10" s="66">
        <f t="shared" ca="1" si="22"/>
        <v>-0.14000000000000001</v>
      </c>
      <c r="AB10" s="63">
        <f t="shared" ca="1" si="23"/>
        <v>5.74519277656829</v>
      </c>
      <c r="AC10" s="70">
        <f t="shared" si="24"/>
        <v>-0.05</v>
      </c>
      <c r="AD10" s="19">
        <f t="shared" si="25"/>
        <v>0.23158908519797183</v>
      </c>
      <c r="AE10" s="66">
        <f t="shared" ca="1" si="26"/>
        <v>-0.14174999999999999</v>
      </c>
      <c r="AF10" s="63">
        <f t="shared" ca="1" si="27"/>
        <v>5.8684183584722058</v>
      </c>
      <c r="AG10" s="70">
        <f t="shared" si="28"/>
        <v>-0.05</v>
      </c>
      <c r="AH10" s="19">
        <f t="shared" si="29"/>
        <v>0.23158908519797183</v>
      </c>
      <c r="AI10" s="66">
        <f t="shared" ca="1" si="30"/>
        <v>-0.14400000000000002</v>
      </c>
      <c r="AJ10" s="63">
        <f t="shared" ca="1" si="31"/>
        <v>6.0269242280369877</v>
      </c>
      <c r="AK10" s="70">
        <f t="shared" si="32"/>
        <v>-0.05</v>
      </c>
      <c r="AL10" s="19">
        <f t="shared" si="33"/>
        <v>0.23158908519797183</v>
      </c>
      <c r="AM10" s="66">
        <f t="shared" ca="1" si="34"/>
        <v>-0.14624999999999999</v>
      </c>
      <c r="AN10" s="63">
        <f t="shared" ca="1" si="35"/>
        <v>6.1855122378593759</v>
      </c>
      <c r="AO10" s="70">
        <f t="shared" si="36"/>
        <v>-0.05</v>
      </c>
      <c r="AP10" s="19">
        <f t="shared" si="37"/>
        <v>0.23158908519797183</v>
      </c>
      <c r="AQ10" s="66">
        <f t="shared" ca="1" si="38"/>
        <v>-0.14874999999999999</v>
      </c>
      <c r="AR10" s="63">
        <f t="shared" ca="1" si="39"/>
        <v>6.3618175267745087</v>
      </c>
      <c r="AS10" s="70">
        <f t="shared" si="40"/>
        <v>-0.05</v>
      </c>
      <c r="AT10" s="19">
        <f t="shared" si="41"/>
        <v>0.23158908519797183</v>
      </c>
      <c r="AU10" s="66">
        <f t="shared" ca="1" si="42"/>
        <v>-0.15062500000000001</v>
      </c>
      <c r="AV10" s="63">
        <f t="shared" ca="1" si="43"/>
        <v>6.4941131119109894</v>
      </c>
      <c r="AW10" s="369"/>
      <c r="AX10" s="369"/>
      <c r="AY10" s="369"/>
      <c r="AZ10" s="369"/>
    </row>
    <row r="11" spans="1:52" s="74" customFormat="1" ht="15">
      <c r="A11" s="71" t="s">
        <v>90</v>
      </c>
      <c r="B11" s="96">
        <v>1</v>
      </c>
      <c r="C11" s="100">
        <f t="shared" si="0"/>
        <v>20</v>
      </c>
      <c r="D11" s="101"/>
      <c r="E11" s="70">
        <f t="shared" si="1"/>
        <v>-0.1027859796756304</v>
      </c>
      <c r="F11" s="19">
        <f t="shared" si="2"/>
        <v>0.47899281508347435</v>
      </c>
      <c r="G11" s="72">
        <f t="shared" ca="1" si="3"/>
        <v>-0.24278597967563043</v>
      </c>
      <c r="H11" s="73">
        <f t="shared" ca="1" si="44"/>
        <v>6.2398780696235079</v>
      </c>
      <c r="I11" s="70">
        <f t="shared" si="4"/>
        <v>-9.0634839320786448E-2</v>
      </c>
      <c r="J11" s="19">
        <f t="shared" si="5"/>
        <v>0.42177465291249661</v>
      </c>
      <c r="K11" s="72">
        <f t="shared" ca="1" si="6"/>
        <v>-0.23063483932078646</v>
      </c>
      <c r="L11" s="73">
        <f t="shared" ca="1" si="7"/>
        <v>6.1807853600247258</v>
      </c>
      <c r="M11" s="70">
        <f t="shared" si="8"/>
        <v>-8.2276439605839496E-2</v>
      </c>
      <c r="N11" s="19">
        <f t="shared" si="9"/>
        <v>0.382508852797665</v>
      </c>
      <c r="O11" s="72">
        <f t="shared" ca="1" si="10"/>
        <v>-0.22227643960583951</v>
      </c>
      <c r="P11" s="73">
        <f t="shared" ca="1" si="11"/>
        <v>6.1402331570997859</v>
      </c>
      <c r="Q11" s="70">
        <f t="shared" si="12"/>
        <v>-7.5856494882147643E-2</v>
      </c>
      <c r="R11" s="19">
        <f t="shared" si="13"/>
        <v>0.35240073133520511</v>
      </c>
      <c r="S11" s="72">
        <f t="shared" ca="1" si="14"/>
        <v>-0.21585649488214764</v>
      </c>
      <c r="T11" s="73">
        <f t="shared" ca="1" si="15"/>
        <v>6.1091386512533807</v>
      </c>
      <c r="U11" s="70">
        <f t="shared" si="16"/>
        <v>-7.1344719898354489E-2</v>
      </c>
      <c r="V11" s="19">
        <f t="shared" si="17"/>
        <v>0.33126811849926607</v>
      </c>
      <c r="W11" s="72">
        <f t="shared" ca="1" si="18"/>
        <v>-0.21134471989835452</v>
      </c>
      <c r="X11" s="73">
        <f t="shared" ca="1" si="19"/>
        <v>6.0873137043135248</v>
      </c>
      <c r="Y11" s="70">
        <f t="shared" si="20"/>
        <v>-6.7844960739608773E-2</v>
      </c>
      <c r="Z11" s="19">
        <f t="shared" si="21"/>
        <v>0.31489077949307109</v>
      </c>
      <c r="AA11" s="72">
        <f t="shared" ca="1" si="22"/>
        <v>-0.20784496073960879</v>
      </c>
      <c r="AB11" s="73">
        <f t="shared" ca="1" si="23"/>
        <v>6.0703998206588565</v>
      </c>
      <c r="AC11" s="70">
        <f t="shared" si="24"/>
        <v>-6.5299166621635665E-2</v>
      </c>
      <c r="AD11" s="19">
        <f t="shared" si="25"/>
        <v>0.30298586787189663</v>
      </c>
      <c r="AE11" s="72">
        <f t="shared" ca="1" si="26"/>
        <v>-0.20704916662163564</v>
      </c>
      <c r="AF11" s="73">
        <f t="shared" ca="1" si="27"/>
        <v>6.1814565833920208</v>
      </c>
      <c r="AG11" s="70">
        <f t="shared" si="28"/>
        <v>-6.3116489109580842E-2</v>
      </c>
      <c r="AH11" s="19">
        <f t="shared" si="29"/>
        <v>0.29278455551187577</v>
      </c>
      <c r="AI11" s="72">
        <f t="shared" ca="1" si="30"/>
        <v>-0.20711648910958086</v>
      </c>
      <c r="AJ11" s="73">
        <f t="shared" ca="1" si="31"/>
        <v>6.3295794445962779</v>
      </c>
      <c r="AK11" s="70">
        <f t="shared" si="32"/>
        <v>-6.1499393853130357E-2</v>
      </c>
      <c r="AL11" s="19">
        <f t="shared" si="33"/>
        <v>0.28522994490306708</v>
      </c>
      <c r="AM11" s="72">
        <f t="shared" ca="1" si="34"/>
        <v>-0.20774939385313035</v>
      </c>
      <c r="AN11" s="73">
        <f t="shared" ca="1" si="35"/>
        <v>6.4805109486612933</v>
      </c>
      <c r="AO11" s="70">
        <f t="shared" si="36"/>
        <v>-6.0186567884145711E-2</v>
      </c>
      <c r="AP11" s="19">
        <f t="shared" si="37"/>
        <v>0.27909886264362083</v>
      </c>
      <c r="AQ11" s="72">
        <f t="shared" ca="1" si="38"/>
        <v>-0.20893656788414572</v>
      </c>
      <c r="AR11" s="73">
        <f t="shared" ca="1" si="39"/>
        <v>6.6506413860155247</v>
      </c>
      <c r="AS11" s="70">
        <f t="shared" si="40"/>
        <v>-5.9214890376894959E-2</v>
      </c>
      <c r="AT11" s="19">
        <f t="shared" si="41"/>
        <v>0.2745621851408675</v>
      </c>
      <c r="AU11" s="72">
        <f t="shared" ca="1" si="42"/>
        <v>-0.20983989037689496</v>
      </c>
      <c r="AV11" s="73">
        <f t="shared" ca="1" si="43"/>
        <v>6.7783649113048057</v>
      </c>
      <c r="AW11" s="369"/>
      <c r="AX11" s="369"/>
      <c r="AY11" s="369"/>
      <c r="AZ11" s="369"/>
    </row>
    <row r="12" spans="1:52" s="10" customFormat="1" ht="15">
      <c r="A12" s="59" t="s">
        <v>258</v>
      </c>
      <c r="B12" s="96">
        <v>1</v>
      </c>
      <c r="C12" s="100">
        <f t="shared" si="0"/>
        <v>20</v>
      </c>
      <c r="D12" s="94"/>
      <c r="E12" s="70">
        <f t="shared" si="1"/>
        <v>-0.02</v>
      </c>
      <c r="F12" s="19">
        <f t="shared" si="2"/>
        <v>9.2315805567904086E-2</v>
      </c>
      <c r="G12" s="66">
        <f t="shared" ca="1" si="3"/>
        <v>-0.26278597967563044</v>
      </c>
      <c r="H12" s="63">
        <f t="shared" ca="1" si="44"/>
        <v>6.3375016343223614</v>
      </c>
      <c r="I12" s="70">
        <f t="shared" si="4"/>
        <v>-0.02</v>
      </c>
      <c r="J12" s="19">
        <f t="shared" si="5"/>
        <v>9.2315805567904086E-2</v>
      </c>
      <c r="K12" s="66">
        <f t="shared" ca="1" si="6"/>
        <v>-0.25063483932078645</v>
      </c>
      <c r="L12" s="63">
        <f t="shared" ca="1" si="7"/>
        <v>6.2781361651690899</v>
      </c>
      <c r="M12" s="70">
        <f t="shared" si="8"/>
        <v>-0.02</v>
      </c>
      <c r="N12" s="19">
        <f t="shared" si="9"/>
        <v>9.2315805567904086E-2</v>
      </c>
      <c r="O12" s="66">
        <f t="shared" ca="1" si="10"/>
        <v>-0.2422764396058395</v>
      </c>
      <c r="P12" s="63">
        <f t="shared" ca="1" si="11"/>
        <v>6.237396781780121</v>
      </c>
      <c r="Q12" s="70">
        <f t="shared" si="12"/>
        <v>-0.02</v>
      </c>
      <c r="R12" s="19">
        <f t="shared" si="13"/>
        <v>9.2315805567904086E-2</v>
      </c>
      <c r="S12" s="66">
        <f t="shared" ca="1" si="14"/>
        <v>-0.23585649488214763</v>
      </c>
      <c r="T12" s="63">
        <f t="shared" ca="1" si="15"/>
        <v>6.206158750215919</v>
      </c>
      <c r="U12" s="70">
        <f t="shared" si="16"/>
        <v>-0.02</v>
      </c>
      <c r="V12" s="19">
        <f t="shared" si="17"/>
        <v>9.2315805567904086E-2</v>
      </c>
      <c r="W12" s="66">
        <f t="shared" ca="1" si="18"/>
        <v>-0.23134471989835451</v>
      </c>
      <c r="X12" s="63">
        <f t="shared" ca="1" si="19"/>
        <v>6.1842330638981515</v>
      </c>
      <c r="Y12" s="70">
        <f t="shared" si="20"/>
        <v>-0.02</v>
      </c>
      <c r="Z12" s="19">
        <f t="shared" si="21"/>
        <v>9.2315805567904086E-2</v>
      </c>
      <c r="AA12" s="66">
        <f t="shared" ca="1" si="22"/>
        <v>-0.22784496073960878</v>
      </c>
      <c r="AB12" s="63">
        <f t="shared" ca="1" si="23"/>
        <v>6.16724110930374</v>
      </c>
      <c r="AC12" s="70">
        <f t="shared" si="24"/>
        <v>-0.02</v>
      </c>
      <c r="AD12" s="19">
        <f t="shared" si="25"/>
        <v>9.2315805567904086E-2</v>
      </c>
      <c r="AE12" s="66">
        <f t="shared" ca="1" si="26"/>
        <v>-0.22704916662163563</v>
      </c>
      <c r="AF12" s="63">
        <f t="shared" ca="1" si="27"/>
        <v>6.2782801286229706</v>
      </c>
      <c r="AG12" s="70">
        <f t="shared" si="28"/>
        <v>-0.02</v>
      </c>
      <c r="AH12" s="19">
        <f t="shared" si="29"/>
        <v>9.2315805567904086E-2</v>
      </c>
      <c r="AI12" s="66">
        <f t="shared" ca="1" si="30"/>
        <v>-0.22711648910958085</v>
      </c>
      <c r="AJ12" s="63">
        <f t="shared" ca="1" si="31"/>
        <v>6.4264044907563793</v>
      </c>
      <c r="AK12" s="70">
        <f t="shared" si="32"/>
        <v>-0.02</v>
      </c>
      <c r="AL12" s="19">
        <f t="shared" si="33"/>
        <v>9.2315805567904086E-2</v>
      </c>
      <c r="AM12" s="66">
        <f t="shared" ca="1" si="34"/>
        <v>-0.22774939385313034</v>
      </c>
      <c r="AN12" s="63">
        <f t="shared" ca="1" si="35"/>
        <v>6.5773501063284652</v>
      </c>
      <c r="AO12" s="70">
        <f t="shared" si="36"/>
        <v>-0.02</v>
      </c>
      <c r="AP12" s="19">
        <f t="shared" si="37"/>
        <v>9.2315805567904086E-2</v>
      </c>
      <c r="AQ12" s="66">
        <f t="shared" ca="1" si="38"/>
        <v>-0.22893656788414571</v>
      </c>
      <c r="AR12" s="63">
        <f t="shared" ca="1" si="39"/>
        <v>6.7475070189552637</v>
      </c>
      <c r="AS12" s="70">
        <f t="shared" si="40"/>
        <v>-0.02</v>
      </c>
      <c r="AT12" s="19">
        <f t="shared" si="41"/>
        <v>9.2315805567904086E-2</v>
      </c>
      <c r="AU12" s="66">
        <f t="shared" ca="1" si="42"/>
        <v>-0.22983989037689495</v>
      </c>
      <c r="AV12" s="63">
        <f t="shared" ca="1" si="43"/>
        <v>6.875250694167991</v>
      </c>
      <c r="AW12" s="369"/>
      <c r="AX12" s="369"/>
      <c r="AY12" s="369"/>
      <c r="AZ12" s="369"/>
    </row>
    <row r="13" spans="1:52" s="10" customFormat="1" ht="15">
      <c r="A13" s="59" t="s">
        <v>64</v>
      </c>
      <c r="B13" s="96">
        <v>1</v>
      </c>
      <c r="C13" s="100">
        <f t="shared" si="0"/>
        <v>20</v>
      </c>
      <c r="D13" s="94">
        <v>0.1</v>
      </c>
      <c r="E13" s="70">
        <f t="shared" si="1"/>
        <v>-3.651366951176923E-2</v>
      </c>
      <c r="F13" s="19">
        <f>Atten_to_Te(E13,$C13)</f>
        <v>0.16886052196069201</v>
      </c>
      <c r="G13" s="72">
        <f t="shared" ca="1" si="3"/>
        <v>-0.29929964918739965</v>
      </c>
      <c r="H13" s="73">
        <f t="shared" ca="1" si="44"/>
        <v>6.516895143504204</v>
      </c>
      <c r="I13" s="70">
        <f t="shared" si="4"/>
        <v>-3.219710100205557E-2</v>
      </c>
      <c r="J13" s="19">
        <f t="shared" si="5"/>
        <v>0.14882411339390167</v>
      </c>
      <c r="K13" s="72">
        <f t="shared" ca="1" si="6"/>
        <v>-0.28283194032284203</v>
      </c>
      <c r="L13" s="73">
        <f t="shared" ca="1" si="7"/>
        <v>6.4358017070938525</v>
      </c>
      <c r="M13" s="70">
        <f t="shared" si="8"/>
        <v>-2.9227864868859494E-2</v>
      </c>
      <c r="N13" s="19">
        <f t="shared" si="9"/>
        <v>0.13505323389511492</v>
      </c>
      <c r="O13" s="72">
        <f t="shared" ca="1" si="10"/>
        <v>-0.27150430447469898</v>
      </c>
      <c r="P13" s="73">
        <f t="shared" ca="1" si="11"/>
        <v>6.3801982366022623</v>
      </c>
      <c r="Q13" s="70">
        <f t="shared" si="12"/>
        <v>-2.6947245073587086E-2</v>
      </c>
      <c r="R13" s="19">
        <f t="shared" si="13"/>
        <v>0.1244824465909522</v>
      </c>
      <c r="S13" s="72">
        <f t="shared" ca="1" si="14"/>
        <v>-0.26280373995573469</v>
      </c>
      <c r="T13" s="73">
        <f t="shared" ca="1" si="15"/>
        <v>6.3375885253595508</v>
      </c>
      <c r="U13" s="70">
        <f t="shared" si="16"/>
        <v>-2.534448309000159E-2</v>
      </c>
      <c r="V13" s="19">
        <f t="shared" si="17"/>
        <v>0.11705688497813505</v>
      </c>
      <c r="W13" s="72">
        <f t="shared" ca="1" si="18"/>
        <v>-0.25668920298835607</v>
      </c>
      <c r="X13" s="73">
        <f t="shared" ca="1" si="19"/>
        <v>6.3076945314029578</v>
      </c>
      <c r="Y13" s="70">
        <f t="shared" si="20"/>
        <v>-2.4101229392400985E-2</v>
      </c>
      <c r="Z13" s="19">
        <f t="shared" si="21"/>
        <v>0.11129880449336937</v>
      </c>
      <c r="AA13" s="72">
        <f t="shared" ca="1" si="22"/>
        <v>-0.25194619013200975</v>
      </c>
      <c r="AB13" s="73">
        <f t="shared" ca="1" si="23"/>
        <v>6.2845348928354685</v>
      </c>
      <c r="AC13" s="70">
        <f t="shared" si="24"/>
        <v>-2.3196862032552633E-2</v>
      </c>
      <c r="AD13" s="19">
        <f t="shared" si="25"/>
        <v>0.10711129823366861</v>
      </c>
      <c r="AE13" s="72">
        <f t="shared" ca="1" si="26"/>
        <v>-0.25024602865418827</v>
      </c>
      <c r="AF13" s="73">
        <f t="shared" ca="1" si="27"/>
        <v>6.3911401686172447</v>
      </c>
      <c r="AG13" s="70">
        <f t="shared" si="28"/>
        <v>-2.2421488138394612E-2</v>
      </c>
      <c r="AH13" s="19">
        <f t="shared" si="29"/>
        <v>0.10352176666437174</v>
      </c>
      <c r="AI13" s="72">
        <f t="shared" ca="1" si="30"/>
        <v>-0.24953797724797547</v>
      </c>
      <c r="AJ13" s="73">
        <f t="shared" ca="1" si="31"/>
        <v>6.5354840372869445</v>
      </c>
      <c r="AK13" s="70">
        <f t="shared" si="32"/>
        <v>-2.1847031564167087E-2</v>
      </c>
      <c r="AL13" s="19">
        <f t="shared" si="33"/>
        <v>0.10086277904839402</v>
      </c>
      <c r="AM13" s="72">
        <f t="shared" ca="1" si="34"/>
        <v>-0.24959642541729743</v>
      </c>
      <c r="AN13" s="73">
        <f t="shared" ca="1" si="35"/>
        <v>6.6836434011749786</v>
      </c>
      <c r="AO13" s="70">
        <f t="shared" si="36"/>
        <v>-2.1380663546765794E-2</v>
      </c>
      <c r="AP13" s="19">
        <f t="shared" ref="AP13" si="45">Atten_to_Te(AO13,$C13)</f>
        <v>9.8704359682031395E-2</v>
      </c>
      <c r="AQ13" s="72">
        <f t="shared" ca="1" si="38"/>
        <v>-0.2503172314309115</v>
      </c>
      <c r="AR13" s="73">
        <f t="shared" ca="1" si="39"/>
        <v>6.8515541218808043</v>
      </c>
      <c r="AS13" s="70">
        <f t="shared" si="40"/>
        <v>-2.1035485036197142E-2</v>
      </c>
      <c r="AT13" s="19">
        <f t="shared" ref="AT13" si="46">Atten_to_Te(AS13,$C13)</f>
        <v>9.7106972326503893E-2</v>
      </c>
      <c r="AU13" s="72">
        <f t="shared" ca="1" si="42"/>
        <v>-0.25087537541309207</v>
      </c>
      <c r="AV13" s="73">
        <f t="shared" ca="1" si="43"/>
        <v>6.9776352386973359</v>
      </c>
      <c r="AW13" s="369"/>
      <c r="AX13" s="369"/>
      <c r="AY13" s="369"/>
      <c r="AZ13" s="369"/>
    </row>
    <row r="14" spans="1:52" s="17" customFormat="1" ht="15.75">
      <c r="A14" s="61" t="s">
        <v>138</v>
      </c>
      <c r="B14" s="96">
        <v>4</v>
      </c>
      <c r="C14" s="100">
        <f t="shared" si="0"/>
        <v>190</v>
      </c>
      <c r="D14" s="95"/>
      <c r="E14" s="111">
        <f t="shared" si="1"/>
        <v>0</v>
      </c>
      <c r="F14" s="113">
        <f>T_LNA($A14,E$4,$C14)</f>
        <v>0.10441276603294861</v>
      </c>
      <c r="G14" s="66">
        <f t="shared" ref="G14" ca="1" si="47">E14+OFFSET(G14,-1,0)</f>
        <v>-0.29929964918739965</v>
      </c>
      <c r="H14" s="63">
        <f t="shared" ref="H14" ca="1" si="48">OFFSET(H14,-1,0)+F14*dbToAbs(-1*OFFSET(G14,-1,0))</f>
        <v>6.6287573974661251</v>
      </c>
      <c r="I14" s="111">
        <f t="shared" si="4"/>
        <v>0</v>
      </c>
      <c r="J14" s="113">
        <f>T_LNA($A14,I$4,$C14)</f>
        <v>0.13450969903298624</v>
      </c>
      <c r="K14" s="66">
        <f t="shared" ca="1" si="6"/>
        <v>-0.28283194032284203</v>
      </c>
      <c r="L14" s="63">
        <f t="shared" ca="1" si="7"/>
        <v>6.5793628129254262</v>
      </c>
      <c r="M14" s="111">
        <f t="shared" si="8"/>
        <v>0</v>
      </c>
      <c r="N14" s="113">
        <f>T_LNA($A14,M$4,$C14)</f>
        <v>0.16171622725845158</v>
      </c>
      <c r="O14" s="66">
        <f t="shared" ref="O14" ca="1" si="49">M14+OFFSET(O14,-1,0)</f>
        <v>-0.27150430447469898</v>
      </c>
      <c r="P14" s="63">
        <f t="shared" ref="P14" ca="1" si="50">OFFSET(P14,-1,0)+N14*dbToAbs(-1*OFFSET(O14,-1,0))</f>
        <v>6.5523470491643909</v>
      </c>
      <c r="Q14" s="111">
        <f t="shared" si="12"/>
        <v>0</v>
      </c>
      <c r="R14" s="113">
        <f>T_LNA($A14,Q$4,$C14)</f>
        <v>0.18567507198160393</v>
      </c>
      <c r="S14" s="66">
        <f t="shared" ref="S14" ca="1" si="51">Q14+OFFSET(S14,-1,0)</f>
        <v>-0.26280373995573469</v>
      </c>
      <c r="T14" s="63">
        <f t="shared" ref="T14" ca="1" si="52">OFFSET(T14,-1,0)+R14*dbToAbs(-1*OFFSET(S14,-1,0))</f>
        <v>6.5348462298790411</v>
      </c>
      <c r="U14" s="111">
        <f t="shared" si="16"/>
        <v>0</v>
      </c>
      <c r="V14" s="113">
        <f>T_LNA($A14,U$4,$C14)</f>
        <v>0.20358866799514533</v>
      </c>
      <c r="W14" s="66">
        <f t="shared" ref="W14" ca="1" si="53">U14+OFFSET(W14,-1,0)</f>
        <v>-0.25668920298835607</v>
      </c>
      <c r="X14" s="63">
        <f t="shared" ref="X14" ca="1" si="54">OFFSET(X14,-1,0)+V14*dbToAbs(-1*OFFSET(W14,-1,0))</f>
        <v>6.5236789995093005</v>
      </c>
      <c r="Y14" s="111">
        <f t="shared" si="20"/>
        <v>0</v>
      </c>
      <c r="Z14" s="113">
        <f>T_LNA($A14,Y$4,$C14)</f>
        <v>0.21318350631737298</v>
      </c>
      <c r="AA14" s="66">
        <f t="shared" ref="AA14" ca="1" si="55">Y14+OFFSET(AA14,-1,0)</f>
        <v>-0.25194619013200975</v>
      </c>
      <c r="AB14" s="63">
        <f t="shared" ref="AB14" ca="1" si="56">OFFSET(AB14,-1,0)+Z14*dbToAbs(-1*OFFSET(AA14,-1,0))</f>
        <v>6.5104515326774655</v>
      </c>
      <c r="AC14" s="111">
        <f t="shared" si="24"/>
        <v>0</v>
      </c>
      <c r="AD14" s="113">
        <f>T_LNA($A14,AC$4,$C14)</f>
        <v>0.21814918808440775</v>
      </c>
      <c r="AE14" s="66">
        <f t="shared" ref="AE14" ca="1" si="57">AC14+OFFSET(AE14,-1,0)</f>
        <v>-0.25024602865418827</v>
      </c>
      <c r="AF14" s="63">
        <f t="shared" ref="AF14" ca="1" si="58">OFFSET(AF14,-1,0)+AD14*dbToAbs(-1*OFFSET(AE14,-1,0))</f>
        <v>6.6222285995730399</v>
      </c>
      <c r="AG14" s="111">
        <f t="shared" si="28"/>
        <v>0</v>
      </c>
      <c r="AH14" s="113">
        <f>T_LNA($A14,AG$4,$C14)</f>
        <v>0.21318350631737298</v>
      </c>
      <c r="AI14" s="66">
        <f t="shared" ref="AI14" ca="1" si="59">AG14+OFFSET(AI14,-1,0)</f>
        <v>-0.24953797724797547</v>
      </c>
      <c r="AJ14" s="63">
        <f t="shared" ref="AJ14" ca="1" si="60">OFFSET(AJ14,-1,0)+AH14*dbToAbs(-1*OFFSET(AI14,-1,0))</f>
        <v>6.7612754384784761</v>
      </c>
      <c r="AK14" s="111">
        <f t="shared" si="32"/>
        <v>0</v>
      </c>
      <c r="AL14" s="113">
        <f>T_LNA($A14,AK$4,$C14)</f>
        <v>0.19895442412967093</v>
      </c>
      <c r="AM14" s="66">
        <f t="shared" ref="AM14" ca="1" si="61">AK14+OFFSET(AM14,-1,0)</f>
        <v>-0.24959642541729743</v>
      </c>
      <c r="AN14" s="63">
        <f t="shared" ref="AN14" ca="1" si="62">OFFSET(AN14,-1,0)+AL14*dbToAbs(-1*OFFSET(AM14,-1,0))</f>
        <v>6.8943670333592006</v>
      </c>
      <c r="AO14" s="111">
        <f t="shared" si="36"/>
        <v>0</v>
      </c>
      <c r="AP14" s="113">
        <f>T_LNA($A14,AO$4,$C14)</f>
        <v>0.18144859134407282</v>
      </c>
      <c r="AQ14" s="66">
        <f t="shared" ref="AQ14" ca="1" si="63">AO14+OFFSET(AQ14,-1,0)</f>
        <v>-0.2503172314309115</v>
      </c>
      <c r="AR14" s="63">
        <f t="shared" ref="AR14" ca="1" si="64">OFFSET(AR14,-1,0)+AP14*dbToAbs(-1*OFFSET(AQ14,-1,0))</f>
        <v>7.0437682580044179</v>
      </c>
      <c r="AS14" s="111">
        <f t="shared" si="40"/>
        <v>0</v>
      </c>
      <c r="AT14" s="113">
        <f>T_LNA($A14,AS$4,$C14)</f>
        <v>0.19</v>
      </c>
      <c r="AU14" s="66">
        <f t="shared" ref="AU14" ca="1" si="65">AS14+OFFSET(AU14,-1,0)</f>
        <v>-0.25087537541309207</v>
      </c>
      <c r="AV14" s="63">
        <f t="shared" ref="AV14" ca="1" si="66">OFFSET(AV14,-1,0)+AT14*dbToAbs(-1*OFFSET(AU14,-1,0))</f>
        <v>7.1789340167048232</v>
      </c>
      <c r="AW14" s="371"/>
      <c r="AX14" s="370"/>
      <c r="AY14" s="371"/>
      <c r="AZ14" s="371"/>
    </row>
    <row r="15" spans="1:52" s="17" customFormat="1" ht="15.75">
      <c r="A15" s="61" t="s">
        <v>43</v>
      </c>
      <c r="B15" s="96">
        <v>1</v>
      </c>
      <c r="C15" s="100">
        <f t="shared" si="0"/>
        <v>20</v>
      </c>
      <c r="D15" s="95"/>
      <c r="E15" s="111">
        <f t="shared" si="1"/>
        <v>33.170974755228301</v>
      </c>
      <c r="F15" s="113">
        <f>T_LNA($A15,E$4)</f>
        <v>6.1923007119281284</v>
      </c>
      <c r="G15" s="66">
        <f t="shared" ca="1" si="3"/>
        <v>32.871675106040904</v>
      </c>
      <c r="H15" s="63">
        <f t="shared" ca="1" si="44"/>
        <v>13.262857241423015</v>
      </c>
      <c r="I15" s="111">
        <f t="shared" si="4"/>
        <v>33.26874547742846</v>
      </c>
      <c r="J15" s="113">
        <f>T_LNA($A15,I$4)</f>
        <v>5.9330352772118129</v>
      </c>
      <c r="K15" s="66">
        <f t="shared" ca="1" si="6"/>
        <v>32.985913537105617</v>
      </c>
      <c r="L15" s="63">
        <f t="shared" ca="1" si="7"/>
        <v>12.911643023628944</v>
      </c>
      <c r="M15" s="111">
        <f t="shared" si="8"/>
        <v>33.311811938255964</v>
      </c>
      <c r="N15" s="113">
        <f>T_LNA($A15,M$4)</f>
        <v>5.813566621434636</v>
      </c>
      <c r="O15" s="66">
        <f t="shared" ca="1" si="10"/>
        <v>33.040307633781268</v>
      </c>
      <c r="P15" s="63">
        <f t="shared" ca="1" si="11"/>
        <v>12.740956612948874</v>
      </c>
      <c r="Q15" s="111">
        <f t="shared" si="12"/>
        <v>33.306427404453082</v>
      </c>
      <c r="R15" s="113">
        <f>T_LNA($A15,Q$4)</f>
        <v>5.8317530391623018</v>
      </c>
      <c r="S15" s="66">
        <f t="shared" ca="1" si="14"/>
        <v>33.043623664497346</v>
      </c>
      <c r="T15" s="63">
        <f t="shared" ca="1" si="15"/>
        <v>12.730390982077614</v>
      </c>
      <c r="U15" s="111">
        <f t="shared" si="16"/>
        <v>33.283925963693513</v>
      </c>
      <c r="V15" s="113">
        <f>T_LNA($A15,U$4)</f>
        <v>5.9681437628778555</v>
      </c>
      <c r="W15" s="66">
        <f t="shared" ca="1" si="18"/>
        <v>33.027236760705158</v>
      </c>
      <c r="X15" s="63">
        <f t="shared" ca="1" si="19"/>
        <v>12.855202108831369</v>
      </c>
      <c r="Y15" s="111">
        <f t="shared" si="20"/>
        <v>33.283632951814148</v>
      </c>
      <c r="Z15" s="113">
        <f>T_LNA($A15,Y$4)</f>
        <v>6.2024613334260241</v>
      </c>
      <c r="AA15" s="66">
        <f t="shared" ca="1" si="22"/>
        <v>33.031686761682138</v>
      </c>
      <c r="AB15" s="63">
        <f t="shared" ca="1" si="23"/>
        <v>13.083376649649004</v>
      </c>
      <c r="AC15" s="111">
        <f t="shared" si="24"/>
        <v>33.332924493452118</v>
      </c>
      <c r="AD15" s="113">
        <f>T_LNA($A15,AC$4)</f>
        <v>6.4810668719612838</v>
      </c>
      <c r="AE15" s="66">
        <f t="shared" ca="1" si="26"/>
        <v>33.08267846479793</v>
      </c>
      <c r="AF15" s="63">
        <f t="shared" ca="1" si="27"/>
        <v>13.487711746737531</v>
      </c>
      <c r="AG15" s="111">
        <f t="shared" si="28"/>
        <v>33.42998707730996</v>
      </c>
      <c r="AH15" s="113">
        <f>T_LNA($A15,AG$4)</f>
        <v>6.7999565061241283</v>
      </c>
      <c r="AI15" s="66">
        <f t="shared" ca="1" si="30"/>
        <v>33.180449100061985</v>
      </c>
      <c r="AJ15" s="63">
        <f t="shared" ca="1" si="31"/>
        <v>13.963388463458386</v>
      </c>
      <c r="AK15" s="111">
        <f t="shared" si="32"/>
        <v>33.500915049477371</v>
      </c>
      <c r="AL15" s="113">
        <f>T_LNA($A15,AK$4)</f>
        <v>7.0967331062709302</v>
      </c>
      <c r="AM15" s="66">
        <f t="shared" ca="1" si="34"/>
        <v>33.251318624060076</v>
      </c>
      <c r="AN15" s="63">
        <f t="shared" ca="1" si="35"/>
        <v>14.410909494464512</v>
      </c>
      <c r="AO15" s="111">
        <f t="shared" si="36"/>
        <v>33.472771460647081</v>
      </c>
      <c r="AP15" s="113">
        <f>T_LNA($A15,AO$4)</f>
        <v>7.3925428480488149</v>
      </c>
      <c r="AQ15" s="66">
        <f t="shared" ca="1" si="38"/>
        <v>33.222454229216169</v>
      </c>
      <c r="AR15" s="63">
        <f t="shared" ca="1" si="39"/>
        <v>14.874918815685039</v>
      </c>
      <c r="AS15" s="111">
        <f t="shared" si="40"/>
        <v>33.29018016441681</v>
      </c>
      <c r="AT15" s="113">
        <f>T_LNA($A15,AS$4)</f>
        <v>7.6780969737290903</v>
      </c>
      <c r="AU15" s="66">
        <f t="shared" ca="1" si="42"/>
        <v>33.039304789003715</v>
      </c>
      <c r="AV15" s="63">
        <f t="shared" ca="1" si="43"/>
        <v>15.313626323202982</v>
      </c>
      <c r="AW15" s="371"/>
      <c r="AX15" s="370"/>
      <c r="AY15" s="371"/>
      <c r="AZ15" s="371"/>
    </row>
    <row r="16" spans="1:52" s="10" customFormat="1" ht="15">
      <c r="A16" s="473" t="s">
        <v>330</v>
      </c>
      <c r="B16" s="94">
        <v>2</v>
      </c>
      <c r="C16" s="101">
        <f t="shared" si="0"/>
        <v>50</v>
      </c>
      <c r="D16" s="474">
        <v>0.2</v>
      </c>
      <c r="E16" s="70">
        <f t="shared" si="1"/>
        <v>-0.5853217359706735</v>
      </c>
      <c r="F16" s="470">
        <f>Atten_to_Te(E16,$C16)</f>
        <v>7.2139823855550738</v>
      </c>
      <c r="G16" s="471">
        <f t="shared" ref="G16" ca="1" si="67">E16+OFFSET(G16,-1,0)</f>
        <v>32.286353370070231</v>
      </c>
      <c r="H16" s="472">
        <f t="shared" ref="H16" ca="1" si="68">OFFSET(H16,-1,0)+F16*dbToAbs(-1*OFFSET(G16,-1,0))</f>
        <v>13.266581223370043</v>
      </c>
      <c r="I16" s="70">
        <f t="shared" si="4"/>
        <v>-0.60342266115454901</v>
      </c>
      <c r="J16" s="470">
        <f>Atten_to_Te(I16,$C16)</f>
        <v>7.4529417203119124</v>
      </c>
      <c r="K16" s="471">
        <f t="shared" ref="K16" ca="1" si="69">I16+OFFSET(K16,-1,0)</f>
        <v>32.382490875951071</v>
      </c>
      <c r="L16" s="472">
        <f t="shared" ref="L16" ca="1" si="70">OFFSET(L16,-1,0)+J16*dbToAbs(-1*OFFSET(K16,-1,0))</f>
        <v>12.915390478154414</v>
      </c>
      <c r="M16" s="70">
        <f t="shared" si="8"/>
        <v>-0.6220874800742473</v>
      </c>
      <c r="N16" s="470">
        <f>Atten_to_Te(M16,$C16)</f>
        <v>7.7003904993315109</v>
      </c>
      <c r="O16" s="471">
        <f t="shared" ref="O16" ca="1" si="71">M16+OFFSET(O16,-1,0)</f>
        <v>32.418220153707018</v>
      </c>
      <c r="P16" s="472">
        <f t="shared" ref="P16" ca="1" si="72">OFFSET(P16,-1,0)+N16*dbToAbs(-1*OFFSET(O16,-1,0))</f>
        <v>12.744780296881636</v>
      </c>
      <c r="Q16" s="70">
        <f t="shared" si="12"/>
        <v>-0.64295463065265335</v>
      </c>
      <c r="R16" s="470">
        <f>Atten_to_Te(Q16,$C16)</f>
        <v>7.9782987025064367</v>
      </c>
      <c r="S16" s="471">
        <f t="shared" ref="S16" ca="1" si="73">Q16+OFFSET(S16,-1,0)</f>
        <v>32.400669033844693</v>
      </c>
      <c r="T16" s="472">
        <f t="shared" ref="T16" ca="1" si="74">OFFSET(T16,-1,0)+R16*dbToAbs(-1*OFFSET(S16,-1,0))</f>
        <v>12.734349639550164</v>
      </c>
      <c r="U16" s="70">
        <f t="shared" si="16"/>
        <v>-0.66348412369655307</v>
      </c>
      <c r="V16" s="470">
        <f>Atten_to_Te(U16,$C16)</f>
        <v>8.2530161610617441</v>
      </c>
      <c r="W16" s="471">
        <f t="shared" ref="W16" ca="1" si="75">U16+OFFSET(W16,-1,0)</f>
        <v>32.363752637008602</v>
      </c>
      <c r="X16" s="472">
        <f t="shared" ref="X16" ca="1" si="76">OFFSET(X16,-1,0)+V16*dbToAbs(-1*OFFSET(W16,-1,0))</f>
        <v>12.859312555516009</v>
      </c>
      <c r="Y16" s="70">
        <f t="shared" si="20"/>
        <v>-0.68503803823583098</v>
      </c>
      <c r="Z16" s="470">
        <f>Atten_to_Te(Y16,$C16)</f>
        <v>8.5428428687188038</v>
      </c>
      <c r="AA16" s="471">
        <f t="shared" ref="AA16" ca="1" si="77">Y16+OFFSET(AA16,-1,0)</f>
        <v>32.346648723446307</v>
      </c>
      <c r="AB16" s="472">
        <f t="shared" ref="AB16" ca="1" si="78">OFFSET(AB16,-1,0)+Z16*dbToAbs(-1*OFFSET(AA16,-1,0))</f>
        <v>13.087627088202227</v>
      </c>
      <c r="AC16" s="70">
        <f t="shared" si="24"/>
        <v>-0.7062625791252396</v>
      </c>
      <c r="AD16" s="470">
        <f>Atten_to_Te(AC16,$C16)</f>
        <v>8.8296496798714763</v>
      </c>
      <c r="AE16" s="471">
        <f t="shared" ref="AE16" ca="1" si="79">AC16+OFFSET(AE16,-1,0)</f>
        <v>32.376415885672692</v>
      </c>
      <c r="AF16" s="472">
        <f t="shared" ref="AF16" ca="1" si="80">OFFSET(AF16,-1,0)+AD16*dbToAbs(-1*OFFSET(AE16,-1,0))</f>
        <v>13.492053604845744</v>
      </c>
      <c r="AG16" s="70">
        <f t="shared" si="28"/>
        <v>-0.72977551861975232</v>
      </c>
      <c r="AH16" s="470">
        <f>Atten_to_Te(AG16,$C16)</f>
        <v>9.1490203684347016</v>
      </c>
      <c r="AI16" s="471">
        <f t="shared" ref="AI16" ca="1" si="81">AG16+OFFSET(AI16,-1,0)</f>
        <v>32.450673581442231</v>
      </c>
      <c r="AJ16" s="472">
        <f t="shared" ref="AJ16" ca="1" si="82">OFFSET(AJ16,-1,0)+AH16*dbToAbs(-1*OFFSET(AI16,-1,0))</f>
        <v>13.967787217556529</v>
      </c>
      <c r="AK16" s="70">
        <f t="shared" si="32"/>
        <v>-0.75293050024036179</v>
      </c>
      <c r="AL16" s="470">
        <f>Atten_to_Te(AK16,$C16)</f>
        <v>9.4652233414651228</v>
      </c>
      <c r="AM16" s="471">
        <f t="shared" ref="AM16" ca="1" si="83">AK16+OFFSET(AM16,-1,0)</f>
        <v>32.498388123819716</v>
      </c>
      <c r="AN16" s="472">
        <f t="shared" ref="AN16" ca="1" si="84">OFFSET(AN16,-1,0)+AL16*dbToAbs(-1*OFFSET(AM16,-1,0))</f>
        <v>14.415386617234727</v>
      </c>
      <c r="AO16" s="70">
        <f t="shared" si="36"/>
        <v>-0.77826973991340975</v>
      </c>
      <c r="AP16" s="470">
        <f>Atten_to_Te(AO16,$C16)</f>
        <v>9.8131918169245491</v>
      </c>
      <c r="AQ16" s="471">
        <f t="shared" ref="AQ16" ca="1" si="85">AO16+OFFSET(AQ16,-1,0)</f>
        <v>32.444184489302756</v>
      </c>
      <c r="AR16" s="472">
        <f t="shared" ref="AR16" ca="1" si="86">OFFSET(AR16,-1,0)+AP16*dbToAbs(-1*OFFSET(AQ16,-1,0))</f>
        <v>14.879591483042065</v>
      </c>
      <c r="AS16" s="70">
        <f t="shared" si="40"/>
        <v>-0.80323004345711302</v>
      </c>
      <c r="AT16" s="470">
        <f>Atten_to_Te(AS16,$C16)</f>
        <v>10.157947268585977</v>
      </c>
      <c r="AU16" s="471">
        <f t="shared" ref="AU16" ca="1" si="87">AS16+OFFSET(AU16,-1,0)</f>
        <v>32.236074745546603</v>
      </c>
      <c r="AV16" s="472">
        <f t="shared" ref="AV16" ca="1" si="88">OFFSET(AV16,-1,0)+AT16*dbToAbs(-1*OFFSET(AU16,-1,0))</f>
        <v>15.318671489374982</v>
      </c>
      <c r="AW16" s="369"/>
      <c r="AX16" s="369"/>
      <c r="AY16" s="369"/>
      <c r="AZ16" s="369"/>
    </row>
    <row r="17" spans="1:52" s="10" customFormat="1" ht="15.75" thickBot="1">
      <c r="A17" s="545" t="s">
        <v>330</v>
      </c>
      <c r="B17" s="96">
        <v>4</v>
      </c>
      <c r="C17" s="100">
        <f t="shared" si="0"/>
        <v>190</v>
      </c>
      <c r="D17" s="475">
        <v>0.25</v>
      </c>
      <c r="E17" s="123">
        <f>G_Lookup($A17,$E$3, E$4,$D17,$C17)</f>
        <v>-0.84023717906721584</v>
      </c>
      <c r="F17" s="124">
        <f>Atten_to_Te(E17,$C17)</f>
        <v>40.556472509530217</v>
      </c>
      <c r="G17" s="81">
        <f t="shared" ca="1" si="3"/>
        <v>31.446116191003014</v>
      </c>
      <c r="H17" s="82">
        <f t="shared" ca="1" si="44"/>
        <v>13.290537804374493</v>
      </c>
      <c r="I17" s="123">
        <f>G_Lookup($A17,$E$3, I$4,$D17,$C17)</f>
        <v>-0.86622129921915958</v>
      </c>
      <c r="J17" s="124">
        <f>Atten_to_Te(I17,$C17)</f>
        <v>41.940041682758981</v>
      </c>
      <c r="K17" s="81">
        <f t="shared" ca="1" si="6"/>
        <v>31.516269576731911</v>
      </c>
      <c r="L17" s="82">
        <f t="shared" ca="1" si="7"/>
        <v>12.939621948644932</v>
      </c>
      <c r="M17" s="123">
        <f>G_Lookup($A17,$E$3, M$4,$D17,$C17)</f>
        <v>-0.89301489636941722</v>
      </c>
      <c r="N17" s="124">
        <f>Atten_to_Te(M17,$C17)</f>
        <v>43.375408200953153</v>
      </c>
      <c r="O17" s="81">
        <f t="shared" ca="1" si="10"/>
        <v>31.5252052573376</v>
      </c>
      <c r="P17" s="82">
        <f t="shared" ca="1" si="11"/>
        <v>12.769635742831531</v>
      </c>
      <c r="Q17" s="123">
        <f>G_Lookup($A17,$E$3, Q$4,$D17,$C17)</f>
        <v>-0.92296997006592718</v>
      </c>
      <c r="R17" s="124">
        <f>Atten_to_Te(Q17,$C17)</f>
        <v>44.990658336857223</v>
      </c>
      <c r="S17" s="81">
        <f t="shared" ca="1" si="14"/>
        <v>31.477699063778765</v>
      </c>
      <c r="T17" s="82">
        <f t="shared" ca="1" si="15"/>
        <v>12.760235073187017</v>
      </c>
      <c r="U17" s="123">
        <f>G_Lookup($A17,$E$3, U$4,$D17,$C17)</f>
        <v>-0.95244033185640509</v>
      </c>
      <c r="V17" s="124">
        <f>Atten_to_Te(U17,$C17)</f>
        <v>46.590680894265326</v>
      </c>
      <c r="W17" s="81">
        <f t="shared" ca="1" si="18"/>
        <v>31.411312305152197</v>
      </c>
      <c r="X17" s="82">
        <f t="shared" ca="1" si="19"/>
        <v>12.8863473948999</v>
      </c>
      <c r="Y17" s="123">
        <f>G_Lookup($A17,$E$3, Y$4,$D17,$C17)</f>
        <v>-0.98338126440234108</v>
      </c>
      <c r="Z17" s="124">
        <f>Atten_to_Te(Y17,$C17)</f>
        <v>48.282269249952044</v>
      </c>
      <c r="AA17" s="81">
        <f t="shared" ca="1" si="22"/>
        <v>31.363267459043968</v>
      </c>
      <c r="AB17" s="82">
        <f t="shared" ca="1" si="23"/>
        <v>13.11575404857048</v>
      </c>
      <c r="AC17" s="123">
        <f>G_Lookup($A17,$E$3, AC$4,$D17,$C17)</f>
        <v>-1.0138493766694157</v>
      </c>
      <c r="AD17" s="124">
        <f>Atten_to_Te(AC17,$C17)</f>
        <v>49.959826149432644</v>
      </c>
      <c r="AE17" s="81">
        <f t="shared" ca="1" si="26"/>
        <v>31.362566509003276</v>
      </c>
      <c r="AF17" s="82">
        <f t="shared" ca="1" si="27"/>
        <v>13.520959027891184</v>
      </c>
      <c r="AG17" s="123">
        <f>G_Lookup($A17,$E$3, AG$4,$D17,$C17)</f>
        <v>-1.0476025157352051</v>
      </c>
      <c r="AH17" s="124">
        <f>Atten_to_Te(AG17,$C17)</f>
        <v>51.832047295102001</v>
      </c>
      <c r="AI17" s="81">
        <f t="shared" ca="1" si="30"/>
        <v>31.403071065707024</v>
      </c>
      <c r="AJ17" s="82">
        <f t="shared" ca="1" si="31"/>
        <v>13.99726745689539</v>
      </c>
      <c r="AK17" s="123">
        <f>G_Lookup($A17,$E$3, AK$4,$D17,$C17)</f>
        <v>-1.0808418014862966</v>
      </c>
      <c r="AL17" s="124">
        <f>Atten_to_Te(AK17,$C17)</f>
        <v>53.690041044279198</v>
      </c>
      <c r="AM17" s="81">
        <f t="shared" ca="1" si="34"/>
        <v>31.417546322333418</v>
      </c>
      <c r="AN17" s="82">
        <f t="shared" ca="1" si="35"/>
        <v>14.445589953899312</v>
      </c>
      <c r="AO17" s="123">
        <f>G_Lookup($A17,$E$3, AO$4,$D17,$C17)</f>
        <v>-1.1172166188801558</v>
      </c>
      <c r="AP17" s="124">
        <f>Atten_to_Te(AO17,$C17)</f>
        <v>55.739665535536844</v>
      </c>
      <c r="AQ17" s="81">
        <f t="shared" ca="1" si="38"/>
        <v>31.3269678704226</v>
      </c>
      <c r="AR17" s="82">
        <f t="shared" ca="1" si="39"/>
        <v>14.911341642405196</v>
      </c>
      <c r="AS17" s="123">
        <f>G_Lookup($A17,$E$3, AS$4,$D17,$C17)</f>
        <v>-1.1530474683931038</v>
      </c>
      <c r="AT17" s="124">
        <f>Atten_to_Te(AS17,$C17)</f>
        <v>57.775492352051472</v>
      </c>
      <c r="AU17" s="81">
        <f t="shared" ca="1" si="42"/>
        <v>31.083027277153498</v>
      </c>
      <c r="AV17" s="82">
        <f t="shared" ca="1" si="43"/>
        <v>15.35319668758788</v>
      </c>
      <c r="AW17" s="369"/>
      <c r="AX17" s="369"/>
      <c r="AY17" s="369"/>
      <c r="AZ17" s="369"/>
    </row>
    <row r="18" spans="1:52" s="10" customFormat="1" ht="16.5" thickBot="1">
      <c r="A18" s="103" t="s">
        <v>18</v>
      </c>
      <c r="B18" s="98"/>
      <c r="C18" s="98"/>
      <c r="D18" s="92"/>
      <c r="E18" s="84"/>
      <c r="F18" s="84"/>
      <c r="G18" s="86">
        <f ca="1">G17</f>
        <v>31.446116191003014</v>
      </c>
      <c r="H18" s="85">
        <f ca="1">H17</f>
        <v>13.290537804374493</v>
      </c>
      <c r="I18" s="84"/>
      <c r="J18" s="84"/>
      <c r="K18" s="86">
        <f ca="1">K17</f>
        <v>31.516269576731911</v>
      </c>
      <c r="L18" s="85">
        <f ca="1">L17</f>
        <v>12.939621948644932</v>
      </c>
      <c r="M18" s="84"/>
      <c r="N18" s="84"/>
      <c r="O18" s="86">
        <f ca="1">O17</f>
        <v>31.5252052573376</v>
      </c>
      <c r="P18" s="85">
        <f ca="1">P17</f>
        <v>12.769635742831531</v>
      </c>
      <c r="Q18" s="84"/>
      <c r="R18" s="84"/>
      <c r="S18" s="86">
        <f ca="1">S17</f>
        <v>31.477699063778765</v>
      </c>
      <c r="T18" s="85">
        <f ca="1">T17</f>
        <v>12.760235073187017</v>
      </c>
      <c r="U18" s="84"/>
      <c r="V18" s="84"/>
      <c r="W18" s="86">
        <f ca="1">W17</f>
        <v>31.411312305152197</v>
      </c>
      <c r="X18" s="85">
        <f ca="1">X17</f>
        <v>12.8863473948999</v>
      </c>
      <c r="Y18" s="84"/>
      <c r="Z18" s="84"/>
      <c r="AA18" s="86">
        <f ca="1">AA17</f>
        <v>31.363267459043968</v>
      </c>
      <c r="AB18" s="85">
        <f ca="1">AB17</f>
        <v>13.11575404857048</v>
      </c>
      <c r="AC18" s="84"/>
      <c r="AD18" s="84"/>
      <c r="AE18" s="86">
        <f ca="1">AE17</f>
        <v>31.362566509003276</v>
      </c>
      <c r="AF18" s="85">
        <f ca="1">AF17</f>
        <v>13.520959027891184</v>
      </c>
      <c r="AG18" s="84"/>
      <c r="AH18" s="84"/>
      <c r="AI18" s="86">
        <f ca="1">AI17</f>
        <v>31.403071065707024</v>
      </c>
      <c r="AJ18" s="85">
        <f ca="1">AJ17</f>
        <v>13.99726745689539</v>
      </c>
      <c r="AK18" s="84"/>
      <c r="AL18" s="84"/>
      <c r="AM18" s="86">
        <f ca="1">AM17</f>
        <v>31.417546322333418</v>
      </c>
      <c r="AN18" s="85">
        <f ca="1">AN17</f>
        <v>14.445589953899312</v>
      </c>
      <c r="AO18" s="84"/>
      <c r="AP18" s="84"/>
      <c r="AQ18" s="86">
        <f ca="1">AQ17</f>
        <v>31.3269678704226</v>
      </c>
      <c r="AR18" s="85">
        <f ca="1">AR17</f>
        <v>14.911341642405196</v>
      </c>
      <c r="AS18" s="84"/>
      <c r="AT18" s="84"/>
      <c r="AU18" s="86">
        <f ca="1">AU17</f>
        <v>31.083027277153498</v>
      </c>
      <c r="AV18" s="85">
        <f ca="1">AV17</f>
        <v>15.35319668758788</v>
      </c>
      <c r="AW18" s="369"/>
      <c r="AX18" s="369"/>
      <c r="AY18" s="369"/>
      <c r="AZ18" s="369"/>
    </row>
    <row r="19" spans="1:52" s="10" customFormat="1" ht="20.100000000000001" customHeight="1" thickBot="1">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369"/>
      <c r="AX19" s="369"/>
      <c r="AY19" s="369"/>
      <c r="AZ19" s="369"/>
    </row>
    <row r="20" spans="1:52" s="42" customFormat="1" ht="19.5" customHeight="1" thickBot="1">
      <c r="A20" s="57" t="s">
        <v>200</v>
      </c>
      <c r="B20" s="712" t="s">
        <v>133</v>
      </c>
      <c r="C20" s="712" t="s">
        <v>26</v>
      </c>
      <c r="D20" s="712" t="s">
        <v>27</v>
      </c>
      <c r="E20" s="357">
        <v>4</v>
      </c>
      <c r="F20" s="358"/>
      <c r="G20" s="358"/>
      <c r="H20" s="358"/>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358"/>
      <c r="AL20" s="358"/>
      <c r="AM20" s="358"/>
      <c r="AN20" s="358"/>
      <c r="AO20" s="358"/>
      <c r="AP20" s="358"/>
      <c r="AQ20" s="358"/>
      <c r="AR20" s="358"/>
      <c r="AS20" s="358"/>
      <c r="AT20" s="358"/>
      <c r="AU20" s="358"/>
      <c r="AV20" s="359"/>
      <c r="AW20" s="366"/>
      <c r="AX20" s="366"/>
      <c r="AY20" s="366"/>
      <c r="AZ20" s="366"/>
    </row>
    <row r="21" spans="1:52" s="43" customFormat="1" ht="18.75" thickBot="1">
      <c r="A21" s="68" t="s">
        <v>7</v>
      </c>
      <c r="B21" s="713"/>
      <c r="C21" s="713"/>
      <c r="D21" s="713"/>
      <c r="E21" s="715">
        <f>fLO_Band4</f>
        <v>20.5</v>
      </c>
      <c r="F21" s="715"/>
      <c r="G21" s="715"/>
      <c r="H21" s="716"/>
      <c r="I21" s="714">
        <v>21.6</v>
      </c>
      <c r="J21" s="715"/>
      <c r="K21" s="715"/>
      <c r="L21" s="716"/>
      <c r="M21" s="714">
        <v>22.7</v>
      </c>
      <c r="N21" s="715"/>
      <c r="O21" s="715"/>
      <c r="P21" s="716"/>
      <c r="Q21" s="714">
        <v>23.9</v>
      </c>
      <c r="R21" s="715"/>
      <c r="S21" s="715"/>
      <c r="T21" s="716"/>
      <c r="U21" s="714">
        <v>25.1</v>
      </c>
      <c r="V21" s="715"/>
      <c r="W21" s="715"/>
      <c r="X21" s="716"/>
      <c r="Y21" s="714">
        <v>26.4</v>
      </c>
      <c r="Z21" s="715"/>
      <c r="AA21" s="715"/>
      <c r="AB21" s="716"/>
      <c r="AC21" s="714">
        <v>27.8</v>
      </c>
      <c r="AD21" s="715"/>
      <c r="AE21" s="715"/>
      <c r="AF21" s="716"/>
      <c r="AG21" s="714">
        <v>29.2</v>
      </c>
      <c r="AH21" s="715"/>
      <c r="AI21" s="715"/>
      <c r="AJ21" s="716"/>
      <c r="AK21" s="714">
        <v>30.7</v>
      </c>
      <c r="AL21" s="715"/>
      <c r="AM21" s="715"/>
      <c r="AN21" s="716"/>
      <c r="AO21" s="714">
        <v>32.4</v>
      </c>
      <c r="AP21" s="715"/>
      <c r="AQ21" s="715"/>
      <c r="AR21" s="716"/>
      <c r="AS21" s="714">
        <f>fHI_Band4</f>
        <v>34</v>
      </c>
      <c r="AT21" s="715"/>
      <c r="AU21" s="715"/>
      <c r="AV21" s="716"/>
      <c r="AW21" s="367"/>
      <c r="AX21" s="367"/>
      <c r="AY21" s="367"/>
      <c r="AZ21" s="367"/>
    </row>
    <row r="22" spans="1:52" s="11" customFormat="1" ht="17.25" thickTop="1" thickBot="1">
      <c r="A22" s="58" t="s">
        <v>15</v>
      </c>
      <c r="B22" s="97" t="s">
        <v>11</v>
      </c>
      <c r="C22" s="97" t="s">
        <v>24</v>
      </c>
      <c r="D22" s="91" t="s">
        <v>25</v>
      </c>
      <c r="E22" s="53" t="s">
        <v>17</v>
      </c>
      <c r="F22" s="44" t="s">
        <v>16</v>
      </c>
      <c r="G22" s="65" t="s">
        <v>19</v>
      </c>
      <c r="H22" s="62" t="s">
        <v>20</v>
      </c>
      <c r="I22" s="54" t="s">
        <v>17</v>
      </c>
      <c r="J22" s="44" t="s">
        <v>16</v>
      </c>
      <c r="K22" s="65" t="s">
        <v>19</v>
      </c>
      <c r="L22" s="62" t="s">
        <v>20</v>
      </c>
      <c r="M22" s="54" t="s">
        <v>17</v>
      </c>
      <c r="N22" s="44" t="s">
        <v>16</v>
      </c>
      <c r="O22" s="65" t="s">
        <v>19</v>
      </c>
      <c r="P22" s="62" t="s">
        <v>20</v>
      </c>
      <c r="Q22" s="54" t="s">
        <v>17</v>
      </c>
      <c r="R22" s="44" t="s">
        <v>16</v>
      </c>
      <c r="S22" s="65" t="s">
        <v>19</v>
      </c>
      <c r="T22" s="62" t="s">
        <v>20</v>
      </c>
      <c r="U22" s="54" t="s">
        <v>17</v>
      </c>
      <c r="V22" s="44" t="s">
        <v>16</v>
      </c>
      <c r="W22" s="65" t="s">
        <v>19</v>
      </c>
      <c r="X22" s="62" t="s">
        <v>20</v>
      </c>
      <c r="Y22" s="54" t="s">
        <v>17</v>
      </c>
      <c r="Z22" s="44" t="s">
        <v>16</v>
      </c>
      <c r="AA22" s="65" t="s">
        <v>19</v>
      </c>
      <c r="AB22" s="62" t="s">
        <v>20</v>
      </c>
      <c r="AC22" s="54" t="s">
        <v>17</v>
      </c>
      <c r="AD22" s="44" t="s">
        <v>16</v>
      </c>
      <c r="AE22" s="65" t="s">
        <v>19</v>
      </c>
      <c r="AF22" s="62" t="s">
        <v>20</v>
      </c>
      <c r="AG22" s="54" t="s">
        <v>17</v>
      </c>
      <c r="AH22" s="44" t="s">
        <v>16</v>
      </c>
      <c r="AI22" s="65" t="s">
        <v>19</v>
      </c>
      <c r="AJ22" s="62" t="s">
        <v>20</v>
      </c>
      <c r="AK22" s="54" t="s">
        <v>17</v>
      </c>
      <c r="AL22" s="44" t="s">
        <v>16</v>
      </c>
      <c r="AM22" s="65" t="s">
        <v>19</v>
      </c>
      <c r="AN22" s="62" t="s">
        <v>20</v>
      </c>
      <c r="AO22" s="54" t="s">
        <v>17</v>
      </c>
      <c r="AP22" s="44" t="s">
        <v>16</v>
      </c>
      <c r="AQ22" s="65" t="s">
        <v>19</v>
      </c>
      <c r="AR22" s="62" t="s">
        <v>20</v>
      </c>
      <c r="AS22" s="54" t="s">
        <v>17</v>
      </c>
      <c r="AT22" s="44" t="s">
        <v>16</v>
      </c>
      <c r="AU22" s="65" t="s">
        <v>19</v>
      </c>
      <c r="AV22" s="62" t="s">
        <v>20</v>
      </c>
      <c r="AW22" s="368"/>
      <c r="AX22" s="368"/>
      <c r="AY22" s="368"/>
      <c r="AZ22" s="368"/>
    </row>
    <row r="23" spans="1:52" s="10" customFormat="1" ht="15.75" thickTop="1">
      <c r="A23" s="75" t="s">
        <v>14</v>
      </c>
      <c r="B23" s="99">
        <v>1</v>
      </c>
      <c r="C23" s="99">
        <f t="shared" ref="C23:C34" si="89">INDEX(Stage_Temp_Table,$B23)</f>
        <v>20</v>
      </c>
      <c r="D23" s="99"/>
      <c r="E23" s="76">
        <v>0</v>
      </c>
      <c r="F23" s="77">
        <v>0</v>
      </c>
      <c r="G23" s="78">
        <v>0</v>
      </c>
      <c r="H23" s="79">
        <v>0</v>
      </c>
      <c r="I23" s="76">
        <v>0</v>
      </c>
      <c r="J23" s="77">
        <v>0</v>
      </c>
      <c r="K23" s="78">
        <v>0</v>
      </c>
      <c r="L23" s="79">
        <v>0</v>
      </c>
      <c r="M23" s="76">
        <v>0</v>
      </c>
      <c r="N23" s="77">
        <v>0</v>
      </c>
      <c r="O23" s="78">
        <v>0</v>
      </c>
      <c r="P23" s="79">
        <v>0</v>
      </c>
      <c r="Q23" s="76">
        <v>0</v>
      </c>
      <c r="R23" s="77">
        <v>0</v>
      </c>
      <c r="S23" s="78">
        <v>0</v>
      </c>
      <c r="T23" s="79">
        <v>0</v>
      </c>
      <c r="U23" s="76">
        <v>0</v>
      </c>
      <c r="V23" s="77">
        <v>0</v>
      </c>
      <c r="W23" s="78">
        <v>0</v>
      </c>
      <c r="X23" s="79">
        <v>0</v>
      </c>
      <c r="Y23" s="76">
        <v>0</v>
      </c>
      <c r="Z23" s="77">
        <v>0</v>
      </c>
      <c r="AA23" s="78">
        <v>0</v>
      </c>
      <c r="AB23" s="79">
        <v>0</v>
      </c>
      <c r="AC23" s="76">
        <v>0</v>
      </c>
      <c r="AD23" s="77">
        <v>0</v>
      </c>
      <c r="AE23" s="78">
        <v>0</v>
      </c>
      <c r="AF23" s="79">
        <v>0</v>
      </c>
      <c r="AG23" s="76">
        <v>0</v>
      </c>
      <c r="AH23" s="77">
        <v>0</v>
      </c>
      <c r="AI23" s="78">
        <v>0</v>
      </c>
      <c r="AJ23" s="79">
        <v>0</v>
      </c>
      <c r="AK23" s="76">
        <v>0</v>
      </c>
      <c r="AL23" s="77">
        <v>0</v>
      </c>
      <c r="AM23" s="78">
        <v>0</v>
      </c>
      <c r="AN23" s="79">
        <v>0</v>
      </c>
      <c r="AO23" s="76">
        <v>0</v>
      </c>
      <c r="AP23" s="77">
        <v>0</v>
      </c>
      <c r="AQ23" s="78">
        <v>0</v>
      </c>
      <c r="AR23" s="79">
        <v>0</v>
      </c>
      <c r="AS23" s="76">
        <v>0</v>
      </c>
      <c r="AT23" s="77">
        <v>0</v>
      </c>
      <c r="AU23" s="78">
        <v>0</v>
      </c>
      <c r="AV23" s="79">
        <v>0</v>
      </c>
      <c r="AW23" s="369"/>
      <c r="AX23" s="369"/>
      <c r="AY23" s="369"/>
      <c r="AZ23" s="369"/>
    </row>
    <row r="24" spans="1:52" s="10" customFormat="1" ht="15">
      <c r="A24" s="59" t="s">
        <v>5</v>
      </c>
      <c r="B24" s="96">
        <v>5</v>
      </c>
      <c r="C24" s="100">
        <f t="shared" si="89"/>
        <v>300</v>
      </c>
      <c r="D24" s="94"/>
      <c r="E24" s="69">
        <f>G_Lookup($A24,$E$20, E$21,$D24,$C24)</f>
        <v>-4.0625000000000001E-2</v>
      </c>
      <c r="F24" s="19">
        <f>Atten_to_Te(E24,$C24)</f>
        <v>2.8194419081791322</v>
      </c>
      <c r="G24" s="66">
        <f ca="1">E24+OFFSET(G24,-1,0)</f>
        <v>-4.0625000000000001E-2</v>
      </c>
      <c r="H24" s="63">
        <f ca="1">OFFSET(H24,-1,0)+F24*dbToAbs(-1*OFFSET(G24,-1,0))</f>
        <v>2.8194419081791322</v>
      </c>
      <c r="I24" s="69">
        <f>G_Lookup($A24,$E$20, I$21,$D24,$C24)</f>
        <v>-4.2000000000000003E-2</v>
      </c>
      <c r="J24" s="19">
        <f>Atten_to_Te(I24,$C24)</f>
        <v>2.9153313727025898</v>
      </c>
      <c r="K24" s="66">
        <f ca="1">I24+OFFSET(K24,-1,0)</f>
        <v>-4.2000000000000003E-2</v>
      </c>
      <c r="L24" s="63">
        <f ca="1">OFFSET(L24,-1,0)+J24*dbToAbs(-1*OFFSET(K24,-1,0))</f>
        <v>2.9153313727025898</v>
      </c>
      <c r="M24" s="69">
        <f>G_Lookup($A24,$E$20, M$21,$D24,$C24)</f>
        <v>-4.3375000000000004E-2</v>
      </c>
      <c r="N24" s="19">
        <f>Atten_to_Te(M24,$C24)</f>
        <v>3.0112512011596149</v>
      </c>
      <c r="O24" s="66">
        <f ca="1">M24+OFFSET(O24,-1,0)</f>
        <v>-4.3375000000000004E-2</v>
      </c>
      <c r="P24" s="63">
        <f ca="1">OFFSET(P24,-1,0)+N24*dbToAbs(-1*OFFSET(O24,-1,0))</f>
        <v>3.0112512011596149</v>
      </c>
      <c r="Q24" s="69">
        <f>G_Lookup($A24,$E$20, Q$21,$D24,$C24)</f>
        <v>-4.4874999999999998E-2</v>
      </c>
      <c r="R24" s="19">
        <f>Atten_to_Te(Q24,$C24)</f>
        <v>3.1159256552606651</v>
      </c>
      <c r="S24" s="66">
        <f ca="1">Q24+OFFSET(S24,-1,0)</f>
        <v>-4.4874999999999998E-2</v>
      </c>
      <c r="T24" s="63">
        <f ca="1">OFFSET(T24,-1,0)+R24*dbToAbs(-1*OFFSET(S24,-1,0))</f>
        <v>3.1159256552606651</v>
      </c>
      <c r="U24" s="69">
        <f>G_Lookup($A24,$E$20, U$21,$D24,$C24)</f>
        <v>-4.6375000000000006E-2</v>
      </c>
      <c r="V24" s="19">
        <f>Atten_to_Te(U24,$C24)</f>
        <v>3.2206362688814938</v>
      </c>
      <c r="W24" s="66">
        <f ca="1">U24+OFFSET(W24,-1,0)</f>
        <v>-4.6375000000000006E-2</v>
      </c>
      <c r="X24" s="63">
        <f ca="1">OFFSET(X24,-1,0)+V24*dbToAbs(-1*OFFSET(W24,-1,0))</f>
        <v>3.2206362688814938</v>
      </c>
      <c r="Y24" s="69">
        <f>G_Lookup($A24,$E$20, Y$21,$D24,$C24)</f>
        <v>-4.8000000000000001E-2</v>
      </c>
      <c r="Z24" s="19">
        <f>Atten_to_Te(Y24,$C24)</f>
        <v>3.3341135864720872</v>
      </c>
      <c r="AA24" s="66">
        <f ca="1">Y24+OFFSET(AA24,-1,0)</f>
        <v>-4.8000000000000001E-2</v>
      </c>
      <c r="AB24" s="63">
        <f ca="1">OFFSET(AB24,-1,0)+Z24*dbToAbs(-1*OFFSET(AA24,-1,0))</f>
        <v>3.3341135864720872</v>
      </c>
      <c r="AC24" s="69">
        <f>G_Lookup($A24,$E$20, AC$21,$D24,$C24)</f>
        <v>-4.9750000000000003E-2</v>
      </c>
      <c r="AD24" s="19">
        <f>Atten_to_Te(AC24,$C24)</f>
        <v>3.4563674224802998</v>
      </c>
      <c r="AE24" s="66">
        <f ca="1">AC24+OFFSET(AE24,-1,0)</f>
        <v>-4.9750000000000003E-2</v>
      </c>
      <c r="AF24" s="63">
        <f ca="1">OFFSET(AF24,-1,0)+AD24*dbToAbs(-1*OFFSET(AE24,-1,0))</f>
        <v>3.4563674224802998</v>
      </c>
      <c r="AG24" s="69">
        <f>G_Lookup($A24,$E$20, AG$21,$D24,$C24)</f>
        <v>-0.05</v>
      </c>
      <c r="AH24" s="19">
        <f>Atten_to_Te(AG24,$C24)</f>
        <v>3.4738362779695775</v>
      </c>
      <c r="AI24" s="66">
        <f ca="1">AG24+OFFSET(AI24,-1,0)</f>
        <v>-0.05</v>
      </c>
      <c r="AJ24" s="63">
        <f ca="1">OFFSET(AJ24,-1,0)+AH24*dbToAbs(-1*OFFSET(AI24,-1,0))</f>
        <v>3.4738362779695775</v>
      </c>
      <c r="AK24" s="69">
        <f>G_Lookup($A24,$E$20, AK$21,$D24,$C24)</f>
        <v>-0.05</v>
      </c>
      <c r="AL24" s="19">
        <f>Atten_to_Te(AK24,$C24)</f>
        <v>3.4738362779695775</v>
      </c>
      <c r="AM24" s="66">
        <f ca="1">AK24+OFFSET(AM24,-1,0)</f>
        <v>-0.05</v>
      </c>
      <c r="AN24" s="63">
        <f ca="1">OFFSET(AN24,-1,0)+AL24*dbToAbs(-1*OFFSET(AM24,-1,0))</f>
        <v>3.4738362779695775</v>
      </c>
      <c r="AO24" s="69">
        <f>G_Lookup($A24,$E$20, AO$21,$D24,$C24)</f>
        <v>-0.05</v>
      </c>
      <c r="AP24" s="19">
        <f>Atten_to_Te(AO24,$C24)</f>
        <v>3.4738362779695775</v>
      </c>
      <c r="AQ24" s="66">
        <f ca="1">AO24+OFFSET(AQ24,-1,0)</f>
        <v>-0.05</v>
      </c>
      <c r="AR24" s="63">
        <f ca="1">OFFSET(AR24,-1,0)+AP24*dbToAbs(-1*OFFSET(AQ24,-1,0))</f>
        <v>3.4738362779695775</v>
      </c>
      <c r="AS24" s="69">
        <f>G_Lookup($A24,$E$20, AS$21,$D24,$C24)</f>
        <v>-0.05</v>
      </c>
      <c r="AT24" s="19">
        <f>Atten_to_Te(AS24,$C24)</f>
        <v>3.4738362779695775</v>
      </c>
      <c r="AU24" s="66">
        <f ca="1">AS24+OFFSET(AU24,-1,0)</f>
        <v>-0.05</v>
      </c>
      <c r="AV24" s="63">
        <f ca="1">OFFSET(AV24,-1,0)+AT24*dbToAbs(-1*OFFSET(AU24,-1,0))</f>
        <v>3.4738362779695775</v>
      </c>
      <c r="AW24" s="369"/>
      <c r="AX24" s="369"/>
      <c r="AY24" s="369"/>
      <c r="AZ24" s="369"/>
    </row>
    <row r="25" spans="1:52" s="10" customFormat="1" ht="15">
      <c r="A25" s="59" t="s">
        <v>6</v>
      </c>
      <c r="B25" s="96">
        <v>5</v>
      </c>
      <c r="C25" s="100">
        <f t="shared" si="89"/>
        <v>300</v>
      </c>
      <c r="D25" s="94"/>
      <c r="E25" s="69">
        <f t="shared" ref="E25:E33" si="90">G_Lookup($A25,$E$20, E$21,$D25,$C25)</f>
        <v>-0.03</v>
      </c>
      <c r="F25" s="19">
        <f t="shared" ref="F25:F29" si="91">Atten_to_Te(E25,$C25)</f>
        <v>2.0795006555412554</v>
      </c>
      <c r="G25" s="66">
        <f t="shared" ref="G25:G34" ca="1" si="92">E25+OFFSET(G25,-1,0)</f>
        <v>-7.0624999999999993E-2</v>
      </c>
      <c r="H25" s="63">
        <f ca="1">OFFSET(H25,-1,0)+F25*dbToAbs(-1*OFFSET(G25,-1,0))</f>
        <v>4.9184860013747844</v>
      </c>
      <c r="I25" s="69">
        <f t="shared" ref="I25:I33" si="93">G_Lookup($A25,$E$20, I$21,$D25,$C25)</f>
        <v>-0.03</v>
      </c>
      <c r="J25" s="19">
        <f t="shared" ref="J25:J30" si="94">Atten_to_Te(I25,$C25)</f>
        <v>2.0795006555412554</v>
      </c>
      <c r="K25" s="66">
        <f t="shared" ref="K25:K34" ca="1" si="95">I25+OFFSET(K25,-1,0)</f>
        <v>-7.2000000000000008E-2</v>
      </c>
      <c r="L25" s="63">
        <f t="shared" ref="L25:L34" ca="1" si="96">OFFSET(L25,-1,0)+J25*dbToAbs(-1*OFFSET(K25,-1,0))</f>
        <v>5.0150401399126956</v>
      </c>
      <c r="M25" s="69">
        <f t="shared" ref="M25:M33" si="97">G_Lookup($A25,$E$20, M$21,$D25,$C25)</f>
        <v>-0.03</v>
      </c>
      <c r="N25" s="19">
        <f t="shared" ref="N25:N30" si="98">Atten_to_Te(M25,$C25)</f>
        <v>2.0795006555412554</v>
      </c>
      <c r="O25" s="66">
        <f t="shared" ref="O25:O34" ca="1" si="99">M25+OFFSET(O25,-1,0)</f>
        <v>-7.3374999999999996E-2</v>
      </c>
      <c r="P25" s="63">
        <f t="shared" ref="P25:P34" ca="1" si="100">OFFSET(P25,-1,0)+N25*dbToAbs(-1*OFFSET(O25,-1,0))</f>
        <v>5.1116248528569059</v>
      </c>
      <c r="Q25" s="69">
        <f t="shared" ref="Q25:Q33" si="101">G_Lookup($A25,$E$20, Q$21,$D25,$C25)</f>
        <v>-0.03</v>
      </c>
      <c r="R25" s="19">
        <f t="shared" ref="R25:R30" si="102">Atten_to_Te(Q25,$C25)</f>
        <v>2.0795006555412554</v>
      </c>
      <c r="S25" s="66">
        <f t="shared" ref="S25:S34" ca="1" si="103">Q25+OFFSET(S25,-1,0)</f>
        <v>-7.4874999999999997E-2</v>
      </c>
      <c r="T25" s="63">
        <f t="shared" ref="T25:T34" ca="1" si="104">OFFSET(T25,-1,0)+R25*dbToAbs(-1*OFFSET(S25,-1,0))</f>
        <v>5.2170248756110285</v>
      </c>
      <c r="U25" s="69">
        <f t="shared" ref="U25:U33" si="105">G_Lookup($A25,$E$20, U$21,$D25,$C25)</f>
        <v>-0.03</v>
      </c>
      <c r="V25" s="19">
        <f t="shared" ref="V25:V30" si="106">Atten_to_Te(U25,$C25)</f>
        <v>2.0795006555412554</v>
      </c>
      <c r="W25" s="66">
        <f t="shared" ref="W25:W34" ca="1" si="107">U25+OFFSET(W25,-1,0)</f>
        <v>-7.6374999999999998E-2</v>
      </c>
      <c r="X25" s="63">
        <f t="shared" ref="X25:X34" ca="1" si="108">OFFSET(X25,-1,0)+V25*dbToAbs(-1*OFFSET(W25,-1,0))</f>
        <v>5.3224613085307464</v>
      </c>
      <c r="Y25" s="69">
        <f t="shared" ref="Y25:Y33" si="109">G_Lookup($A25,$E$20, Y$21,$D25,$C25)</f>
        <v>-0.03</v>
      </c>
      <c r="Z25" s="19">
        <f t="shared" ref="Z25:Z30" si="110">Atten_to_Te(Y25,$C25)</f>
        <v>2.0795006555412554</v>
      </c>
      <c r="AA25" s="66">
        <f t="shared" ref="AA25:AA34" ca="1" si="111">Y25+OFFSET(AA25,-1,0)</f>
        <v>-7.8E-2</v>
      </c>
      <c r="AB25" s="63">
        <f t="shared" ref="AB25:AB34" ca="1" si="112">OFFSET(AB25,-1,0)+Z25*dbToAbs(-1*OFFSET(AA25,-1,0))</f>
        <v>5.4367252133090682</v>
      </c>
      <c r="AC25" s="69">
        <f t="shared" ref="AC25:AC33" si="113">G_Lookup($A25,$E$20, AC$21,$D25,$C25)</f>
        <v>-0.03</v>
      </c>
      <c r="AD25" s="19">
        <f t="shared" ref="AD25:AD30" si="114">Atten_to_Te(AC25,$C25)</f>
        <v>2.0795006555412554</v>
      </c>
      <c r="AE25" s="66">
        <f t="shared" ref="AE25:AE34" ca="1" si="115">AC25+OFFSET(AE25,-1,0)</f>
        <v>-7.9750000000000001E-2</v>
      </c>
      <c r="AF25" s="63">
        <f t="shared" ref="AF25:AF34" ca="1" si="116">OFFSET(AF25,-1,0)+AD25*dbToAbs(-1*OFFSET(AE25,-1,0))</f>
        <v>5.5598264724243531</v>
      </c>
      <c r="AG25" s="69">
        <f t="shared" ref="AG25:AG33" si="117">G_Lookup($A25,$E$20, AG$21,$D25,$C25)</f>
        <v>-0.03</v>
      </c>
      <c r="AH25" s="19">
        <f t="shared" ref="AH25:AH30" si="118">Atten_to_Te(AG25,$C25)</f>
        <v>2.0795006555412554</v>
      </c>
      <c r="AI25" s="66">
        <f t="shared" ref="AI25:AI34" ca="1" si="119">AG25+OFFSET(AI25,-1,0)</f>
        <v>-0.08</v>
      </c>
      <c r="AJ25" s="63">
        <f t="shared" ref="AJ25:AJ34" ca="1" si="120">OFFSET(AJ25,-1,0)+AH25*dbToAbs(-1*OFFSET(AI25,-1,0))</f>
        <v>5.5774164162351019</v>
      </c>
      <c r="AK25" s="69">
        <f t="shared" ref="AK25:AK33" si="121">G_Lookup($A25,$E$20, AK$21,$D25,$C25)</f>
        <v>-0.03</v>
      </c>
      <c r="AL25" s="19">
        <f t="shared" ref="AL25:AL30" si="122">Atten_to_Te(AK25,$C25)</f>
        <v>2.0795006555412554</v>
      </c>
      <c r="AM25" s="66">
        <f t="shared" ref="AM25:AM34" ca="1" si="123">AK25+OFFSET(AM25,-1,0)</f>
        <v>-0.08</v>
      </c>
      <c r="AN25" s="63">
        <f t="shared" ref="AN25:AN34" ca="1" si="124">OFFSET(AN25,-1,0)+AL25*dbToAbs(-1*OFFSET(AM25,-1,0))</f>
        <v>5.5774164162351019</v>
      </c>
      <c r="AO25" s="69">
        <f t="shared" ref="AO25:AO33" si="125">G_Lookup($A25,$E$20, AO$21,$D25,$C25)</f>
        <v>-0.03</v>
      </c>
      <c r="AP25" s="19">
        <f t="shared" ref="AP25:AP30" si="126">Atten_to_Te(AO25,$C25)</f>
        <v>2.0795006555412554</v>
      </c>
      <c r="AQ25" s="66">
        <f t="shared" ref="AQ25:AQ34" ca="1" si="127">AO25+OFFSET(AQ25,-1,0)</f>
        <v>-0.08</v>
      </c>
      <c r="AR25" s="63">
        <f t="shared" ref="AR25:AR34" ca="1" si="128">OFFSET(AR25,-1,0)+AP25*dbToAbs(-1*OFFSET(AQ25,-1,0))</f>
        <v>5.5774164162351019</v>
      </c>
      <c r="AS25" s="69">
        <f t="shared" ref="AS25:AS33" si="129">G_Lookup($A25,$E$20, AS$21,$D25,$C25)</f>
        <v>-0.03</v>
      </c>
      <c r="AT25" s="19">
        <f t="shared" ref="AT25:AT30" si="130">Atten_to_Te(AS25,$C25)</f>
        <v>2.0795006555412554</v>
      </c>
      <c r="AU25" s="66">
        <f t="shared" ref="AU25:AU34" ca="1" si="131">AS25+OFFSET(AU25,-1,0)</f>
        <v>-0.08</v>
      </c>
      <c r="AV25" s="63">
        <f t="shared" ref="AV25:AV34" ca="1" si="132">OFFSET(AV25,-1,0)+AT25*dbToAbs(-1*OFFSET(AU25,-1,0))</f>
        <v>5.5774164162351019</v>
      </c>
      <c r="AW25" s="369"/>
      <c r="AX25" s="369"/>
      <c r="AY25" s="369"/>
      <c r="AZ25" s="369"/>
    </row>
    <row r="26" spans="1:52" s="10" customFormat="1" ht="15">
      <c r="A26" s="59" t="s">
        <v>8</v>
      </c>
      <c r="B26" s="96">
        <v>4</v>
      </c>
      <c r="C26" s="100">
        <f t="shared" si="89"/>
        <v>190</v>
      </c>
      <c r="D26" s="94"/>
      <c r="E26" s="69">
        <f t="shared" si="90"/>
        <v>-0.03</v>
      </c>
      <c r="F26" s="19">
        <f t="shared" si="91"/>
        <v>1.3170170818427951</v>
      </c>
      <c r="G26" s="66">
        <f t="shared" ca="1" si="92"/>
        <v>-0.10062499999999999</v>
      </c>
      <c r="H26" s="63">
        <f t="shared" ref="H26:H34" ca="1" si="133">OFFSET(H26,-1,0)+F26*dbToAbs(-1*OFFSET(G26,-1,0))</f>
        <v>6.2570955168196303</v>
      </c>
      <c r="I26" s="69">
        <f t="shared" si="93"/>
        <v>-0.03</v>
      </c>
      <c r="J26" s="19">
        <f t="shared" si="94"/>
        <v>1.3170170818427951</v>
      </c>
      <c r="K26" s="66">
        <f t="shared" ca="1" si="95"/>
        <v>-0.10200000000000001</v>
      </c>
      <c r="L26" s="63">
        <f t="shared" ca="1" si="96"/>
        <v>6.354073533523465</v>
      </c>
      <c r="M26" s="69">
        <f t="shared" si="97"/>
        <v>-0.03</v>
      </c>
      <c r="N26" s="19">
        <f t="shared" si="98"/>
        <v>1.3170170818427951</v>
      </c>
      <c r="O26" s="66">
        <f t="shared" ca="1" si="99"/>
        <v>-0.10337499999999999</v>
      </c>
      <c r="P26" s="63">
        <f t="shared" ca="1" si="100"/>
        <v>6.4510822588569834</v>
      </c>
      <c r="Q26" s="69">
        <f t="shared" si="101"/>
        <v>-0.03</v>
      </c>
      <c r="R26" s="19">
        <f t="shared" si="102"/>
        <v>1.3170170818427951</v>
      </c>
      <c r="S26" s="66">
        <f t="shared" ca="1" si="103"/>
        <v>-0.104875</v>
      </c>
      <c r="T26" s="63">
        <f t="shared" ca="1" si="104"/>
        <v>6.5569449937124187</v>
      </c>
      <c r="U26" s="69">
        <f t="shared" si="105"/>
        <v>-0.03</v>
      </c>
      <c r="V26" s="19">
        <f t="shared" si="106"/>
        <v>1.3170170818427951</v>
      </c>
      <c r="W26" s="66">
        <f t="shared" ca="1" si="107"/>
        <v>-0.106375</v>
      </c>
      <c r="X26" s="63">
        <f t="shared" ca="1" si="108"/>
        <v>6.6628442985761493</v>
      </c>
      <c r="Y26" s="69">
        <f t="shared" si="109"/>
        <v>-0.03</v>
      </c>
      <c r="Z26" s="19">
        <f t="shared" si="110"/>
        <v>1.3170170818427951</v>
      </c>
      <c r="AA26" s="66">
        <f t="shared" ca="1" si="111"/>
        <v>-0.108</v>
      </c>
      <c r="AB26" s="63">
        <f t="shared" ca="1" si="112"/>
        <v>6.777609828402575</v>
      </c>
      <c r="AC26" s="69">
        <f t="shared" si="113"/>
        <v>-0.03</v>
      </c>
      <c r="AD26" s="19">
        <f t="shared" si="114"/>
        <v>1.3170170818427951</v>
      </c>
      <c r="AE26" s="66">
        <f t="shared" ca="1" si="115"/>
        <v>-0.10975</v>
      </c>
      <c r="AF26" s="63">
        <f t="shared" ca="1" si="116"/>
        <v>6.9012515090546973</v>
      </c>
      <c r="AG26" s="69">
        <f t="shared" si="117"/>
        <v>-0.03</v>
      </c>
      <c r="AH26" s="19">
        <f t="shared" si="118"/>
        <v>1.3170170818427951</v>
      </c>
      <c r="AI26" s="66">
        <f t="shared" ca="1" si="119"/>
        <v>-0.11</v>
      </c>
      <c r="AJ26" s="63">
        <f t="shared" ca="1" si="120"/>
        <v>6.918918673720337</v>
      </c>
      <c r="AK26" s="69">
        <f t="shared" si="121"/>
        <v>-0.03</v>
      </c>
      <c r="AL26" s="19">
        <f t="shared" si="122"/>
        <v>1.3170170818427951</v>
      </c>
      <c r="AM26" s="66">
        <f t="shared" ca="1" si="123"/>
        <v>-0.11</v>
      </c>
      <c r="AN26" s="63">
        <f t="shared" ca="1" si="124"/>
        <v>6.918918673720337</v>
      </c>
      <c r="AO26" s="69">
        <f t="shared" si="125"/>
        <v>-0.03</v>
      </c>
      <c r="AP26" s="19">
        <f t="shared" si="126"/>
        <v>1.3170170818427951</v>
      </c>
      <c r="AQ26" s="66">
        <f t="shared" ca="1" si="127"/>
        <v>-0.11</v>
      </c>
      <c r="AR26" s="63">
        <f t="shared" ca="1" si="128"/>
        <v>6.918918673720337</v>
      </c>
      <c r="AS26" s="69">
        <f t="shared" si="129"/>
        <v>-0.03</v>
      </c>
      <c r="AT26" s="19">
        <f t="shared" si="130"/>
        <v>1.3170170818427951</v>
      </c>
      <c r="AU26" s="66">
        <f t="shared" ca="1" si="131"/>
        <v>-0.11</v>
      </c>
      <c r="AV26" s="63">
        <f t="shared" ca="1" si="132"/>
        <v>6.918918673720337</v>
      </c>
      <c r="AW26" s="369"/>
      <c r="AX26" s="369"/>
      <c r="AY26" s="369"/>
      <c r="AZ26" s="369"/>
    </row>
    <row r="27" spans="1:52" s="10" customFormat="1" ht="15">
      <c r="A27" s="59" t="s">
        <v>305</v>
      </c>
      <c r="B27" s="96">
        <v>1</v>
      </c>
      <c r="C27" s="100">
        <f t="shared" si="89"/>
        <v>20</v>
      </c>
      <c r="D27" s="94"/>
      <c r="E27" s="69">
        <f t="shared" si="90"/>
        <v>-0.05</v>
      </c>
      <c r="F27" s="19">
        <f t="shared" si="91"/>
        <v>0.23158908519797183</v>
      </c>
      <c r="G27" s="66">
        <f t="shared" ca="1" si="92"/>
        <v>-0.15062500000000001</v>
      </c>
      <c r="H27" s="63">
        <f t="shared" ca="1" si="133"/>
        <v>6.4941131119109894</v>
      </c>
      <c r="I27" s="69">
        <f t="shared" si="93"/>
        <v>-0.05</v>
      </c>
      <c r="J27" s="19">
        <f t="shared" si="94"/>
        <v>0.23158908519797183</v>
      </c>
      <c r="K27" s="66">
        <f t="shared" ca="1" si="95"/>
        <v>-0.15200000000000002</v>
      </c>
      <c r="L27" s="63">
        <f t="shared" ca="1" si="96"/>
        <v>6.5911661815577025</v>
      </c>
      <c r="M27" s="69">
        <f t="shared" si="97"/>
        <v>-0.05</v>
      </c>
      <c r="N27" s="19">
        <f t="shared" si="98"/>
        <v>0.23158908519797183</v>
      </c>
      <c r="O27" s="66">
        <f t="shared" ca="1" si="99"/>
        <v>-0.15337499999999998</v>
      </c>
      <c r="P27" s="63">
        <f t="shared" ca="1" si="100"/>
        <v>6.6882499836000315</v>
      </c>
      <c r="Q27" s="69">
        <f t="shared" si="101"/>
        <v>-0.05</v>
      </c>
      <c r="R27" s="19">
        <f t="shared" si="102"/>
        <v>0.23158908519797183</v>
      </c>
      <c r="S27" s="66">
        <f t="shared" ca="1" si="103"/>
        <v>-0.15487499999999998</v>
      </c>
      <c r="T27" s="63">
        <f t="shared" ca="1" si="104"/>
        <v>6.7941946474334154</v>
      </c>
      <c r="U27" s="69">
        <f t="shared" si="105"/>
        <v>-0.05</v>
      </c>
      <c r="V27" s="19">
        <f t="shared" si="106"/>
        <v>0.23158908519797183</v>
      </c>
      <c r="W27" s="66">
        <f t="shared" ca="1" si="107"/>
        <v>-0.15637499999999999</v>
      </c>
      <c r="X27" s="63">
        <f t="shared" ca="1" si="108"/>
        <v>6.900175909577249</v>
      </c>
      <c r="Y27" s="69">
        <f t="shared" si="109"/>
        <v>-0.05</v>
      </c>
      <c r="Z27" s="19">
        <f t="shared" si="110"/>
        <v>0.23158908519797183</v>
      </c>
      <c r="AA27" s="66">
        <f t="shared" ca="1" si="111"/>
        <v>-0.158</v>
      </c>
      <c r="AB27" s="63">
        <f t="shared" ca="1" si="112"/>
        <v>7.0150302584066528</v>
      </c>
      <c r="AC27" s="69">
        <f t="shared" si="113"/>
        <v>-0.05</v>
      </c>
      <c r="AD27" s="19">
        <f t="shared" si="114"/>
        <v>0.23158908519797183</v>
      </c>
      <c r="AE27" s="66">
        <f t="shared" ca="1" si="115"/>
        <v>-0.15975</v>
      </c>
      <c r="AF27" s="63">
        <f t="shared" ca="1" si="116"/>
        <v>7.1387676274664242</v>
      </c>
      <c r="AG27" s="69">
        <f t="shared" si="117"/>
        <v>-0.05</v>
      </c>
      <c r="AH27" s="19">
        <f t="shared" si="118"/>
        <v>0.23158908519797183</v>
      </c>
      <c r="AI27" s="66">
        <f t="shared" ca="1" si="119"/>
        <v>-0.16</v>
      </c>
      <c r="AJ27" s="63">
        <f t="shared" ca="1" si="120"/>
        <v>7.1564484650524385</v>
      </c>
      <c r="AK27" s="69">
        <f t="shared" si="121"/>
        <v>-0.05</v>
      </c>
      <c r="AL27" s="19">
        <f t="shared" si="122"/>
        <v>0.23158908519797183</v>
      </c>
      <c r="AM27" s="66">
        <f t="shared" ca="1" si="123"/>
        <v>-0.16</v>
      </c>
      <c r="AN27" s="63">
        <f t="shared" ca="1" si="124"/>
        <v>7.1564484650524385</v>
      </c>
      <c r="AO27" s="69">
        <f t="shared" si="125"/>
        <v>-0.05</v>
      </c>
      <c r="AP27" s="19">
        <f t="shared" si="126"/>
        <v>0.23158908519797183</v>
      </c>
      <c r="AQ27" s="66">
        <f t="shared" ca="1" si="127"/>
        <v>-0.16</v>
      </c>
      <c r="AR27" s="63">
        <f t="shared" ca="1" si="128"/>
        <v>7.1564484650524385</v>
      </c>
      <c r="AS27" s="69">
        <f t="shared" si="129"/>
        <v>-0.05</v>
      </c>
      <c r="AT27" s="19">
        <f t="shared" si="130"/>
        <v>0.23158908519797183</v>
      </c>
      <c r="AU27" s="66">
        <f t="shared" ca="1" si="131"/>
        <v>-0.16</v>
      </c>
      <c r="AV27" s="63">
        <f t="shared" ca="1" si="132"/>
        <v>7.1564484650524385</v>
      </c>
      <c r="AW27" s="369"/>
      <c r="AX27" s="369"/>
      <c r="AY27" s="369"/>
      <c r="AZ27" s="369"/>
    </row>
    <row r="28" spans="1:52" s="74" customFormat="1" ht="15">
      <c r="A28" s="71" t="s">
        <v>91</v>
      </c>
      <c r="B28" s="96">
        <v>1</v>
      </c>
      <c r="C28" s="100">
        <f t="shared" si="89"/>
        <v>20</v>
      </c>
      <c r="D28" s="101"/>
      <c r="E28" s="69">
        <f t="shared" si="90"/>
        <v>-0.13006964899049131</v>
      </c>
      <c r="F28" s="19">
        <f t="shared" si="91"/>
        <v>0.60805290314693394</v>
      </c>
      <c r="G28" s="72">
        <f t="shared" ca="1" si="92"/>
        <v>-0.28069464899049135</v>
      </c>
      <c r="H28" s="73">
        <f t="shared" ca="1" si="133"/>
        <v>7.1236248990402764</v>
      </c>
      <c r="I28" s="69">
        <f t="shared" si="93"/>
        <v>-0.11498302620106619</v>
      </c>
      <c r="J28" s="19">
        <f t="shared" si="94"/>
        <v>0.53658836879068694</v>
      </c>
      <c r="K28" s="72">
        <f t="shared" ca="1" si="95"/>
        <v>-0.26698302620106623</v>
      </c>
      <c r="L28" s="73">
        <f t="shared" ca="1" si="96"/>
        <v>7.1468672791389514</v>
      </c>
      <c r="M28" s="69">
        <f t="shared" si="97"/>
        <v>-0.10461351387600473</v>
      </c>
      <c r="N28" s="19">
        <f t="shared" si="98"/>
        <v>0.48761229724718191</v>
      </c>
      <c r="O28" s="72">
        <f t="shared" ca="1" si="99"/>
        <v>-0.25798851387600474</v>
      </c>
      <c r="P28" s="73">
        <f t="shared" ca="1" si="100"/>
        <v>7.1933904369756947</v>
      </c>
      <c r="Q28" s="69">
        <f t="shared" si="101"/>
        <v>-9.6826352638441637E-2</v>
      </c>
      <c r="R28" s="19">
        <f t="shared" si="102"/>
        <v>0.45090969113279922</v>
      </c>
      <c r="S28" s="72">
        <f t="shared" ca="1" si="103"/>
        <v>-0.25170135263844162</v>
      </c>
      <c r="T28" s="73">
        <f t="shared" ca="1" si="104"/>
        <v>7.2614745142383992</v>
      </c>
      <c r="U28" s="69">
        <f t="shared" si="105"/>
        <v>-9.1364354272105708E-2</v>
      </c>
      <c r="V28" s="19">
        <f t="shared" si="106"/>
        <v>0.42520532999744454</v>
      </c>
      <c r="W28" s="72">
        <f t="shared" ca="1" si="107"/>
        <v>-0.24773935427210569</v>
      </c>
      <c r="X28" s="73">
        <f t="shared" ca="1" si="108"/>
        <v>7.3409704429037568</v>
      </c>
      <c r="Y28" s="69">
        <f t="shared" si="109"/>
        <v>-8.7081467281039215E-2</v>
      </c>
      <c r="Z28" s="19">
        <f t="shared" si="110"/>
        <v>0.40507251011169476</v>
      </c>
      <c r="AA28" s="72">
        <f t="shared" ca="1" si="111"/>
        <v>-0.24508146728103922</v>
      </c>
      <c r="AB28" s="73">
        <f t="shared" ca="1" si="112"/>
        <v>7.4351109992325854</v>
      </c>
      <c r="AC28" s="69">
        <f t="shared" si="113"/>
        <v>-8.3611358925000795E-2</v>
      </c>
      <c r="AD28" s="19">
        <f t="shared" si="114"/>
        <v>0.38877492066354602</v>
      </c>
      <c r="AE28" s="72">
        <f t="shared" ca="1" si="115"/>
        <v>-0.2433613589250008</v>
      </c>
      <c r="AF28" s="73">
        <f t="shared" ca="1" si="116"/>
        <v>7.5421094361230603</v>
      </c>
      <c r="AG28" s="69">
        <f t="shared" si="117"/>
        <v>-8.1044781732801802E-2</v>
      </c>
      <c r="AH28" s="19">
        <f t="shared" si="118"/>
        <v>0.37672919887610234</v>
      </c>
      <c r="AI28" s="72">
        <f t="shared" ca="1" si="119"/>
        <v>-0.2410447817328018</v>
      </c>
      <c r="AJ28" s="73">
        <f t="shared" ca="1" si="120"/>
        <v>7.5473157139547498</v>
      </c>
      <c r="AK28" s="69">
        <f t="shared" si="121"/>
        <v>-7.900448343208831E-2</v>
      </c>
      <c r="AL28" s="19">
        <f t="shared" si="122"/>
        <v>0.36715854038815277</v>
      </c>
      <c r="AM28" s="72">
        <f t="shared" ca="1" si="123"/>
        <v>-0.2390044834320883</v>
      </c>
      <c r="AN28" s="73">
        <f t="shared" ca="1" si="124"/>
        <v>7.5373858838154124</v>
      </c>
      <c r="AO28" s="69">
        <f t="shared" si="125"/>
        <v>-7.7317065089031994E-2</v>
      </c>
      <c r="AP28" s="19">
        <f t="shared" si="126"/>
        <v>0.35924657223833201</v>
      </c>
      <c r="AQ28" s="72">
        <f t="shared" ca="1" si="127"/>
        <v>-0.237317065089032</v>
      </c>
      <c r="AR28" s="73">
        <f t="shared" ca="1" si="128"/>
        <v>7.5291769920349267</v>
      </c>
      <c r="AS28" s="69">
        <f t="shared" si="129"/>
        <v>-7.616581880026746E-2</v>
      </c>
      <c r="AT28" s="19">
        <f t="shared" si="130"/>
        <v>0.35385037179836321</v>
      </c>
      <c r="AU28" s="72">
        <f t="shared" ca="1" si="131"/>
        <v>-0.23616581880026746</v>
      </c>
      <c r="AV28" s="73">
        <f t="shared" ca="1" si="132"/>
        <v>7.5235782807410088</v>
      </c>
      <c r="AW28" s="369"/>
      <c r="AX28" s="369"/>
      <c r="AY28" s="369"/>
      <c r="AZ28" s="369"/>
    </row>
    <row r="29" spans="1:52" s="10" customFormat="1" ht="15">
      <c r="A29" s="59" t="s">
        <v>259</v>
      </c>
      <c r="B29" s="96">
        <v>1</v>
      </c>
      <c r="C29" s="100">
        <f t="shared" si="89"/>
        <v>20</v>
      </c>
      <c r="D29" s="94"/>
      <c r="E29" s="69">
        <f t="shared" si="90"/>
        <v>-0.03</v>
      </c>
      <c r="F29" s="19">
        <f t="shared" si="91"/>
        <v>0.13863337703608369</v>
      </c>
      <c r="G29" s="66">
        <f t="shared" ca="1" si="92"/>
        <v>-0.31069464899049137</v>
      </c>
      <c r="H29" s="63">
        <f t="shared" ca="1" si="133"/>
        <v>7.2715143741184818</v>
      </c>
      <c r="I29" s="69">
        <f t="shared" si="93"/>
        <v>-0.03</v>
      </c>
      <c r="J29" s="19">
        <f t="shared" si="94"/>
        <v>0.13863337703608369</v>
      </c>
      <c r="K29" s="66">
        <f t="shared" ca="1" si="95"/>
        <v>-0.2969830262010662</v>
      </c>
      <c r="L29" s="63">
        <f t="shared" ca="1" si="96"/>
        <v>7.2942905712383697</v>
      </c>
      <c r="M29" s="69">
        <f t="shared" si="97"/>
        <v>-0.03</v>
      </c>
      <c r="N29" s="19">
        <f t="shared" si="98"/>
        <v>0.13863337703608369</v>
      </c>
      <c r="O29" s="66">
        <f t="shared" ca="1" si="99"/>
        <v>-0.28798851387600477</v>
      </c>
      <c r="P29" s="63">
        <f t="shared" ca="1" si="100"/>
        <v>7.3405087221028804</v>
      </c>
      <c r="Q29" s="69">
        <f t="shared" si="101"/>
        <v>-0.03</v>
      </c>
      <c r="R29" s="19">
        <f t="shared" si="102"/>
        <v>0.13863337703608369</v>
      </c>
      <c r="S29" s="66">
        <f t="shared" ca="1" si="103"/>
        <v>-0.28170135263844165</v>
      </c>
      <c r="T29" s="63">
        <f t="shared" ca="1" si="104"/>
        <v>7.4083799743760519</v>
      </c>
      <c r="U29" s="69">
        <f t="shared" si="105"/>
        <v>-0.03</v>
      </c>
      <c r="V29" s="19">
        <f t="shared" si="106"/>
        <v>0.13863337703608369</v>
      </c>
      <c r="W29" s="66">
        <f t="shared" ca="1" si="107"/>
        <v>-0.27773935427210572</v>
      </c>
      <c r="X29" s="63">
        <f t="shared" ca="1" si="108"/>
        <v>7.4877419446777749</v>
      </c>
      <c r="Y29" s="69">
        <f t="shared" si="109"/>
        <v>-0.03</v>
      </c>
      <c r="Z29" s="19">
        <f t="shared" si="110"/>
        <v>0.13863337703608369</v>
      </c>
      <c r="AA29" s="66">
        <f t="shared" ca="1" si="111"/>
        <v>-0.27508146728103922</v>
      </c>
      <c r="AB29" s="63">
        <f t="shared" ca="1" si="112"/>
        <v>7.5817927041672748</v>
      </c>
      <c r="AC29" s="69">
        <f t="shared" si="113"/>
        <v>-0.03</v>
      </c>
      <c r="AD29" s="19">
        <f t="shared" si="114"/>
        <v>0.13863337703608369</v>
      </c>
      <c r="AE29" s="66">
        <f t="shared" ca="1" si="115"/>
        <v>-0.2733613589250008</v>
      </c>
      <c r="AF29" s="63">
        <f t="shared" ca="1" si="116"/>
        <v>7.6887330563991609</v>
      </c>
      <c r="AG29" s="69">
        <f t="shared" si="117"/>
        <v>-0.03</v>
      </c>
      <c r="AH29" s="19">
        <f t="shared" si="118"/>
        <v>0.13863337703608369</v>
      </c>
      <c r="AI29" s="66">
        <f t="shared" ca="1" si="119"/>
        <v>-0.27104478173280178</v>
      </c>
      <c r="AJ29" s="63">
        <f t="shared" ca="1" si="120"/>
        <v>7.6938611443449059</v>
      </c>
      <c r="AK29" s="69">
        <f t="shared" si="121"/>
        <v>-0.03</v>
      </c>
      <c r="AL29" s="19">
        <f t="shared" si="122"/>
        <v>0.13863337703608369</v>
      </c>
      <c r="AM29" s="66">
        <f t="shared" ca="1" si="123"/>
        <v>-0.26900448343208827</v>
      </c>
      <c r="AN29" s="63">
        <f t="shared" ca="1" si="124"/>
        <v>7.6838624839112875</v>
      </c>
      <c r="AO29" s="69">
        <f t="shared" si="125"/>
        <v>-0.03</v>
      </c>
      <c r="AP29" s="19">
        <f t="shared" si="126"/>
        <v>0.13863337703608369</v>
      </c>
      <c r="AQ29" s="66">
        <f t="shared" ca="1" si="127"/>
        <v>-0.26731706508903197</v>
      </c>
      <c r="AR29" s="63">
        <f t="shared" ca="1" si="128"/>
        <v>7.6755966908113393</v>
      </c>
      <c r="AS29" s="69">
        <f t="shared" si="129"/>
        <v>-0.03</v>
      </c>
      <c r="AT29" s="19">
        <f t="shared" si="130"/>
        <v>0.13863337703608369</v>
      </c>
      <c r="AU29" s="66">
        <f t="shared" ca="1" si="131"/>
        <v>-0.26616581880026746</v>
      </c>
      <c r="AV29" s="63">
        <f t="shared" ca="1" si="132"/>
        <v>7.6699591711047352</v>
      </c>
      <c r="AW29" s="369"/>
      <c r="AX29" s="369"/>
      <c r="AY29" s="369"/>
      <c r="AZ29" s="369"/>
    </row>
    <row r="30" spans="1:52" s="10" customFormat="1" ht="15">
      <c r="A30" s="59" t="s">
        <v>65</v>
      </c>
      <c r="B30" s="96">
        <v>1</v>
      </c>
      <c r="C30" s="100">
        <f t="shared" si="89"/>
        <v>20</v>
      </c>
      <c r="D30" s="94">
        <v>0.1</v>
      </c>
      <c r="E30" s="69">
        <f t="shared" si="90"/>
        <v>-7.6511558229700752E-2</v>
      </c>
      <c r="F30" s="19">
        <f t="shared" ref="F30" si="134">Atten_to_Te(E30,$C30)</f>
        <v>0.35547079504248291</v>
      </c>
      <c r="G30" s="72">
        <f t="shared" ca="1" si="92"/>
        <v>-0.38720620722019211</v>
      </c>
      <c r="H30" s="73">
        <f t="shared" ca="1" si="133"/>
        <v>7.6533473132426391</v>
      </c>
      <c r="I30" s="69">
        <f t="shared" si="93"/>
        <v>-6.7637074235921274E-2</v>
      </c>
      <c r="J30" s="19">
        <f t="shared" si="94"/>
        <v>0.31391837696035818</v>
      </c>
      <c r="K30" s="72">
        <f t="shared" ca="1" si="95"/>
        <v>-0.36462010043698745</v>
      </c>
      <c r="L30" s="73">
        <f t="shared" ca="1" si="96"/>
        <v>7.6304265830221683</v>
      </c>
      <c r="M30" s="69">
        <f t="shared" si="97"/>
        <v>-6.1537361103532189E-2</v>
      </c>
      <c r="N30" s="19">
        <f t="shared" si="98"/>
        <v>0.28540728488859024</v>
      </c>
      <c r="O30" s="72">
        <f t="shared" ca="1" si="99"/>
        <v>-0.34952587497953697</v>
      </c>
      <c r="P30" s="73">
        <f t="shared" ca="1" si="100"/>
        <v>7.6454834872021937</v>
      </c>
      <c r="Q30" s="69">
        <f t="shared" si="101"/>
        <v>-5.6956678022612707E-2</v>
      </c>
      <c r="R30" s="19">
        <f t="shared" si="102"/>
        <v>0.26402270847424081</v>
      </c>
      <c r="S30" s="72">
        <f t="shared" ca="1" si="103"/>
        <v>-0.33865803066105438</v>
      </c>
      <c r="T30" s="73">
        <f t="shared" ca="1" si="104"/>
        <v>7.6900959120153081</v>
      </c>
      <c r="U30" s="69">
        <f t="shared" si="105"/>
        <v>-5.3743737807120995E-2</v>
      </c>
      <c r="V30" s="19">
        <f t="shared" si="106"/>
        <v>0.24903679020874758</v>
      </c>
      <c r="W30" s="72">
        <f t="shared" ca="1" si="107"/>
        <v>-0.33148309207922672</v>
      </c>
      <c r="X30" s="73">
        <f t="shared" ca="1" si="108"/>
        <v>7.7532253903129114</v>
      </c>
      <c r="Y30" s="69">
        <f t="shared" si="109"/>
        <v>-5.122439251825836E-2</v>
      </c>
      <c r="Z30" s="19">
        <f t="shared" si="110"/>
        <v>0.2372937163942046</v>
      </c>
      <c r="AA30" s="72">
        <f t="shared" ca="1" si="111"/>
        <v>-0.3263058597992976</v>
      </c>
      <c r="AB30" s="73">
        <f t="shared" ca="1" si="112"/>
        <v>7.8346027834597844</v>
      </c>
      <c r="AC30" s="69">
        <f t="shared" si="113"/>
        <v>-4.9183152308823995E-2</v>
      </c>
      <c r="AD30" s="19">
        <f t="shared" si="114"/>
        <v>0.2277841617067855</v>
      </c>
      <c r="AE30" s="72">
        <f t="shared" ca="1" si="115"/>
        <v>-0.32254451123382477</v>
      </c>
      <c r="AF30" s="73">
        <f t="shared" ca="1" si="116"/>
        <v>7.9313156635500368</v>
      </c>
      <c r="AG30" s="69">
        <f t="shared" si="117"/>
        <v>-4.7673401019295167E-2</v>
      </c>
      <c r="AH30" s="19">
        <f t="shared" si="118"/>
        <v>0.22075353687966537</v>
      </c>
      <c r="AI30" s="72">
        <f t="shared" ca="1" si="119"/>
        <v>-0.31871818275209696</v>
      </c>
      <c r="AJ30" s="73">
        <f t="shared" ca="1" si="120"/>
        <v>7.9288309992357782</v>
      </c>
      <c r="AK30" s="69">
        <f t="shared" si="121"/>
        <v>-4.6473225548287228E-2</v>
      </c>
      <c r="AL30" s="19">
        <f t="shared" si="122"/>
        <v>0.21516629126191678</v>
      </c>
      <c r="AM30" s="72">
        <f t="shared" ca="1" si="123"/>
        <v>-0.31547770898037553</v>
      </c>
      <c r="AN30" s="73">
        <f t="shared" ca="1" si="124"/>
        <v>7.9127777111415707</v>
      </c>
      <c r="AO30" s="69">
        <f t="shared" si="125"/>
        <v>-4.5480626522959991E-2</v>
      </c>
      <c r="AP30" s="19">
        <f t="shared" si="126"/>
        <v>0.21054655457790172</v>
      </c>
      <c r="AQ30" s="72">
        <f t="shared" ca="1" si="127"/>
        <v>-0.31279769161199195</v>
      </c>
      <c r="AR30" s="73">
        <f t="shared" ca="1" si="128"/>
        <v>7.8995099675509284</v>
      </c>
      <c r="AS30" s="69">
        <f t="shared" si="129"/>
        <v>-4.4803422823686739E-2</v>
      </c>
      <c r="AT30" s="19">
        <f t="shared" si="130"/>
        <v>0.2073953310594101</v>
      </c>
      <c r="AU30" s="72">
        <f t="shared" ca="1" si="131"/>
        <v>-0.31096924162395423</v>
      </c>
      <c r="AV30" s="73">
        <f t="shared" ca="1" si="132"/>
        <v>7.8904627065310704</v>
      </c>
      <c r="AW30" s="369"/>
      <c r="AX30" s="369"/>
      <c r="AY30" s="369"/>
      <c r="AZ30" s="369"/>
    </row>
    <row r="31" spans="1:52" s="17" customFormat="1" ht="15.75">
      <c r="A31" s="61" t="s">
        <v>139</v>
      </c>
      <c r="B31" s="96">
        <v>4</v>
      </c>
      <c r="C31" s="100">
        <f t="shared" si="89"/>
        <v>190</v>
      </c>
      <c r="D31" s="95"/>
      <c r="E31" s="112">
        <f t="shared" si="90"/>
        <v>0</v>
      </c>
      <c r="F31" s="113">
        <f>T_LNA($A31, E$21,$C31)</f>
        <v>0.10933358809405987</v>
      </c>
      <c r="G31" s="66">
        <f t="shared" ref="G31" ca="1" si="135">E31+OFFSET(G31,-1,0)</f>
        <v>-0.38720620722019211</v>
      </c>
      <c r="H31" s="63">
        <f t="shared" ref="H31" ca="1" si="136">OFFSET(H31,-1,0)+F31*dbToAbs(-1*OFFSET(G31,-1,0))</f>
        <v>7.7728765707267398</v>
      </c>
      <c r="I31" s="112">
        <f t="shared" si="93"/>
        <v>0</v>
      </c>
      <c r="J31" s="113">
        <f>T_LNA($A31, I$21,$C31)</f>
        <v>0.14084894584717436</v>
      </c>
      <c r="K31" s="66">
        <f t="shared" ca="1" si="95"/>
        <v>-0.36462010043698745</v>
      </c>
      <c r="L31" s="63">
        <f t="shared" ca="1" si="96"/>
        <v>7.7836113608386324</v>
      </c>
      <c r="M31" s="112">
        <f t="shared" si="97"/>
        <v>0</v>
      </c>
      <c r="N31" s="113">
        <f>T_LNA($A31, M$21,$C31)</f>
        <v>0.16933767824541174</v>
      </c>
      <c r="O31" s="66">
        <f t="shared" ref="O31" ca="1" si="137">M31+OFFSET(O31,-1,0)</f>
        <v>-0.34952587497953697</v>
      </c>
      <c r="P31" s="63">
        <f t="shared" ref="P31" ca="1" si="138">OFFSET(P31,-1,0)+N31*dbToAbs(-1*OFFSET(O31,-1,0))</f>
        <v>7.8290131169445134</v>
      </c>
      <c r="Q31" s="112">
        <f t="shared" si="101"/>
        <v>0</v>
      </c>
      <c r="R31" s="113">
        <f>T_LNA($A31, Q$21,$C31)</f>
        <v>0.19442566853334337</v>
      </c>
      <c r="S31" s="66">
        <f t="shared" ref="S31" ca="1" si="139">Q31+OFFSET(S31,-1,0)</f>
        <v>-0.33865803066105438</v>
      </c>
      <c r="T31" s="63">
        <f t="shared" ref="T31" ca="1" si="140">OFFSET(T31,-1,0)+R31*dbToAbs(-1*OFFSET(S31,-1,0))</f>
        <v>7.90028947115505</v>
      </c>
      <c r="U31" s="112">
        <f t="shared" si="105"/>
        <v>0</v>
      </c>
      <c r="V31" s="113">
        <f>T_LNA($A31, U$21,$C31)</f>
        <v>0.20833085726720518</v>
      </c>
      <c r="W31" s="66">
        <f t="shared" ref="W31" ca="1" si="141">U31+OFFSET(W31,-1,0)</f>
        <v>-0.33148309207922672</v>
      </c>
      <c r="X31" s="63">
        <f t="shared" ref="X31" ca="1" si="142">OFFSET(X31,-1,0)+V31*dbToAbs(-1*OFFSET(W31,-1,0))</f>
        <v>7.9780800594399155</v>
      </c>
      <c r="Y31" s="112">
        <f t="shared" si="109"/>
        <v>0</v>
      </c>
      <c r="Z31" s="113">
        <f>T_LNA($A31, Y$21,$C31)</f>
        <v>0.21814918808440775</v>
      </c>
      <c r="AA31" s="66">
        <f t="shared" ref="AA31" ca="1" si="143">Y31+OFFSET(AA31,-1,0)</f>
        <v>-0.3263058597992976</v>
      </c>
      <c r="AB31" s="63">
        <f t="shared" ref="AB31" ca="1" si="144">OFFSET(AB31,-1,0)+Z31*dbToAbs(-1*OFFSET(AA31,-1,0))</f>
        <v>8.0697740114559267</v>
      </c>
      <c r="AC31" s="112">
        <f t="shared" si="113"/>
        <v>0</v>
      </c>
      <c r="AD31" s="113">
        <f>T_LNA($A31, AC$21,$C31)</f>
        <v>0.22323053543851051</v>
      </c>
      <c r="AE31" s="66">
        <f t="shared" ref="AE31" ca="1" si="145">AC31+OFFSET(AE31,-1,0)</f>
        <v>-0.32254451123382477</v>
      </c>
      <c r="AF31" s="63">
        <f t="shared" ref="AF31" ca="1" si="146">OFFSET(AF31,-1,0)+AD31*dbToAbs(-1*OFFSET(AE31,-1,0))</f>
        <v>8.1717564014227015</v>
      </c>
      <c r="AG31" s="112">
        <f t="shared" si="117"/>
        <v>0</v>
      </c>
      <c r="AH31" s="113">
        <f>T_LNA($A31, AG$21,$C31)</f>
        <v>0.21814918808440775</v>
      </c>
      <c r="AI31" s="66">
        <f t="shared" ref="AI31" ca="1" si="147">AG31+OFFSET(AI31,-1,0)</f>
        <v>-0.31871818275209696</v>
      </c>
      <c r="AJ31" s="63">
        <f t="shared" ref="AJ31" ca="1" si="148">OFFSET(AJ31,-1,0)+AH31*dbToAbs(-1*OFFSET(AI31,-1,0))</f>
        <v>8.1635917118971122</v>
      </c>
      <c r="AK31" s="112">
        <f t="shared" si="121"/>
        <v>0</v>
      </c>
      <c r="AL31" s="113">
        <f>T_LNA($A31, AK$21,$C31)</f>
        <v>0.20358866799514533</v>
      </c>
      <c r="AM31" s="66">
        <f t="shared" ref="AM31" ca="1" si="149">AK31+OFFSET(AM31,-1,0)</f>
        <v>-0.31547770898037553</v>
      </c>
      <c r="AN31" s="63">
        <f t="shared" ref="AN31" ca="1" si="150">OFFSET(AN31,-1,0)+AL31*dbToAbs(-1*OFFSET(AM31,-1,0))</f>
        <v>8.1317057425139261</v>
      </c>
      <c r="AO31" s="112">
        <f t="shared" si="125"/>
        <v>0</v>
      </c>
      <c r="AP31" s="113">
        <f>T_LNA($A31, AO$21,$C31)</f>
        <v>0.18144859134407282</v>
      </c>
      <c r="AQ31" s="66">
        <f t="shared" ref="AQ31" ca="1" si="151">AO31+OFFSET(AQ31,-1,0)</f>
        <v>-0.31279769161199195</v>
      </c>
      <c r="AR31" s="63">
        <f t="shared" ref="AR31" ca="1" si="152">OFFSET(AR31,-1,0)+AP31*dbToAbs(-1*OFFSET(AQ31,-1,0))</f>
        <v>8.0945094102260722</v>
      </c>
      <c r="AS31" s="112">
        <f t="shared" si="129"/>
        <v>0</v>
      </c>
      <c r="AT31" s="113">
        <f>T_LNA($A31, AS$21,$C31)</f>
        <v>0.19895442412967093</v>
      </c>
      <c r="AU31" s="66">
        <f t="shared" ref="AU31" ca="1" si="153">AS31+OFFSET(AU31,-1,0)</f>
        <v>-0.31096924162395423</v>
      </c>
      <c r="AV31" s="63">
        <f t="shared" ref="AV31" ca="1" si="154">OFFSET(AV31,-1,0)+AT31*dbToAbs(-1*OFFSET(AU31,-1,0))</f>
        <v>8.1041853440541303</v>
      </c>
      <c r="AW31" s="371"/>
      <c r="AX31" s="370"/>
      <c r="AY31" s="371"/>
      <c r="AZ31" s="371"/>
    </row>
    <row r="32" spans="1:52" s="17" customFormat="1" ht="15.75">
      <c r="A32" s="61" t="s">
        <v>44</v>
      </c>
      <c r="B32" s="96">
        <v>1</v>
      </c>
      <c r="C32" s="100">
        <f t="shared" si="89"/>
        <v>20</v>
      </c>
      <c r="D32" s="95"/>
      <c r="E32" s="112">
        <f t="shared" si="90"/>
        <v>32.806769595240041</v>
      </c>
      <c r="F32" s="113">
        <f>T_LNA($A32, E$21)</f>
        <v>7.4229780380530705</v>
      </c>
      <c r="G32" s="66">
        <f t="shared" ca="1" si="92"/>
        <v>32.419563388019846</v>
      </c>
      <c r="H32" s="63">
        <f t="shared" ca="1" si="133"/>
        <v>15.888068513809738</v>
      </c>
      <c r="I32" s="112">
        <f t="shared" si="93"/>
        <v>32.626553493925904</v>
      </c>
      <c r="J32" s="113">
        <f>T_LNA($A32, I$21)</f>
        <v>7.0838917238188541</v>
      </c>
      <c r="K32" s="66">
        <f t="shared" ca="1" si="95"/>
        <v>32.261933393488917</v>
      </c>
      <c r="L32" s="63">
        <f t="shared" ca="1" si="96"/>
        <v>15.487924469198699</v>
      </c>
      <c r="M32" s="112">
        <f t="shared" si="97"/>
        <v>32.502688145467367</v>
      </c>
      <c r="N32" s="113">
        <f>T_LNA($A32, M$21)</f>
        <v>6.9266625930964381</v>
      </c>
      <c r="O32" s="66">
        <f t="shared" ca="1" si="99"/>
        <v>32.153162270487833</v>
      </c>
      <c r="P32" s="63">
        <f t="shared" ca="1" si="100"/>
        <v>15.336189512847469</v>
      </c>
      <c r="Q32" s="112">
        <f t="shared" si="101"/>
        <v>32.456371128751179</v>
      </c>
      <c r="R32" s="113">
        <f>T_LNA($A32, Q$21)</f>
        <v>6.8495835836183518</v>
      </c>
      <c r="S32" s="66">
        <f t="shared" ca="1" si="103"/>
        <v>32.117713098090128</v>
      </c>
      <c r="T32" s="63">
        <f t="shared" ca="1" si="104"/>
        <v>15.30537318734647</v>
      </c>
      <c r="U32" s="112">
        <f t="shared" si="105"/>
        <v>32.504399047114099</v>
      </c>
      <c r="V32" s="113">
        <f>T_LNA($A32, U$21)</f>
        <v>6.8202063083011142</v>
      </c>
      <c r="W32" s="66">
        <f t="shared" ca="1" si="107"/>
        <v>32.172915955034874</v>
      </c>
      <c r="X32" s="63">
        <f t="shared" ca="1" si="108"/>
        <v>15.339232665191513</v>
      </c>
      <c r="Y32" s="112">
        <f t="shared" si="109"/>
        <v>32.626851339326358</v>
      </c>
      <c r="Z32" s="113">
        <f>T_LNA($A32, Y$21)</f>
        <v>6.8185822662831823</v>
      </c>
      <c r="AA32" s="66">
        <f t="shared" ca="1" si="111"/>
        <v>32.300545479527059</v>
      </c>
      <c r="AB32" s="63">
        <f t="shared" ca="1" si="112"/>
        <v>15.420405837479866</v>
      </c>
      <c r="AC32" s="112">
        <f t="shared" si="113"/>
        <v>32.76342847288447</v>
      </c>
      <c r="AD32" s="113">
        <f>T_LNA($A32, AC$21)</f>
        <v>6.8498234598144458</v>
      </c>
      <c r="AE32" s="66">
        <f t="shared" ca="1" si="115"/>
        <v>32.440883961650648</v>
      </c>
      <c r="AF32" s="63">
        <f t="shared" ca="1" si="116"/>
        <v>15.549674497349752</v>
      </c>
      <c r="AG32" s="112">
        <f t="shared" si="117"/>
        <v>32.820233365144517</v>
      </c>
      <c r="AH32" s="113">
        <f>T_LNA($A32, AG$21)</f>
        <v>6.936763634956054</v>
      </c>
      <c r="AI32" s="66">
        <f t="shared" ca="1" si="119"/>
        <v>32.501515182392417</v>
      </c>
      <c r="AJ32" s="63">
        <f t="shared" ca="1" si="120"/>
        <v>15.628572850746973</v>
      </c>
      <c r="AK32" s="112">
        <f t="shared" si="121"/>
        <v>32.769511559173225</v>
      </c>
      <c r="AL32" s="113">
        <f>T_LNA($A32, AK$21)</f>
        <v>7.1206321249019657</v>
      </c>
      <c r="AM32" s="66">
        <f t="shared" ca="1" si="123"/>
        <v>32.45403385019285</v>
      </c>
      <c r="AN32" s="63">
        <f t="shared" ca="1" si="124"/>
        <v>15.788841027021569</v>
      </c>
      <c r="AO32" s="112">
        <f t="shared" si="125"/>
        <v>32.693832340927216</v>
      </c>
      <c r="AP32" s="113">
        <f>T_LNA($A32, AO$21)</f>
        <v>7.4852624739414999</v>
      </c>
      <c r="AQ32" s="66">
        <f t="shared" ca="1" si="127"/>
        <v>32.381034649315225</v>
      </c>
      <c r="AR32" s="63">
        <f t="shared" ca="1" si="128"/>
        <v>16.138782445820741</v>
      </c>
      <c r="AS32" s="112">
        <f t="shared" si="129"/>
        <v>32.709463979213133</v>
      </c>
      <c r="AT32" s="113">
        <f>T_LNA($A32, AS$21)</f>
        <v>8.0056557763094602</v>
      </c>
      <c r="AU32" s="66">
        <f t="shared" ca="1" si="131"/>
        <v>32.398494737589182</v>
      </c>
      <c r="AV32" s="63">
        <f t="shared" ca="1" si="132"/>
        <v>16.704093966842144</v>
      </c>
      <c r="AW32" s="371"/>
      <c r="AX32" s="370"/>
      <c r="AY32" s="371"/>
      <c r="AZ32" s="371"/>
    </row>
    <row r="33" spans="1:52" s="10" customFormat="1" ht="15">
      <c r="A33" s="473" t="s">
        <v>330</v>
      </c>
      <c r="B33" s="94">
        <v>2</v>
      </c>
      <c r="C33" s="101">
        <f t="shared" si="89"/>
        <v>50</v>
      </c>
      <c r="D33" s="474">
        <v>0.2</v>
      </c>
      <c r="E33" s="69">
        <f t="shared" si="90"/>
        <v>-0.80323004345711302</v>
      </c>
      <c r="F33" s="470">
        <f t="shared" ref="F33" si="155">Atten_to_Te(E33,$C33)</f>
        <v>10.157947268585977</v>
      </c>
      <c r="G33" s="471">
        <f t="shared" ref="G33" ca="1" si="156">E33+OFFSET(G33,-1,0)</f>
        <v>31.616333344562733</v>
      </c>
      <c r="H33" s="472">
        <f t="shared" ref="H33" ca="1" si="157">OFFSET(H33,-1,0)+F33*dbToAbs(-1*OFFSET(G33,-1,0))</f>
        <v>15.893887530665593</v>
      </c>
      <c r="I33" s="69">
        <f t="shared" si="93"/>
        <v>-0.83028132742142358</v>
      </c>
      <c r="J33" s="470">
        <f t="shared" ref="J33" si="158">Atten_to_Te(I33,$C33)</f>
        <v>10.533827812797458</v>
      </c>
      <c r="K33" s="471">
        <f t="shared" ref="K33" ca="1" si="159">I33+OFFSET(K33,-1,0)</f>
        <v>31.431652066067493</v>
      </c>
      <c r="L33" s="472">
        <f t="shared" ref="L33" ca="1" si="160">OFFSET(L33,-1,0)+J33*dbToAbs(-1*OFFSET(K33,-1,0))</f>
        <v>15.494181854183356</v>
      </c>
      <c r="M33" s="69">
        <f t="shared" si="97"/>
        <v>-0.85693931701908033</v>
      </c>
      <c r="N33" s="470">
        <f t="shared" ref="N33" si="161">Atten_to_Te(M33,$C33)</f>
        <v>10.906541036166416</v>
      </c>
      <c r="O33" s="471">
        <f t="shared" ref="O33" ca="1" si="162">M33+OFFSET(O33,-1,0)</f>
        <v>31.296222953468753</v>
      </c>
      <c r="P33" s="472">
        <f t="shared" ref="P33" ca="1" si="163">OFFSET(P33,-1,0)+N33*dbToAbs(-1*OFFSET(O33,-1,0))</f>
        <v>15.342832613163809</v>
      </c>
      <c r="Q33" s="69">
        <f t="shared" si="101"/>
        <v>-0.88560533527653673</v>
      </c>
      <c r="R33" s="470">
        <f t="shared" ref="R33" si="164">Atten_to_Te(Q33,$C33)</f>
        <v>11.309890131470212</v>
      </c>
      <c r="S33" s="471">
        <f t="shared" ref="S33" ca="1" si="165">Q33+OFFSET(S33,-1,0)</f>
        <v>31.232107762813591</v>
      </c>
      <c r="T33" s="472">
        <f t="shared" ref="T33" ca="1" si="166">OFFSET(T33,-1,0)+R33*dbToAbs(-1*OFFSET(S33,-1,0))</f>
        <v>15.312318424442417</v>
      </c>
      <c r="U33" s="69">
        <f t="shared" si="105"/>
        <v>-0.91386922141087967</v>
      </c>
      <c r="V33" s="470">
        <f t="shared" ref="V33" si="167">Atten_to_Te(U33,$C33)</f>
        <v>11.710196096909664</v>
      </c>
      <c r="W33" s="471">
        <f t="shared" ref="W33" ca="1" si="168">U33+OFFSET(W33,-1,0)</f>
        <v>31.259046733623993</v>
      </c>
      <c r="X33" s="472">
        <f t="shared" ref="X33" ca="1" si="169">OFFSET(X33,-1,0)+V33*dbToAbs(-1*OFFSET(W33,-1,0))</f>
        <v>15.346332897726638</v>
      </c>
      <c r="Y33" s="69">
        <f t="shared" si="109"/>
        <v>-0.94406763231681656</v>
      </c>
      <c r="Z33" s="470">
        <f t="shared" ref="Z33" si="170">Atten_to_Te(Y33,$C33)</f>
        <v>12.14078962783578</v>
      </c>
      <c r="AA33" s="471">
        <f t="shared" ref="AA33" ca="1" si="171">Y33+OFFSET(AA33,-1,0)</f>
        <v>31.356477847210243</v>
      </c>
      <c r="AB33" s="472">
        <f t="shared" ref="AB33" ca="1" si="172">OFFSET(AB33,-1,0)+Z33*dbToAbs(-1*OFFSET(AA33,-1,0))</f>
        <v>15.427553966552514</v>
      </c>
      <c r="AC33" s="69">
        <f t="shared" si="113"/>
        <v>-0.97613521434473827</v>
      </c>
      <c r="AD33" s="470">
        <f t="shared" ref="AD33" si="173">Atten_to_Te(AC33,$C33)</f>
        <v>12.601325046423984</v>
      </c>
      <c r="AE33" s="471">
        <f t="shared" ref="AE33" ca="1" si="174">AC33+OFFSET(AE33,-1,0)</f>
        <v>31.464748747305912</v>
      </c>
      <c r="AF33" s="472">
        <f t="shared" ref="AF33" ca="1" si="175">OFFSET(AF33,-1,0)+AD33*dbToAbs(-1*OFFSET(AE33,-1,0))</f>
        <v>15.556857860426303</v>
      </c>
      <c r="AG33" s="69">
        <f t="shared" si="117"/>
        <v>-1.0077664874829932</v>
      </c>
      <c r="AH33" s="470">
        <f t="shared" ref="AH33" si="176">Atten_to_Te(AG33,$C33)</f>
        <v>13.058938106348029</v>
      </c>
      <c r="AI33" s="471">
        <f t="shared" ref="AI33" ca="1" si="177">AG33+OFFSET(AI33,-1,0)</f>
        <v>31.493748694909424</v>
      </c>
      <c r="AJ33" s="472">
        <f t="shared" ref="AJ33" ca="1" si="178">OFFSET(AJ33,-1,0)+AH33*dbToAbs(-1*OFFSET(AI33,-1,0))</f>
        <v>15.635913869699044</v>
      </c>
      <c r="AK33" s="69">
        <f t="shared" si="121"/>
        <v>-1.0412081474585102</v>
      </c>
      <c r="AL33" s="470">
        <f t="shared" ref="AL33" si="179">Atten_to_Te(AK33,$C33)</f>
        <v>13.546380530013147</v>
      </c>
      <c r="AM33" s="471">
        <f t="shared" ref="AM33" ca="1" si="180">AK33+OFFSET(AM33,-1,0)</f>
        <v>31.412825702734342</v>
      </c>
      <c r="AN33" s="472">
        <f t="shared" ref="AN33" ca="1" si="181">OFFSET(AN33,-1,0)+AL33*dbToAbs(-1*OFFSET(AM33,-1,0))</f>
        <v>15.796539771154753</v>
      </c>
      <c r="AO33" s="69">
        <f t="shared" si="125"/>
        <v>-1.0785886081508491</v>
      </c>
      <c r="AP33" s="470">
        <f t="shared" ref="AP33" si="182">Atten_to_Te(AO33,$C33)</f>
        <v>14.095695609131075</v>
      </c>
      <c r="AQ33" s="471">
        <f t="shared" ref="AQ33" ca="1" si="183">AO33+OFFSET(AQ33,-1,0)</f>
        <v>31.302446041164377</v>
      </c>
      <c r="AR33" s="472">
        <f t="shared" ref="AR33" ca="1" si="184">OFFSET(AR33,-1,0)+AP33*dbToAbs(-1*OFFSET(AQ33,-1,0))</f>
        <v>16.146929170656875</v>
      </c>
      <c r="AS33" s="69">
        <f t="shared" si="129"/>
        <v>-1.1133024065608503</v>
      </c>
      <c r="AT33" s="470">
        <f t="shared" ref="AT33" si="185">Atten_to_Te(AS33,$C33)</f>
        <v>14.610074972984377</v>
      </c>
      <c r="AU33" s="471">
        <f t="shared" ref="AU33" ca="1" si="186">AS33+OFFSET(AU33,-1,0)</f>
        <v>31.28519233102833</v>
      </c>
      <c r="AV33" s="472">
        <f t="shared" ref="AV33" ca="1" si="187">OFFSET(AV33,-1,0)+AT33*dbToAbs(-1*OFFSET(AU33,-1,0))</f>
        <v>16.712504101912419</v>
      </c>
      <c r="AW33" s="369"/>
      <c r="AX33" s="369"/>
      <c r="AY33" s="369"/>
      <c r="AZ33" s="369"/>
    </row>
    <row r="34" spans="1:52" s="10" customFormat="1" ht="15.75" thickBot="1">
      <c r="A34" s="545" t="s">
        <v>330</v>
      </c>
      <c r="B34" s="96">
        <v>4</v>
      </c>
      <c r="C34" s="100">
        <f t="shared" si="89"/>
        <v>190</v>
      </c>
      <c r="D34" s="475">
        <v>0.45</v>
      </c>
      <c r="E34" s="123">
        <f>G_Lookup($A34,$E$20, E$21,$D34,$C34)</f>
        <v>-2.0754854431075866</v>
      </c>
      <c r="F34" s="124">
        <f t="shared" ref="F34" si="188">Atten_to_Te(E34,$C34)</f>
        <v>116.4094429328712</v>
      </c>
      <c r="G34" s="81">
        <f t="shared" ca="1" si="92"/>
        <v>29.540847901455145</v>
      </c>
      <c r="H34" s="82">
        <f t="shared" ca="1" si="133"/>
        <v>15.974120871564038</v>
      </c>
      <c r="I34" s="123">
        <f>G_Lookup($A34,$E$20, I$21,$D34,$C34)</f>
        <v>-2.1453839068697858</v>
      </c>
      <c r="J34" s="124">
        <f t="shared" ref="J34" si="189">Atten_to_Te(I34,$C34)</f>
        <v>121.38091582277642</v>
      </c>
      <c r="K34" s="81">
        <f t="shared" ca="1" si="95"/>
        <v>29.286268159197707</v>
      </c>
      <c r="L34" s="82">
        <f t="shared" ca="1" si="96"/>
        <v>15.581476016806798</v>
      </c>
      <c r="M34" s="123">
        <f>G_Lookup($A34,$E$20, M$21,$D34,$C34)</f>
        <v>-2.2142661278513569</v>
      </c>
      <c r="N34" s="124">
        <f t="shared" ref="N34" si="190">Atten_to_Te(M34,$C34)</f>
        <v>126.35901431883789</v>
      </c>
      <c r="O34" s="81">
        <f t="shared" ca="1" si="99"/>
        <v>29.081956825617397</v>
      </c>
      <c r="P34" s="82">
        <f t="shared" ca="1" si="100"/>
        <v>15.43658534559318</v>
      </c>
      <c r="Q34" s="123">
        <f>G_Lookup($A34,$E$20, Q$21,$D34,$C34)</f>
        <v>-2.2883369424204139</v>
      </c>
      <c r="R34" s="124">
        <f t="shared" ref="R34" si="191">Atten_to_Te(Q34,$C34)</f>
        <v>131.80093024105344</v>
      </c>
      <c r="S34" s="81">
        <f t="shared" ca="1" si="103"/>
        <v>28.943770820393176</v>
      </c>
      <c r="T34" s="82">
        <f t="shared" ca="1" si="104"/>
        <v>15.411563210350529</v>
      </c>
      <c r="U34" s="123">
        <f>G_Lookup($A34,$E$20, U$21,$D34,$C34)</f>
        <v>-2.3613686781172012</v>
      </c>
      <c r="V34" s="124">
        <f t="shared" ref="V34" si="192">Atten_to_Te(U34,$C34)</f>
        <v>137.25814833193371</v>
      </c>
      <c r="W34" s="81">
        <f t="shared" ca="1" si="107"/>
        <v>28.897678055506791</v>
      </c>
      <c r="X34" s="82">
        <f t="shared" ca="1" si="108"/>
        <v>15.449047801215572</v>
      </c>
      <c r="Y34" s="123">
        <f>G_Lookup($A34,$E$20, Y$21,$D34,$C34)</f>
        <v>-2.439399078935494</v>
      </c>
      <c r="Z34" s="124">
        <f t="shared" ref="Z34" si="193">Atten_to_Te(Y34,$C34)</f>
        <v>143.19118943211382</v>
      </c>
      <c r="AA34" s="81">
        <f t="shared" ca="1" si="111"/>
        <v>28.917078768274749</v>
      </c>
      <c r="AB34" s="82">
        <f t="shared" ca="1" si="112"/>
        <v>15.53233158234692</v>
      </c>
      <c r="AC34" s="123">
        <f>G_Lookup($A34,$E$20, AC$21,$D34,$C34)</f>
        <v>-2.5222592760069995</v>
      </c>
      <c r="AD34" s="124">
        <f t="shared" ref="AD34" si="194">Atten_to_Te(AC34,$C34)</f>
        <v>149.60926396718929</v>
      </c>
      <c r="AE34" s="81">
        <f t="shared" ca="1" si="115"/>
        <v>28.942489471298913</v>
      </c>
      <c r="AF34" s="82">
        <f t="shared" ca="1" si="116"/>
        <v>15.663636310249574</v>
      </c>
      <c r="AG34" s="123">
        <f>G_Lookup($A34,$E$20, AG$21,$D34,$C34)</f>
        <v>-2.6039920840365007</v>
      </c>
      <c r="AH34" s="124">
        <f t="shared" ref="AH34" si="195">Atten_to_Te(AG34,$C34)</f>
        <v>156.06112027751576</v>
      </c>
      <c r="AI34" s="81">
        <f t="shared" ca="1" si="119"/>
        <v>28.889756610872922</v>
      </c>
      <c r="AJ34" s="82">
        <f t="shared" ca="1" si="120"/>
        <v>15.746555827165185</v>
      </c>
      <c r="AK34" s="123">
        <f>G_Lookup($A34,$E$20, AK$21,$D34,$C34)</f>
        <v>-2.6904027941909754</v>
      </c>
      <c r="AL34" s="124">
        <f t="shared" ref="AL34" si="196">Atten_to_Te(AK34,$C34)</f>
        <v>163.01558601156682</v>
      </c>
      <c r="AM34" s="81">
        <f t="shared" ca="1" si="123"/>
        <v>28.722422908543365</v>
      </c>
      <c r="AN34" s="82">
        <f t="shared" ca="1" si="124"/>
        <v>15.914285878737362</v>
      </c>
      <c r="AO34" s="123">
        <f>G_Lookup($A34,$E$20, AO$21,$D34,$C34)</f>
        <v>-2.7869910663249318</v>
      </c>
      <c r="AP34" s="124">
        <f t="shared" ref="AP34" si="197">Atten_to_Te(AO34,$C34)</f>
        <v>170.95470535250945</v>
      </c>
      <c r="AQ34" s="81">
        <f t="shared" ca="1" si="127"/>
        <v>28.515454974839443</v>
      </c>
      <c r="AR34" s="82">
        <f t="shared" ca="1" si="128"/>
        <v>16.273588287265518</v>
      </c>
      <c r="AS34" s="123">
        <f>G_Lookup($A34,$E$20, AS$21,$D34,$C34)</f>
        <v>-2.876688885600756</v>
      </c>
      <c r="AT34" s="124">
        <f t="shared" ref="AT34" si="198">Atten_to_Te(AS34,$C34)</f>
        <v>178.48727040494677</v>
      </c>
      <c r="AU34" s="81">
        <f t="shared" ca="1" si="131"/>
        <v>28.408503445427574</v>
      </c>
      <c r="AV34" s="82">
        <f t="shared" ca="1" si="132"/>
        <v>16.845270451611476</v>
      </c>
      <c r="AW34" s="369"/>
      <c r="AX34" s="369"/>
      <c r="AY34" s="369"/>
      <c r="AZ34" s="369"/>
    </row>
    <row r="35" spans="1:52" s="10" customFormat="1" ht="16.5" thickBot="1">
      <c r="A35" s="103" t="s">
        <v>18</v>
      </c>
      <c r="B35" s="98"/>
      <c r="C35" s="98"/>
      <c r="D35" s="92"/>
      <c r="E35" s="83"/>
      <c r="F35" s="83"/>
      <c r="G35" s="86">
        <f ca="1">G34</f>
        <v>29.540847901455145</v>
      </c>
      <c r="H35" s="85">
        <f ca="1">H34</f>
        <v>15.974120871564038</v>
      </c>
      <c r="I35" s="83"/>
      <c r="J35" s="83"/>
      <c r="K35" s="86">
        <f ca="1">K34</f>
        <v>29.286268159197707</v>
      </c>
      <c r="L35" s="85">
        <f ca="1">L34</f>
        <v>15.581476016806798</v>
      </c>
      <c r="M35" s="83"/>
      <c r="N35" s="83"/>
      <c r="O35" s="86">
        <f ca="1">O34</f>
        <v>29.081956825617397</v>
      </c>
      <c r="P35" s="85">
        <f ca="1">P34</f>
        <v>15.43658534559318</v>
      </c>
      <c r="Q35" s="83"/>
      <c r="R35" s="83"/>
      <c r="S35" s="86">
        <f ca="1">S34</f>
        <v>28.943770820393176</v>
      </c>
      <c r="T35" s="85">
        <f ca="1">T34</f>
        <v>15.411563210350529</v>
      </c>
      <c r="U35" s="123"/>
      <c r="V35" s="83"/>
      <c r="W35" s="86">
        <f ca="1">W34</f>
        <v>28.897678055506791</v>
      </c>
      <c r="X35" s="85">
        <f ca="1">X34</f>
        <v>15.449047801215572</v>
      </c>
      <c r="Y35" s="83"/>
      <c r="Z35" s="83"/>
      <c r="AA35" s="86">
        <f ca="1">AA34</f>
        <v>28.917078768274749</v>
      </c>
      <c r="AB35" s="85">
        <f ca="1">AB34</f>
        <v>15.53233158234692</v>
      </c>
      <c r="AC35" s="83"/>
      <c r="AD35" s="83"/>
      <c r="AE35" s="86">
        <f ca="1">AE34</f>
        <v>28.942489471298913</v>
      </c>
      <c r="AF35" s="85">
        <f ca="1">AF34</f>
        <v>15.663636310249574</v>
      </c>
      <c r="AG35" s="83"/>
      <c r="AH35" s="83"/>
      <c r="AI35" s="86">
        <f ca="1">AI34</f>
        <v>28.889756610872922</v>
      </c>
      <c r="AJ35" s="85">
        <f ca="1">AJ34</f>
        <v>15.746555827165185</v>
      </c>
      <c r="AK35" s="83"/>
      <c r="AL35" s="83"/>
      <c r="AM35" s="86">
        <f ca="1">AM34</f>
        <v>28.722422908543365</v>
      </c>
      <c r="AN35" s="85">
        <f ca="1">AN34</f>
        <v>15.914285878737362</v>
      </c>
      <c r="AO35" s="83"/>
      <c r="AP35" s="83"/>
      <c r="AQ35" s="86">
        <f ca="1">AQ34</f>
        <v>28.515454974839443</v>
      </c>
      <c r="AR35" s="85">
        <f ca="1">AR34</f>
        <v>16.273588287265518</v>
      </c>
      <c r="AS35" s="83"/>
      <c r="AT35" s="83"/>
      <c r="AU35" s="86">
        <f ca="1">AU34</f>
        <v>28.408503445427574</v>
      </c>
      <c r="AV35" s="85">
        <f ca="1">AV34</f>
        <v>16.845270451611476</v>
      </c>
      <c r="AW35" s="369"/>
      <c r="AX35" s="369"/>
      <c r="AY35" s="369"/>
      <c r="AZ35" s="369"/>
    </row>
    <row r="36" spans="1:52" s="10" customFormat="1" ht="15">
      <c r="AS36" s="9"/>
      <c r="AT36" s="9"/>
      <c r="AU36" s="9"/>
      <c r="AV36" s="9"/>
    </row>
    <row r="37" spans="1:52" s="10" customFormat="1" ht="15">
      <c r="AS37" s="27"/>
      <c r="AT37" s="27"/>
      <c r="AU37" s="27"/>
      <c r="AV37" s="27"/>
    </row>
    <row r="38" spans="1:52" s="10" customFormat="1" ht="15">
      <c r="A38" s="7"/>
      <c r="E38" s="8"/>
      <c r="F38" s="8"/>
      <c r="G38" s="8"/>
      <c r="H38" s="8"/>
      <c r="AS38" s="27"/>
      <c r="AT38" s="27"/>
      <c r="AU38" s="27"/>
      <c r="AV38" s="27"/>
    </row>
    <row r="39" spans="1:52" s="10" customFormat="1" ht="15">
      <c r="A39" s="7"/>
      <c r="E39" s="8"/>
      <c r="F39" s="8"/>
      <c r="G39" s="8"/>
      <c r="H39" s="8"/>
      <c r="AS39" s="27"/>
      <c r="AT39" s="27"/>
      <c r="AU39" s="27"/>
      <c r="AV39" s="27"/>
    </row>
    <row r="40" spans="1:52" s="10" customFormat="1" ht="15">
      <c r="A40" s="7"/>
      <c r="E40" s="8"/>
      <c r="F40" s="8"/>
      <c r="G40" s="8"/>
      <c r="H40" s="8"/>
      <c r="AS40" s="27"/>
      <c r="AT40" s="27"/>
      <c r="AU40" s="27"/>
      <c r="AV40" s="27"/>
    </row>
    <row r="41" spans="1:52" s="10" customFormat="1" ht="15">
      <c r="A41" s="7"/>
      <c r="E41" s="8"/>
      <c r="F41" s="8"/>
      <c r="G41" s="8"/>
      <c r="H41" s="8"/>
      <c r="AS41" s="27"/>
      <c r="AT41" s="27"/>
      <c r="AU41" s="27"/>
      <c r="AV41" s="27"/>
    </row>
    <row r="42" spans="1:52" s="10" customFormat="1" ht="15">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row>
    <row r="43" spans="1:52" s="10" customFormat="1" ht="15">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row>
    <row r="44" spans="1:52" s="10" customFormat="1" ht="15">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row>
    <row r="45" spans="1:52" s="10" customFormat="1" ht="15">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row>
    <row r="46" spans="1:52" s="10" customFormat="1" ht="15">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row>
    <row r="47" spans="1:52" s="10" customFormat="1" ht="15">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row>
    <row r="48" spans="1:52" s="10" customFormat="1" ht="15">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row>
    <row r="49" spans="5:48" s="10" customFormat="1" ht="15">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row>
    <row r="50" spans="5:48" s="10" customFormat="1" ht="15">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row>
    <row r="51" spans="5:48" s="10" customFormat="1" ht="15">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row>
    <row r="52" spans="5:48" s="10" customFormat="1" ht="15">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row>
    <row r="53" spans="5:48" s="10" customFormat="1" ht="15">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row>
    <row r="54" spans="5:48" s="10" customFormat="1" ht="15">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row>
    <row r="55" spans="5:48" s="10" customFormat="1" ht="15">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row>
    <row r="56" spans="5:48" s="10" customFormat="1" ht="15">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row>
    <row r="57" spans="5:48" s="10" customFormat="1" ht="15">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row>
    <row r="58" spans="5:48" s="10" customFormat="1" ht="15">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row>
    <row r="59" spans="5:48" s="10" customFormat="1" ht="15">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row>
    <row r="60" spans="5:48" s="10" customFormat="1" ht="15">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row>
    <row r="61" spans="5:48" s="10" customFormat="1" ht="15">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row>
    <row r="62" spans="5:48" s="10" customFormat="1" ht="15">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row>
    <row r="63" spans="5:48" s="10" customFormat="1" ht="15">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row>
    <row r="64" spans="5:48" s="10" customFormat="1" ht="15">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row>
    <row r="65" spans="5:48" s="10" customFormat="1" ht="15">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row>
    <row r="66" spans="5:48" s="10" customFormat="1" ht="15">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row>
    <row r="67" spans="5:48" s="10" customFormat="1" ht="15">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row>
    <row r="68" spans="5:48" s="10" customFormat="1" ht="15">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row>
    <row r="69" spans="5:48" s="10" customFormat="1" ht="15">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row>
    <row r="70" spans="5:48" s="10" customFormat="1" ht="15">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row>
    <row r="71" spans="5:48" s="10" customFormat="1" ht="15">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row>
    <row r="72" spans="5:48" s="10" customFormat="1" ht="15">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row>
    <row r="73" spans="5:48" s="10" customFormat="1" ht="15">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row>
    <row r="74" spans="5:48" s="10" customFormat="1" ht="15">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row>
    <row r="75" spans="5:48" s="10" customFormat="1" ht="15">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row>
    <row r="76" spans="5:48" s="10" customFormat="1" ht="15">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row>
    <row r="77" spans="5:48" s="10" customFormat="1" ht="15">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row>
    <row r="78" spans="5:48" s="10" customFormat="1" ht="15">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row>
    <row r="79" spans="5:48" s="10" customFormat="1" ht="15">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row>
    <row r="80" spans="5:48" s="10" customFormat="1" ht="15">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row>
    <row r="81" spans="5:48" s="10" customFormat="1" ht="15">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row>
    <row r="82" spans="5:48" s="10" customFormat="1" ht="15">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row>
    <row r="83" spans="5:48" s="10" customFormat="1" ht="15">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row>
    <row r="84" spans="5:48" s="10" customFormat="1" ht="15">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row>
    <row r="85" spans="5:48" s="10" customFormat="1" ht="15">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row>
    <row r="86" spans="5:48" s="10" customFormat="1" ht="15">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row>
    <row r="87" spans="5:48" s="10" customFormat="1" ht="15">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row>
    <row r="88" spans="5:48" s="10" customFormat="1" ht="15">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row>
    <row r="89" spans="5:48" s="10" customFormat="1" ht="15">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row>
    <row r="90" spans="5:48" s="10" customFormat="1" ht="15">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row>
    <row r="91" spans="5:48" s="10" customFormat="1" ht="15">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row>
    <row r="92" spans="5:48" s="10" customFormat="1" ht="15">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row>
  </sheetData>
  <mergeCells count="29">
    <mergeCell ref="E21:H21"/>
    <mergeCell ref="I4:L4"/>
    <mergeCell ref="I21:L21"/>
    <mergeCell ref="M21:P21"/>
    <mergeCell ref="AG21:AJ21"/>
    <mergeCell ref="AC4:AF4"/>
    <mergeCell ref="AC21:AF21"/>
    <mergeCell ref="Q4:T4"/>
    <mergeCell ref="U4:X4"/>
    <mergeCell ref="Y4:AB4"/>
    <mergeCell ref="Q21:T21"/>
    <mergeCell ref="U21:X21"/>
    <mergeCell ref="Y21:AB21"/>
    <mergeCell ref="AO21:AR21"/>
    <mergeCell ref="AS21:AV21"/>
    <mergeCell ref="A1:AV1"/>
    <mergeCell ref="E4:H4"/>
    <mergeCell ref="AO4:AR4"/>
    <mergeCell ref="AS4:AV4"/>
    <mergeCell ref="C3:C4"/>
    <mergeCell ref="D3:D4"/>
    <mergeCell ref="C20:C21"/>
    <mergeCell ref="D20:D21"/>
    <mergeCell ref="AK4:AN4"/>
    <mergeCell ref="AK21:AN21"/>
    <mergeCell ref="M4:P4"/>
    <mergeCell ref="B3:B4"/>
    <mergeCell ref="B20:B21"/>
    <mergeCell ref="AG4:AJ4"/>
  </mergeCells>
  <conditionalFormatting sqref="C7">
    <cfRule type="cellIs" dxfId="259" priority="106" operator="equal">
      <formula>Temp_20K_Stage</formula>
    </cfRule>
    <cfRule type="cellIs" dxfId="258" priority="107" operator="equal">
      <formula>Temp_Inter_Stage</formula>
    </cfRule>
    <cfRule type="cellIs" dxfId="257" priority="108" operator="equal">
      <formula>Temp_80K_Stage</formula>
    </cfRule>
    <cfRule type="cellIs" dxfId="256" priority="109" operator="equal">
      <formula>Temp_Intermediate</formula>
    </cfRule>
    <cfRule type="cellIs" dxfId="255" priority="110" operator="equal">
      <formula>Temp_Ambient</formula>
    </cfRule>
  </conditionalFormatting>
  <conditionalFormatting sqref="B7">
    <cfRule type="cellIs" dxfId="254" priority="101" operator="equal">
      <formula>Temp_20K_Stage</formula>
    </cfRule>
    <cfRule type="cellIs" dxfId="253" priority="102" operator="equal">
      <formula>Temp_Inter_Stage</formula>
    </cfRule>
    <cfRule type="cellIs" dxfId="252" priority="103" operator="equal">
      <formula>Temp_80K_Stage</formula>
    </cfRule>
    <cfRule type="cellIs" dxfId="251" priority="104" operator="equal">
      <formula>Temp_Intermediate</formula>
    </cfRule>
    <cfRule type="cellIs" dxfId="250" priority="105" operator="equal">
      <formula>Temp_Ambient</formula>
    </cfRule>
  </conditionalFormatting>
  <conditionalFormatting sqref="C8:C13 C15 C17">
    <cfRule type="cellIs" dxfId="249" priority="96" operator="equal">
      <formula>Temp_20K_Stage</formula>
    </cfRule>
    <cfRule type="cellIs" dxfId="248" priority="97" operator="equal">
      <formula>Temp_Inter_Stage</formula>
    </cfRule>
    <cfRule type="cellIs" dxfId="247" priority="98" operator="equal">
      <formula>Temp_80K_Stage</formula>
    </cfRule>
    <cfRule type="cellIs" dxfId="246" priority="99" operator="equal">
      <formula>Temp_Intermediate</formula>
    </cfRule>
    <cfRule type="cellIs" dxfId="245" priority="100" operator="equal">
      <formula>Temp_Ambient</formula>
    </cfRule>
  </conditionalFormatting>
  <conditionalFormatting sqref="B8:B13 B15 B17">
    <cfRule type="cellIs" dxfId="244" priority="91" operator="equal">
      <formula>Temp_20K_Stage</formula>
    </cfRule>
    <cfRule type="cellIs" dxfId="243" priority="92" operator="equal">
      <formula>Temp_Inter_Stage</formula>
    </cfRule>
    <cfRule type="cellIs" dxfId="242" priority="93" operator="equal">
      <formula>Temp_80K_Stage</formula>
    </cfRule>
    <cfRule type="cellIs" dxfId="241" priority="94" operator="equal">
      <formula>Temp_Intermediate</formula>
    </cfRule>
    <cfRule type="cellIs" dxfId="240" priority="95" operator="equal">
      <formula>Temp_Ambient</formula>
    </cfRule>
  </conditionalFormatting>
  <conditionalFormatting sqref="C6">
    <cfRule type="cellIs" dxfId="239" priority="116" operator="equal">
      <formula>Temp_20K_Stage</formula>
    </cfRule>
    <cfRule type="cellIs" dxfId="238" priority="117" operator="equal">
      <formula>Temp_Inter_Stage</formula>
    </cfRule>
    <cfRule type="cellIs" dxfId="237" priority="118" operator="equal">
      <formula>Temp_80K_Stage</formula>
    </cfRule>
    <cfRule type="cellIs" dxfId="236" priority="119" operator="equal">
      <formula>Temp_Intermediate</formula>
    </cfRule>
    <cfRule type="cellIs" dxfId="235" priority="120" operator="equal">
      <formula>Temp_Ambient</formula>
    </cfRule>
  </conditionalFormatting>
  <conditionalFormatting sqref="B6">
    <cfRule type="cellIs" dxfId="234" priority="111" operator="equal">
      <formula>Temp_20K_Stage</formula>
    </cfRule>
    <cfRule type="cellIs" dxfId="233" priority="112" operator="equal">
      <formula>Temp_Inter_Stage</formula>
    </cfRule>
    <cfRule type="cellIs" dxfId="232" priority="113" operator="equal">
      <formula>Temp_80K_Stage</formula>
    </cfRule>
    <cfRule type="cellIs" dxfId="231" priority="114" operator="equal">
      <formula>Temp_Intermediate</formula>
    </cfRule>
    <cfRule type="cellIs" dxfId="230" priority="115" operator="equal">
      <formula>Temp_Ambient</formula>
    </cfRule>
  </conditionalFormatting>
  <conditionalFormatting sqref="C24">
    <cfRule type="cellIs" dxfId="229" priority="56" operator="equal">
      <formula>Temp_20K_Stage</formula>
    </cfRule>
    <cfRule type="cellIs" dxfId="228" priority="57" operator="equal">
      <formula>Temp_Inter_Stage</formula>
    </cfRule>
    <cfRule type="cellIs" dxfId="227" priority="58" operator="equal">
      <formula>Temp_80K_Stage</formula>
    </cfRule>
    <cfRule type="cellIs" dxfId="226" priority="59" operator="equal">
      <formula>Temp_Intermediate</formula>
    </cfRule>
    <cfRule type="cellIs" dxfId="225" priority="60" operator="equal">
      <formula>Temp_Ambient</formula>
    </cfRule>
  </conditionalFormatting>
  <conditionalFormatting sqref="B24">
    <cfRule type="cellIs" dxfId="224" priority="51" operator="equal">
      <formula>Temp_20K_Stage</formula>
    </cfRule>
    <cfRule type="cellIs" dxfId="223" priority="52" operator="equal">
      <formula>Temp_Inter_Stage</formula>
    </cfRule>
    <cfRule type="cellIs" dxfId="222" priority="53" operator="equal">
      <formula>Temp_80K_Stage</formula>
    </cfRule>
    <cfRule type="cellIs" dxfId="221" priority="54" operator="equal">
      <formula>Temp_Intermediate</formula>
    </cfRule>
    <cfRule type="cellIs" dxfId="220" priority="55" operator="equal">
      <formula>Temp_Ambient</formula>
    </cfRule>
  </conditionalFormatting>
  <conditionalFormatting sqref="C25:C30 C32 C34">
    <cfRule type="cellIs" dxfId="219" priority="46" operator="equal">
      <formula>Temp_20K_Stage</formula>
    </cfRule>
    <cfRule type="cellIs" dxfId="218" priority="47" operator="equal">
      <formula>Temp_Inter_Stage</formula>
    </cfRule>
    <cfRule type="cellIs" dxfId="217" priority="48" operator="equal">
      <formula>Temp_80K_Stage</formula>
    </cfRule>
    <cfRule type="cellIs" dxfId="216" priority="49" operator="equal">
      <formula>Temp_Intermediate</formula>
    </cfRule>
    <cfRule type="cellIs" dxfId="215" priority="50" operator="equal">
      <formula>Temp_Ambient</formula>
    </cfRule>
  </conditionalFormatting>
  <conditionalFormatting sqref="B25:B30 B32 B34">
    <cfRule type="cellIs" dxfId="214" priority="41" operator="equal">
      <formula>Temp_20K_Stage</formula>
    </cfRule>
    <cfRule type="cellIs" dxfId="213" priority="42" operator="equal">
      <formula>Temp_Inter_Stage</formula>
    </cfRule>
    <cfRule type="cellIs" dxfId="212" priority="43" operator="equal">
      <formula>Temp_80K_Stage</formula>
    </cfRule>
    <cfRule type="cellIs" dxfId="211" priority="44" operator="equal">
      <formula>Temp_Intermediate</formula>
    </cfRule>
    <cfRule type="cellIs" dxfId="210" priority="45" operator="equal">
      <formula>Temp_Ambient</formula>
    </cfRule>
  </conditionalFormatting>
  <conditionalFormatting sqref="C23">
    <cfRule type="cellIs" dxfId="209" priority="66" operator="equal">
      <formula>Temp_20K_Stage</formula>
    </cfRule>
    <cfRule type="cellIs" dxfId="208" priority="67" operator="equal">
      <formula>Temp_Inter_Stage</formula>
    </cfRule>
    <cfRule type="cellIs" dxfId="207" priority="68" operator="equal">
      <formula>Temp_80K_Stage</formula>
    </cfRule>
    <cfRule type="cellIs" dxfId="206" priority="69" operator="equal">
      <formula>Temp_Intermediate</formula>
    </cfRule>
    <cfRule type="cellIs" dxfId="205" priority="70" operator="equal">
      <formula>Temp_Ambient</formula>
    </cfRule>
  </conditionalFormatting>
  <conditionalFormatting sqref="B23">
    <cfRule type="cellIs" dxfId="204" priority="61" operator="equal">
      <formula>Temp_20K_Stage</formula>
    </cfRule>
    <cfRule type="cellIs" dxfId="203" priority="62" operator="equal">
      <formula>Temp_Inter_Stage</formula>
    </cfRule>
    <cfRule type="cellIs" dxfId="202" priority="63" operator="equal">
      <formula>Temp_80K_Stage</formula>
    </cfRule>
    <cfRule type="cellIs" dxfId="201" priority="64" operator="equal">
      <formula>Temp_Intermediate</formula>
    </cfRule>
    <cfRule type="cellIs" dxfId="200" priority="65" operator="equal">
      <formula>Temp_Ambient</formula>
    </cfRule>
  </conditionalFormatting>
  <conditionalFormatting sqref="C14">
    <cfRule type="cellIs" dxfId="199" priority="36" operator="equal">
      <formula>Temp_20K_Stage</formula>
    </cfRule>
    <cfRule type="cellIs" dxfId="198" priority="37" operator="equal">
      <formula>Temp_Inter_Stage</formula>
    </cfRule>
    <cfRule type="cellIs" dxfId="197" priority="38" operator="equal">
      <formula>Temp_80K_Stage</formula>
    </cfRule>
    <cfRule type="cellIs" dxfId="196" priority="39" operator="equal">
      <formula>Temp_Intermediate</formula>
    </cfRule>
    <cfRule type="cellIs" dxfId="195" priority="40" operator="equal">
      <formula>Temp_Ambient</formula>
    </cfRule>
  </conditionalFormatting>
  <conditionalFormatting sqref="B14">
    <cfRule type="cellIs" dxfId="194" priority="31" operator="equal">
      <formula>Temp_20K_Stage</formula>
    </cfRule>
    <cfRule type="cellIs" dxfId="193" priority="32" operator="equal">
      <formula>Temp_Inter_Stage</formula>
    </cfRule>
    <cfRule type="cellIs" dxfId="192" priority="33" operator="equal">
      <formula>Temp_80K_Stage</formula>
    </cfRule>
    <cfRule type="cellIs" dxfId="191" priority="34" operator="equal">
      <formula>Temp_Intermediate</formula>
    </cfRule>
    <cfRule type="cellIs" dxfId="190" priority="35" operator="equal">
      <formula>Temp_Ambient</formula>
    </cfRule>
  </conditionalFormatting>
  <conditionalFormatting sqref="C31">
    <cfRule type="cellIs" dxfId="189" priority="26" operator="equal">
      <formula>Temp_20K_Stage</formula>
    </cfRule>
    <cfRule type="cellIs" dxfId="188" priority="27" operator="equal">
      <formula>Temp_Inter_Stage</formula>
    </cfRule>
    <cfRule type="cellIs" dxfId="187" priority="28" operator="equal">
      <formula>Temp_80K_Stage</formula>
    </cfRule>
    <cfRule type="cellIs" dxfId="186" priority="29" operator="equal">
      <formula>Temp_Intermediate</formula>
    </cfRule>
    <cfRule type="cellIs" dxfId="185" priority="30" operator="equal">
      <formula>Temp_Ambient</formula>
    </cfRule>
  </conditionalFormatting>
  <conditionalFormatting sqref="B31">
    <cfRule type="cellIs" dxfId="184" priority="21" operator="equal">
      <formula>Temp_20K_Stage</formula>
    </cfRule>
    <cfRule type="cellIs" dxfId="183" priority="22" operator="equal">
      <formula>Temp_Inter_Stage</formula>
    </cfRule>
    <cfRule type="cellIs" dxfId="182" priority="23" operator="equal">
      <formula>Temp_80K_Stage</formula>
    </cfRule>
    <cfRule type="cellIs" dxfId="181" priority="24" operator="equal">
      <formula>Temp_Intermediate</formula>
    </cfRule>
    <cfRule type="cellIs" dxfId="180" priority="25" operator="equal">
      <formula>Temp_Ambient</formula>
    </cfRule>
  </conditionalFormatting>
  <conditionalFormatting sqref="C16">
    <cfRule type="cellIs" dxfId="179" priority="16" operator="equal">
      <formula>Temp_20K_Stage</formula>
    </cfRule>
    <cfRule type="cellIs" dxfId="178" priority="17" operator="equal">
      <formula>Temp_Inter_Stage</formula>
    </cfRule>
    <cfRule type="cellIs" dxfId="177" priority="18" operator="equal">
      <formula>Temp_80K_Stage</formula>
    </cfRule>
    <cfRule type="cellIs" dxfId="176" priority="19" operator="equal">
      <formula>Temp_Intermediate</formula>
    </cfRule>
    <cfRule type="cellIs" dxfId="175" priority="20" operator="equal">
      <formula>Temp_Ambient</formula>
    </cfRule>
  </conditionalFormatting>
  <conditionalFormatting sqref="B16">
    <cfRule type="cellIs" dxfId="174" priority="11" operator="equal">
      <formula>Temp_20K_Stage</formula>
    </cfRule>
    <cfRule type="cellIs" dxfId="173" priority="12" operator="equal">
      <formula>Temp_Inter_Stage</formula>
    </cfRule>
    <cfRule type="cellIs" dxfId="172" priority="13" operator="equal">
      <formula>Temp_80K_Stage</formula>
    </cfRule>
    <cfRule type="cellIs" dxfId="171" priority="14" operator="equal">
      <formula>Temp_Intermediate</formula>
    </cfRule>
    <cfRule type="cellIs" dxfId="170" priority="15" operator="equal">
      <formula>Temp_Ambient</formula>
    </cfRule>
  </conditionalFormatting>
  <conditionalFormatting sqref="C33">
    <cfRule type="cellIs" dxfId="169" priority="6" operator="equal">
      <formula>Temp_20K_Stage</formula>
    </cfRule>
    <cfRule type="cellIs" dxfId="168" priority="7" operator="equal">
      <formula>Temp_Inter_Stage</formula>
    </cfRule>
    <cfRule type="cellIs" dxfId="167" priority="8" operator="equal">
      <formula>Temp_80K_Stage</formula>
    </cfRule>
    <cfRule type="cellIs" dxfId="166" priority="9" operator="equal">
      <formula>Temp_Intermediate</formula>
    </cfRule>
    <cfRule type="cellIs" dxfId="165" priority="10" operator="equal">
      <formula>Temp_Ambient</formula>
    </cfRule>
  </conditionalFormatting>
  <conditionalFormatting sqref="B33">
    <cfRule type="cellIs" dxfId="164" priority="1" operator="equal">
      <formula>Temp_20K_Stage</formula>
    </cfRule>
    <cfRule type="cellIs" dxfId="163" priority="2" operator="equal">
      <formula>Temp_Inter_Stage</formula>
    </cfRule>
    <cfRule type="cellIs" dxfId="162" priority="3" operator="equal">
      <formula>Temp_80K_Stage</formula>
    </cfRule>
    <cfRule type="cellIs" dxfId="161" priority="4" operator="equal">
      <formula>Temp_Intermediate</formula>
    </cfRule>
    <cfRule type="cellIs" dxfId="160" priority="5" operator="equal">
      <formula>Temp_Ambient</formula>
    </cfRule>
  </conditionalFormatting>
  <dataValidations count="3">
    <dataValidation type="list" allowBlank="1" showInputMessage="1" showErrorMessage="1" sqref="A24:A34" xr:uid="{00000000-0002-0000-0300-000000000000}">
      <formula1>Component_List_Band4</formula1>
    </dataValidation>
    <dataValidation type="list" allowBlank="1" showInputMessage="1" showErrorMessage="1" sqref="B6:B17 B23:B34" xr:uid="{00000000-0002-0000-0300-000001000000}">
      <formula1>"1,2,3,4,5"</formula1>
    </dataValidation>
    <dataValidation type="list" allowBlank="1" showInputMessage="1" showErrorMessage="1" sqref="A7:A17" xr:uid="{4DC1556D-E505-449E-A2DE-2885257100C5}">
      <formula1>Component_List_Band3</formula1>
    </dataValidation>
  </dataValidations>
  <pageMargins left="0.7" right="0.7" top="0.75" bottom="0.75" header="0.3" footer="0.3"/>
  <pageSetup scale="3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Button 2">
              <controlPr defaultSize="0" print="0" autoFill="0" autoPict="0" macro="[0]!UpdateAll">
                <anchor moveWithCells="1" sizeWithCells="1">
                  <from>
                    <xdr:col>0</xdr:col>
                    <xdr:colOff>57150</xdr:colOff>
                    <xdr:row>1</xdr:row>
                    <xdr:rowOff>38100</xdr:rowOff>
                  </from>
                  <to>
                    <xdr:col>0</xdr:col>
                    <xdr:colOff>1343025</xdr:colOff>
                    <xdr:row>1</xdr:row>
                    <xdr:rowOff>209550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tabColor theme="1"/>
    <pageSetUpPr fitToPage="1"/>
  </sheetPr>
  <dimension ref="A1:AZ94"/>
  <sheetViews>
    <sheetView zoomScale="80" zoomScaleNormal="80" workbookViewId="0">
      <pane xSplit="4" ySplit="1" topLeftCell="E2" activePane="bottomRight" state="frozen"/>
      <selection pane="topRight" activeCell="D1" sqref="D1"/>
      <selection pane="bottomLeft" activeCell="A2" sqref="A2"/>
      <selection pane="bottomRight" activeCell="B2" sqref="B2"/>
    </sheetView>
  </sheetViews>
  <sheetFormatPr defaultRowHeight="12.75"/>
  <cols>
    <col min="1" max="1" width="20.7109375" customWidth="1"/>
    <col min="2" max="4" width="6.7109375" customWidth="1"/>
    <col min="5" max="48" width="7.7109375" style="1" customWidth="1"/>
    <col min="49" max="52" width="7.7109375" customWidth="1"/>
  </cols>
  <sheetData>
    <row r="1" spans="1:52" s="45" customFormat="1" ht="18">
      <c r="A1" s="709" t="s">
        <v>54</v>
      </c>
      <c r="B1" s="710"/>
      <c r="C1" s="710"/>
      <c r="D1" s="710"/>
      <c r="E1" s="710"/>
      <c r="F1" s="710"/>
      <c r="G1" s="710"/>
      <c r="H1" s="710"/>
      <c r="I1" s="710"/>
      <c r="J1" s="710"/>
      <c r="K1" s="710"/>
      <c r="L1" s="710"/>
      <c r="M1" s="710"/>
      <c r="N1" s="710"/>
      <c r="O1" s="710"/>
      <c r="P1" s="710"/>
      <c r="Q1" s="710"/>
      <c r="R1" s="710"/>
      <c r="S1" s="710"/>
      <c r="T1" s="710"/>
      <c r="U1" s="710"/>
      <c r="V1" s="710"/>
      <c r="W1" s="710"/>
      <c r="X1" s="710"/>
      <c r="Y1" s="710"/>
      <c r="Z1" s="710"/>
      <c r="AA1" s="710"/>
      <c r="AB1" s="710"/>
      <c r="AC1" s="710"/>
      <c r="AD1" s="710"/>
      <c r="AE1" s="710"/>
      <c r="AF1" s="710"/>
      <c r="AG1" s="710"/>
      <c r="AH1" s="710"/>
      <c r="AI1" s="710"/>
      <c r="AJ1" s="710"/>
      <c r="AK1" s="710"/>
      <c r="AL1" s="710"/>
      <c r="AM1" s="710"/>
      <c r="AN1" s="710"/>
      <c r="AO1" s="710"/>
      <c r="AP1" s="710"/>
      <c r="AQ1" s="710"/>
      <c r="AR1" s="710"/>
      <c r="AS1" s="710"/>
      <c r="AT1" s="710"/>
      <c r="AU1" s="710"/>
      <c r="AV1" s="711"/>
    </row>
    <row r="2" spans="1:52" s="10" customFormat="1" ht="20.100000000000001" customHeight="1" thickBot="1">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row>
    <row r="3" spans="1:52" s="42" customFormat="1" ht="19.5" customHeight="1" thickBot="1">
      <c r="A3" s="57" t="s">
        <v>201</v>
      </c>
      <c r="B3" s="712" t="s">
        <v>133</v>
      </c>
      <c r="C3" s="712" t="s">
        <v>26</v>
      </c>
      <c r="D3" s="712" t="s">
        <v>27</v>
      </c>
      <c r="E3" s="360">
        <v>5</v>
      </c>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c r="AL3" s="361"/>
      <c r="AM3" s="361"/>
      <c r="AN3" s="361"/>
      <c r="AO3" s="361"/>
      <c r="AP3" s="361"/>
      <c r="AQ3" s="361"/>
      <c r="AR3" s="361"/>
      <c r="AS3" s="361"/>
      <c r="AT3" s="361"/>
      <c r="AU3" s="361"/>
      <c r="AV3" s="362"/>
      <c r="AW3" s="366"/>
      <c r="AX3" s="366"/>
      <c r="AY3" s="366"/>
      <c r="AZ3" s="366"/>
    </row>
    <row r="4" spans="1:52" s="43" customFormat="1" ht="18.75" thickBot="1">
      <c r="A4" s="68" t="s">
        <v>7</v>
      </c>
      <c r="B4" s="713"/>
      <c r="C4" s="713"/>
      <c r="D4" s="713"/>
      <c r="E4" s="715">
        <f>fLO_Band5</f>
        <v>30.5</v>
      </c>
      <c r="F4" s="715"/>
      <c r="G4" s="715"/>
      <c r="H4" s="716"/>
      <c r="I4" s="714">
        <v>32</v>
      </c>
      <c r="J4" s="715"/>
      <c r="K4" s="715"/>
      <c r="L4" s="716"/>
      <c r="M4" s="714">
        <v>33.700000000000003</v>
      </c>
      <c r="N4" s="715"/>
      <c r="O4" s="715"/>
      <c r="P4" s="716"/>
      <c r="Q4" s="714">
        <v>35.5</v>
      </c>
      <c r="R4" s="715"/>
      <c r="S4" s="715"/>
      <c r="T4" s="716"/>
      <c r="U4" s="714">
        <v>37.299999999999997</v>
      </c>
      <c r="V4" s="715"/>
      <c r="W4" s="715"/>
      <c r="X4" s="716"/>
      <c r="Y4" s="714">
        <v>39.299999999999997</v>
      </c>
      <c r="Z4" s="715"/>
      <c r="AA4" s="715"/>
      <c r="AB4" s="716"/>
      <c r="AC4" s="714">
        <v>41.3</v>
      </c>
      <c r="AD4" s="715"/>
      <c r="AE4" s="715"/>
      <c r="AF4" s="716"/>
      <c r="AG4" s="714">
        <v>43.3</v>
      </c>
      <c r="AH4" s="715"/>
      <c r="AI4" s="715"/>
      <c r="AJ4" s="716"/>
      <c r="AK4" s="714">
        <v>45.7</v>
      </c>
      <c r="AL4" s="715"/>
      <c r="AM4" s="715"/>
      <c r="AN4" s="716"/>
      <c r="AO4" s="714">
        <v>48</v>
      </c>
      <c r="AP4" s="715"/>
      <c r="AQ4" s="715"/>
      <c r="AR4" s="716"/>
      <c r="AS4" s="714">
        <f>fHI_Band5</f>
        <v>50.5</v>
      </c>
      <c r="AT4" s="715"/>
      <c r="AU4" s="715"/>
      <c r="AV4" s="716"/>
      <c r="AW4" s="367"/>
      <c r="AX4" s="367"/>
      <c r="AY4" s="367"/>
      <c r="AZ4" s="367"/>
    </row>
    <row r="5" spans="1:52" s="11" customFormat="1" ht="17.25" thickTop="1" thickBot="1">
      <c r="A5" s="58" t="s">
        <v>15</v>
      </c>
      <c r="B5" s="97" t="s">
        <v>11</v>
      </c>
      <c r="C5" s="97" t="s">
        <v>24</v>
      </c>
      <c r="D5" s="97" t="s">
        <v>25</v>
      </c>
      <c r="E5" s="53" t="s">
        <v>17</v>
      </c>
      <c r="F5" s="44" t="s">
        <v>16</v>
      </c>
      <c r="G5" s="65" t="s">
        <v>19</v>
      </c>
      <c r="H5" s="62" t="s">
        <v>20</v>
      </c>
      <c r="I5" s="54" t="s">
        <v>17</v>
      </c>
      <c r="J5" s="44" t="s">
        <v>16</v>
      </c>
      <c r="K5" s="65" t="s">
        <v>19</v>
      </c>
      <c r="L5" s="62" t="s">
        <v>20</v>
      </c>
      <c r="M5" s="54" t="s">
        <v>17</v>
      </c>
      <c r="N5" s="44" t="s">
        <v>16</v>
      </c>
      <c r="O5" s="65" t="s">
        <v>19</v>
      </c>
      <c r="P5" s="62" t="s">
        <v>20</v>
      </c>
      <c r="Q5" s="54" t="s">
        <v>17</v>
      </c>
      <c r="R5" s="44" t="s">
        <v>16</v>
      </c>
      <c r="S5" s="65" t="s">
        <v>19</v>
      </c>
      <c r="T5" s="62" t="s">
        <v>20</v>
      </c>
      <c r="U5" s="54" t="s">
        <v>17</v>
      </c>
      <c r="V5" s="44" t="s">
        <v>16</v>
      </c>
      <c r="W5" s="65" t="s">
        <v>19</v>
      </c>
      <c r="X5" s="62" t="s">
        <v>20</v>
      </c>
      <c r="Y5" s="54" t="s">
        <v>17</v>
      </c>
      <c r="Z5" s="44" t="s">
        <v>16</v>
      </c>
      <c r="AA5" s="65" t="s">
        <v>19</v>
      </c>
      <c r="AB5" s="62" t="s">
        <v>20</v>
      </c>
      <c r="AC5" s="54" t="s">
        <v>17</v>
      </c>
      <c r="AD5" s="44" t="s">
        <v>16</v>
      </c>
      <c r="AE5" s="65" t="s">
        <v>19</v>
      </c>
      <c r="AF5" s="62" t="s">
        <v>20</v>
      </c>
      <c r="AG5" s="54" t="s">
        <v>17</v>
      </c>
      <c r="AH5" s="44" t="s">
        <v>16</v>
      </c>
      <c r="AI5" s="65" t="s">
        <v>19</v>
      </c>
      <c r="AJ5" s="62" t="s">
        <v>20</v>
      </c>
      <c r="AK5" s="54" t="s">
        <v>17</v>
      </c>
      <c r="AL5" s="44" t="s">
        <v>16</v>
      </c>
      <c r="AM5" s="65" t="s">
        <v>19</v>
      </c>
      <c r="AN5" s="62" t="s">
        <v>20</v>
      </c>
      <c r="AO5" s="54" t="s">
        <v>17</v>
      </c>
      <c r="AP5" s="44" t="s">
        <v>16</v>
      </c>
      <c r="AQ5" s="65" t="s">
        <v>19</v>
      </c>
      <c r="AR5" s="62" t="s">
        <v>20</v>
      </c>
      <c r="AS5" s="54" t="s">
        <v>17</v>
      </c>
      <c r="AT5" s="44" t="s">
        <v>16</v>
      </c>
      <c r="AU5" s="65" t="s">
        <v>19</v>
      </c>
      <c r="AV5" s="62" t="s">
        <v>20</v>
      </c>
      <c r="AW5" s="368"/>
      <c r="AX5" s="368"/>
      <c r="AY5" s="368"/>
      <c r="AZ5" s="368"/>
    </row>
    <row r="6" spans="1:52" s="10" customFormat="1" ht="15.75" thickTop="1">
      <c r="A6" s="75" t="s">
        <v>14</v>
      </c>
      <c r="B6" s="99">
        <v>1</v>
      </c>
      <c r="C6" s="99">
        <f t="shared" ref="C6:C17" si="0">INDEX(Stage_Temp_Table,$B6)</f>
        <v>20</v>
      </c>
      <c r="D6" s="99"/>
      <c r="E6" s="76">
        <v>0</v>
      </c>
      <c r="F6" s="77">
        <v>0</v>
      </c>
      <c r="G6" s="78">
        <v>0</v>
      </c>
      <c r="H6" s="79">
        <v>0</v>
      </c>
      <c r="I6" s="76">
        <v>0</v>
      </c>
      <c r="J6" s="77">
        <v>0</v>
      </c>
      <c r="K6" s="78">
        <v>0</v>
      </c>
      <c r="L6" s="79">
        <v>0</v>
      </c>
      <c r="M6" s="76">
        <v>0</v>
      </c>
      <c r="N6" s="77">
        <v>0</v>
      </c>
      <c r="O6" s="78">
        <v>0</v>
      </c>
      <c r="P6" s="79">
        <v>0</v>
      </c>
      <c r="Q6" s="76">
        <v>0</v>
      </c>
      <c r="R6" s="77">
        <v>0</v>
      </c>
      <c r="S6" s="78">
        <v>0</v>
      </c>
      <c r="T6" s="79">
        <v>0</v>
      </c>
      <c r="U6" s="76">
        <v>0</v>
      </c>
      <c r="V6" s="77">
        <v>0</v>
      </c>
      <c r="W6" s="78">
        <v>0</v>
      </c>
      <c r="X6" s="79">
        <v>0</v>
      </c>
      <c r="Y6" s="76">
        <v>0</v>
      </c>
      <c r="Z6" s="77">
        <v>0</v>
      </c>
      <c r="AA6" s="78">
        <v>0</v>
      </c>
      <c r="AB6" s="79">
        <v>0</v>
      </c>
      <c r="AC6" s="76">
        <v>0</v>
      </c>
      <c r="AD6" s="77">
        <v>0</v>
      </c>
      <c r="AE6" s="78">
        <v>0</v>
      </c>
      <c r="AF6" s="79">
        <v>0</v>
      </c>
      <c r="AG6" s="76">
        <v>0</v>
      </c>
      <c r="AH6" s="77">
        <v>0</v>
      </c>
      <c r="AI6" s="78">
        <v>0</v>
      </c>
      <c r="AJ6" s="79">
        <v>0</v>
      </c>
      <c r="AK6" s="76">
        <v>0</v>
      </c>
      <c r="AL6" s="77">
        <v>0</v>
      </c>
      <c r="AM6" s="78">
        <v>0</v>
      </c>
      <c r="AN6" s="79">
        <v>0</v>
      </c>
      <c r="AO6" s="76">
        <v>0</v>
      </c>
      <c r="AP6" s="77">
        <v>0</v>
      </c>
      <c r="AQ6" s="78">
        <v>0</v>
      </c>
      <c r="AR6" s="79">
        <v>0</v>
      </c>
      <c r="AS6" s="76">
        <v>0</v>
      </c>
      <c r="AT6" s="77">
        <v>0</v>
      </c>
      <c r="AU6" s="78">
        <v>0</v>
      </c>
      <c r="AV6" s="79">
        <v>0</v>
      </c>
      <c r="AW6" s="369"/>
      <c r="AX6" s="369"/>
      <c r="AY6" s="369"/>
      <c r="AZ6" s="369"/>
    </row>
    <row r="7" spans="1:52" s="10" customFormat="1" ht="15">
      <c r="A7" s="59" t="s">
        <v>5</v>
      </c>
      <c r="B7" s="96">
        <v>5</v>
      </c>
      <c r="C7" s="100">
        <f t="shared" si="0"/>
        <v>300</v>
      </c>
      <c r="D7" s="94"/>
      <c r="E7" s="70">
        <f>G_Lookup($A7,$E$3, E$4,$D7,$C7)</f>
        <v>-0.05</v>
      </c>
      <c r="F7" s="19">
        <f>Atten_to_Te(E7,$C7)</f>
        <v>3.4738362779695775</v>
      </c>
      <c r="G7" s="66">
        <f ca="1">E7+OFFSET(G7,-1,0)</f>
        <v>-0.05</v>
      </c>
      <c r="H7" s="63">
        <f ca="1">OFFSET(H7,-1,0)+F7*dbToAbs(-1*OFFSET(G7,-1,0))</f>
        <v>3.4738362779695775</v>
      </c>
      <c r="I7" s="70">
        <f>G_Lookup($A7,$E$3, I$4,$D7,$C7)</f>
        <v>-0.05</v>
      </c>
      <c r="J7" s="19">
        <f>Atten_to_Te(I7,$C7)</f>
        <v>3.4738362779695775</v>
      </c>
      <c r="K7" s="66">
        <f ca="1">I7+OFFSET(K7,-1,0)</f>
        <v>-0.05</v>
      </c>
      <c r="L7" s="63">
        <f ca="1">OFFSET(L7,-1,0)+J7*dbToAbs(-1*OFFSET(K7,-1,0))</f>
        <v>3.4738362779695775</v>
      </c>
      <c r="M7" s="70">
        <f>G_Lookup($A7,$E$3, M$4,$D7,$C7)</f>
        <v>-0.05</v>
      </c>
      <c r="N7" s="19">
        <f>Atten_to_Te(M7,$C7)</f>
        <v>3.4738362779695775</v>
      </c>
      <c r="O7" s="66">
        <f ca="1">M7+OFFSET(O7,-1,0)</f>
        <v>-0.05</v>
      </c>
      <c r="P7" s="63">
        <f ca="1">OFFSET(P7,-1,0)+N7*dbToAbs(-1*OFFSET(O7,-1,0))</f>
        <v>3.4738362779695775</v>
      </c>
      <c r="Q7" s="70">
        <f>G_Lookup($A7,$E$3, Q$4,$D7,$C7)</f>
        <v>-0.05</v>
      </c>
      <c r="R7" s="19">
        <f>Atten_to_Te(Q7,$C7)</f>
        <v>3.4738362779695775</v>
      </c>
      <c r="S7" s="66">
        <f ca="1">Q7+OFFSET(S7,-1,0)</f>
        <v>-0.05</v>
      </c>
      <c r="T7" s="63">
        <f ca="1">OFFSET(T7,-1,0)+R7*dbToAbs(-1*OFFSET(S7,-1,0))</f>
        <v>3.4738362779695775</v>
      </c>
      <c r="U7" s="70">
        <f>G_Lookup($A7,$E$3, U$4,$D7,$C7)</f>
        <v>-0.05</v>
      </c>
      <c r="V7" s="19">
        <f>Atten_to_Te(U7,$C7)</f>
        <v>3.4738362779695775</v>
      </c>
      <c r="W7" s="66">
        <f ca="1">U7+OFFSET(W7,-1,0)</f>
        <v>-0.05</v>
      </c>
      <c r="X7" s="63">
        <f ca="1">OFFSET(X7,-1,0)+V7*dbToAbs(-1*OFFSET(W7,-1,0))</f>
        <v>3.4738362779695775</v>
      </c>
      <c r="Y7" s="70">
        <f>G_Lookup($A7,$E$3, Y$4,$D7,$C7)</f>
        <v>-0.05</v>
      </c>
      <c r="Z7" s="19">
        <f>Atten_to_Te(Y7,$C7)</f>
        <v>3.4738362779695775</v>
      </c>
      <c r="AA7" s="66">
        <f ca="1">Y7+OFFSET(AA7,-1,0)</f>
        <v>-0.05</v>
      </c>
      <c r="AB7" s="63">
        <f ca="1">OFFSET(AB7,-1,0)+Z7*dbToAbs(-1*OFFSET(AA7,-1,0))</f>
        <v>3.4738362779695775</v>
      </c>
      <c r="AC7" s="70">
        <f>G_Lookup($A7,$E$3, AC$4,$D7,$C7)</f>
        <v>-0.05</v>
      </c>
      <c r="AD7" s="19">
        <f>Atten_to_Te(AC7,$C7)</f>
        <v>3.4738362779695775</v>
      </c>
      <c r="AE7" s="66">
        <f ca="1">AC7+OFFSET(AE7,-1,0)</f>
        <v>-0.05</v>
      </c>
      <c r="AF7" s="63">
        <f ca="1">OFFSET(AF7,-1,0)+AD7*dbToAbs(-1*OFFSET(AE7,-1,0))</f>
        <v>3.4738362779695775</v>
      </c>
      <c r="AG7" s="70">
        <f>G_Lookup($A7,$E$3, AG$4,$D7,$C7)</f>
        <v>-0.05</v>
      </c>
      <c r="AH7" s="19">
        <f>Atten_to_Te(AG7,$C7)</f>
        <v>3.4738362779695775</v>
      </c>
      <c r="AI7" s="66">
        <f ca="1">AG7+OFFSET(AI7,-1,0)</f>
        <v>-0.05</v>
      </c>
      <c r="AJ7" s="63">
        <f ca="1">OFFSET(AJ7,-1,0)+AH7*dbToAbs(-1*OFFSET(AI7,-1,0))</f>
        <v>3.4738362779695775</v>
      </c>
      <c r="AK7" s="70">
        <f>G_Lookup($A7,$E$3, AK$4,$D7,$C7)</f>
        <v>-0.05</v>
      </c>
      <c r="AL7" s="19">
        <f>Atten_to_Te(AK7,$C7)</f>
        <v>3.4738362779695775</v>
      </c>
      <c r="AM7" s="66">
        <f ca="1">AK7+OFFSET(AM7,-1,0)</f>
        <v>-0.05</v>
      </c>
      <c r="AN7" s="63">
        <f ca="1">OFFSET(AN7,-1,0)+AL7*dbToAbs(-1*OFFSET(AM7,-1,0))</f>
        <v>3.4738362779695775</v>
      </c>
      <c r="AO7" s="70">
        <f>G_Lookup($A7,$E$3, AO$4,$D7,$C7)</f>
        <v>-0.05</v>
      </c>
      <c r="AP7" s="19">
        <f>Atten_to_Te(AO7,$C7)</f>
        <v>3.4738362779695775</v>
      </c>
      <c r="AQ7" s="66">
        <f ca="1">AO7+OFFSET(AQ7,-1,0)</f>
        <v>-0.05</v>
      </c>
      <c r="AR7" s="63">
        <f ca="1">OFFSET(AR7,-1,0)+AP7*dbToAbs(-1*OFFSET(AQ7,-1,0))</f>
        <v>3.4738362779695775</v>
      </c>
      <c r="AS7" s="70">
        <f>G_Lookup($A7,$E$3, AS$4,$D7,$C7)</f>
        <v>-0.05</v>
      </c>
      <c r="AT7" s="19">
        <f>Atten_to_Te(AS7,$C7)</f>
        <v>3.4738362779695775</v>
      </c>
      <c r="AU7" s="66">
        <f ca="1">AS7+OFFSET(AU7,-1,0)</f>
        <v>-0.05</v>
      </c>
      <c r="AV7" s="63">
        <f ca="1">OFFSET(AV7,-1,0)+AT7*dbToAbs(-1*OFFSET(AU7,-1,0))</f>
        <v>3.4738362779695775</v>
      </c>
      <c r="AW7" s="369"/>
      <c r="AX7" s="369"/>
      <c r="AY7" s="369"/>
      <c r="AZ7" s="369"/>
    </row>
    <row r="8" spans="1:52" s="10" customFormat="1" ht="15">
      <c r="A8" s="59" t="s">
        <v>6</v>
      </c>
      <c r="B8" s="96">
        <v>5</v>
      </c>
      <c r="C8" s="100">
        <f t="shared" si="0"/>
        <v>300</v>
      </c>
      <c r="D8" s="94"/>
      <c r="E8" s="70">
        <f t="shared" ref="E8:E17" si="1">G_Lookup($A8,$E$3, E$4,$D8,$C8)</f>
        <v>-0.03</v>
      </c>
      <c r="F8" s="19">
        <f t="shared" ref="F8:F12" si="2">Atten_to_Te(E8,$C8)</f>
        <v>2.0795006555412554</v>
      </c>
      <c r="G8" s="66">
        <f t="shared" ref="G8:G17" ca="1" si="3">E8+OFFSET(G8,-1,0)</f>
        <v>-0.08</v>
      </c>
      <c r="H8" s="63">
        <f ca="1">OFFSET(H8,-1,0)+F8*dbToAbs(-1*OFFSET(G8,-1,0))</f>
        <v>5.5774164162351019</v>
      </c>
      <c r="I8" s="70">
        <f t="shared" ref="I8:I17" si="4">G_Lookup($A8,$E$3, I$4,$D8,$C8)</f>
        <v>-0.03</v>
      </c>
      <c r="J8" s="19">
        <f t="shared" ref="J8:J12" si="5">Atten_to_Te(I8,$C8)</f>
        <v>2.0795006555412554</v>
      </c>
      <c r="K8" s="66">
        <f t="shared" ref="K8:K17" ca="1" si="6">I8+OFFSET(K8,-1,0)</f>
        <v>-0.08</v>
      </c>
      <c r="L8" s="63">
        <f t="shared" ref="L8:L17" ca="1" si="7">OFFSET(L8,-1,0)+J8*dbToAbs(-1*OFFSET(K8,-1,0))</f>
        <v>5.5774164162351019</v>
      </c>
      <c r="M8" s="70">
        <f t="shared" ref="M8:M17" si="8">G_Lookup($A8,$E$3, M$4,$D8,$C8)</f>
        <v>-0.03</v>
      </c>
      <c r="N8" s="19">
        <f t="shared" ref="N8:N12" si="9">Atten_to_Te(M8,$C8)</f>
        <v>2.0795006555412554</v>
      </c>
      <c r="O8" s="66">
        <f t="shared" ref="O8:O17" ca="1" si="10">M8+OFFSET(O8,-1,0)</f>
        <v>-0.08</v>
      </c>
      <c r="P8" s="63">
        <f t="shared" ref="P8:P17" ca="1" si="11">OFFSET(P8,-1,0)+N8*dbToAbs(-1*OFFSET(O8,-1,0))</f>
        <v>5.5774164162351019</v>
      </c>
      <c r="Q8" s="70">
        <f t="shared" ref="Q8:Q17" si="12">G_Lookup($A8,$E$3, Q$4,$D8,$C8)</f>
        <v>-0.03</v>
      </c>
      <c r="R8" s="19">
        <f t="shared" ref="R8:R12" si="13">Atten_to_Te(Q8,$C8)</f>
        <v>2.0795006555412554</v>
      </c>
      <c r="S8" s="66">
        <f t="shared" ref="S8:S17" ca="1" si="14">Q8+OFFSET(S8,-1,0)</f>
        <v>-0.08</v>
      </c>
      <c r="T8" s="63">
        <f t="shared" ref="T8:T17" ca="1" si="15">OFFSET(T8,-1,0)+R8*dbToAbs(-1*OFFSET(S8,-1,0))</f>
        <v>5.5774164162351019</v>
      </c>
      <c r="U8" s="70">
        <f t="shared" ref="U8:U17" si="16">G_Lookup($A8,$E$3, U$4,$D8,$C8)</f>
        <v>-0.03</v>
      </c>
      <c r="V8" s="19">
        <f t="shared" ref="V8:V12" si="17">Atten_to_Te(U8,$C8)</f>
        <v>2.0795006555412554</v>
      </c>
      <c r="W8" s="66">
        <f t="shared" ref="W8:W17" ca="1" si="18">U8+OFFSET(W8,-1,0)</f>
        <v>-0.08</v>
      </c>
      <c r="X8" s="63">
        <f t="shared" ref="X8:X17" ca="1" si="19">OFFSET(X8,-1,0)+V8*dbToAbs(-1*OFFSET(W8,-1,0))</f>
        <v>5.5774164162351019</v>
      </c>
      <c r="Y8" s="70">
        <f t="shared" ref="Y8:Y17" si="20">G_Lookup($A8,$E$3, Y$4,$D8,$C8)</f>
        <v>-0.03</v>
      </c>
      <c r="Z8" s="19">
        <f t="shared" ref="Z8:Z12" si="21">Atten_to_Te(Y8,$C8)</f>
        <v>2.0795006555412554</v>
      </c>
      <c r="AA8" s="66">
        <f t="shared" ref="AA8:AA17" ca="1" si="22">Y8+OFFSET(AA8,-1,0)</f>
        <v>-0.08</v>
      </c>
      <c r="AB8" s="63">
        <f t="shared" ref="AB8:AB17" ca="1" si="23">OFFSET(AB8,-1,0)+Z8*dbToAbs(-1*OFFSET(AA8,-1,0))</f>
        <v>5.5774164162351019</v>
      </c>
      <c r="AC8" s="70">
        <f t="shared" ref="AC8:AC17" si="24">G_Lookup($A8,$E$3, AC$4,$D8,$C8)</f>
        <v>-0.03</v>
      </c>
      <c r="AD8" s="19">
        <f t="shared" ref="AD8:AD12" si="25">Atten_to_Te(AC8,$C8)</f>
        <v>2.0795006555412554</v>
      </c>
      <c r="AE8" s="66">
        <f t="shared" ref="AE8:AE17" ca="1" si="26">AC8+OFFSET(AE8,-1,0)</f>
        <v>-0.08</v>
      </c>
      <c r="AF8" s="63">
        <f t="shared" ref="AF8:AF17" ca="1" si="27">OFFSET(AF8,-1,0)+AD8*dbToAbs(-1*OFFSET(AE8,-1,0))</f>
        <v>5.5774164162351019</v>
      </c>
      <c r="AG8" s="70">
        <f t="shared" ref="AG8:AG17" si="28">G_Lookup($A8,$E$3, AG$4,$D8,$C8)</f>
        <v>-0.03</v>
      </c>
      <c r="AH8" s="19">
        <f t="shared" ref="AH8:AH12" si="29">Atten_to_Te(AG8,$C8)</f>
        <v>2.0795006555412554</v>
      </c>
      <c r="AI8" s="66">
        <f t="shared" ref="AI8:AI17" ca="1" si="30">AG8+OFFSET(AI8,-1,0)</f>
        <v>-0.08</v>
      </c>
      <c r="AJ8" s="63">
        <f t="shared" ref="AJ8:AJ17" ca="1" si="31">OFFSET(AJ8,-1,0)+AH8*dbToAbs(-1*OFFSET(AI8,-1,0))</f>
        <v>5.5774164162351019</v>
      </c>
      <c r="AK8" s="70">
        <f t="shared" ref="AK8:AK17" si="32">G_Lookup($A8,$E$3, AK$4,$D8,$C8)</f>
        <v>-0.03</v>
      </c>
      <c r="AL8" s="19">
        <f t="shared" ref="AL8:AL12" si="33">Atten_to_Te(AK8,$C8)</f>
        <v>2.0795006555412554</v>
      </c>
      <c r="AM8" s="66">
        <f t="shared" ref="AM8:AM17" ca="1" si="34">AK8+OFFSET(AM8,-1,0)</f>
        <v>-0.08</v>
      </c>
      <c r="AN8" s="63">
        <f t="shared" ref="AN8:AN17" ca="1" si="35">OFFSET(AN8,-1,0)+AL8*dbToAbs(-1*OFFSET(AM8,-1,0))</f>
        <v>5.5774164162351019</v>
      </c>
      <c r="AO8" s="70">
        <f t="shared" ref="AO8:AO17" si="36">G_Lookup($A8,$E$3, AO$4,$D8,$C8)</f>
        <v>-0.03</v>
      </c>
      <c r="AP8" s="19">
        <f t="shared" ref="AP8:AP12" si="37">Atten_to_Te(AO8,$C8)</f>
        <v>2.0795006555412554</v>
      </c>
      <c r="AQ8" s="66">
        <f t="shared" ref="AQ8:AQ17" ca="1" si="38">AO8+OFFSET(AQ8,-1,0)</f>
        <v>-0.08</v>
      </c>
      <c r="AR8" s="63">
        <f t="shared" ref="AR8:AR17" ca="1" si="39">OFFSET(AR8,-1,0)+AP8*dbToAbs(-1*OFFSET(AQ8,-1,0))</f>
        <v>5.5774164162351019</v>
      </c>
      <c r="AS8" s="70">
        <f t="shared" ref="AS8:AS17" si="40">G_Lookup($A8,$E$3, AS$4,$D8,$C8)</f>
        <v>-0.03</v>
      </c>
      <c r="AT8" s="19">
        <f t="shared" ref="AT8:AT12" si="41">Atten_to_Te(AS8,$C8)</f>
        <v>2.0795006555412554</v>
      </c>
      <c r="AU8" s="66">
        <f t="shared" ref="AU8:AU17" ca="1" si="42">AS8+OFFSET(AU8,-1,0)</f>
        <v>-0.08</v>
      </c>
      <c r="AV8" s="63">
        <f t="shared" ref="AV8:AV17" ca="1" si="43">OFFSET(AV8,-1,0)+AT8*dbToAbs(-1*OFFSET(AU8,-1,0))</f>
        <v>5.5774164162351019</v>
      </c>
      <c r="AW8" s="369"/>
      <c r="AX8" s="369"/>
      <c r="AY8" s="369"/>
      <c r="AZ8" s="369"/>
    </row>
    <row r="9" spans="1:52" s="10" customFormat="1" ht="15">
      <c r="A9" s="59" t="s">
        <v>8</v>
      </c>
      <c r="B9" s="96">
        <v>4</v>
      </c>
      <c r="C9" s="100">
        <f t="shared" si="0"/>
        <v>190</v>
      </c>
      <c r="D9" s="94"/>
      <c r="E9" s="70">
        <f t="shared" si="1"/>
        <v>-0.03</v>
      </c>
      <c r="F9" s="19">
        <f t="shared" si="2"/>
        <v>1.3170170818427951</v>
      </c>
      <c r="G9" s="66">
        <f t="shared" ca="1" si="3"/>
        <v>-0.11</v>
      </c>
      <c r="H9" s="63">
        <f t="shared" ref="H9:H17" ca="1" si="44">OFFSET(H9,-1,0)+F9*dbToAbs(-1*OFFSET(G9,-1,0))</f>
        <v>6.918918673720337</v>
      </c>
      <c r="I9" s="70">
        <f t="shared" si="4"/>
        <v>-0.03</v>
      </c>
      <c r="J9" s="19">
        <f t="shared" si="5"/>
        <v>1.3170170818427951</v>
      </c>
      <c r="K9" s="66">
        <f t="shared" ca="1" si="6"/>
        <v>-0.11</v>
      </c>
      <c r="L9" s="63">
        <f t="shared" ca="1" si="7"/>
        <v>6.918918673720337</v>
      </c>
      <c r="M9" s="70">
        <f t="shared" si="8"/>
        <v>-0.03</v>
      </c>
      <c r="N9" s="19">
        <f t="shared" si="9"/>
        <v>1.3170170818427951</v>
      </c>
      <c r="O9" s="66">
        <f t="shared" ca="1" si="10"/>
        <v>-0.11</v>
      </c>
      <c r="P9" s="63">
        <f t="shared" ca="1" si="11"/>
        <v>6.918918673720337</v>
      </c>
      <c r="Q9" s="70">
        <f t="shared" si="12"/>
        <v>-0.03</v>
      </c>
      <c r="R9" s="19">
        <f t="shared" si="13"/>
        <v>1.3170170818427951</v>
      </c>
      <c r="S9" s="66">
        <f t="shared" ca="1" si="14"/>
        <v>-0.11</v>
      </c>
      <c r="T9" s="63">
        <f t="shared" ca="1" si="15"/>
        <v>6.918918673720337</v>
      </c>
      <c r="U9" s="70">
        <f t="shared" si="16"/>
        <v>-0.03</v>
      </c>
      <c r="V9" s="19">
        <f t="shared" si="17"/>
        <v>1.3170170818427951</v>
      </c>
      <c r="W9" s="66">
        <f t="shared" ca="1" si="18"/>
        <v>-0.11</v>
      </c>
      <c r="X9" s="63">
        <f t="shared" ca="1" si="19"/>
        <v>6.918918673720337</v>
      </c>
      <c r="Y9" s="70">
        <f t="shared" si="20"/>
        <v>-0.03</v>
      </c>
      <c r="Z9" s="19">
        <f t="shared" si="21"/>
        <v>1.3170170818427951</v>
      </c>
      <c r="AA9" s="66">
        <f t="shared" ca="1" si="22"/>
        <v>-0.11</v>
      </c>
      <c r="AB9" s="63">
        <f t="shared" ca="1" si="23"/>
        <v>6.918918673720337</v>
      </c>
      <c r="AC9" s="70">
        <f t="shared" si="24"/>
        <v>-0.03</v>
      </c>
      <c r="AD9" s="19">
        <f t="shared" si="25"/>
        <v>1.3170170818427951</v>
      </c>
      <c r="AE9" s="66">
        <f t="shared" ca="1" si="26"/>
        <v>-0.11</v>
      </c>
      <c r="AF9" s="63">
        <f t="shared" ca="1" si="27"/>
        <v>6.918918673720337</v>
      </c>
      <c r="AG9" s="70">
        <f t="shared" si="28"/>
        <v>-0.03</v>
      </c>
      <c r="AH9" s="19">
        <f t="shared" si="29"/>
        <v>1.3170170818427951</v>
      </c>
      <c r="AI9" s="66">
        <f t="shared" ca="1" si="30"/>
        <v>-0.11</v>
      </c>
      <c r="AJ9" s="63">
        <f t="shared" ca="1" si="31"/>
        <v>6.918918673720337</v>
      </c>
      <c r="AK9" s="70">
        <f t="shared" si="32"/>
        <v>-0.03</v>
      </c>
      <c r="AL9" s="19">
        <f t="shared" si="33"/>
        <v>1.3170170818427951</v>
      </c>
      <c r="AM9" s="66">
        <f t="shared" ca="1" si="34"/>
        <v>-0.11</v>
      </c>
      <c r="AN9" s="63">
        <f t="shared" ca="1" si="35"/>
        <v>6.918918673720337</v>
      </c>
      <c r="AO9" s="70">
        <f t="shared" si="36"/>
        <v>-0.03</v>
      </c>
      <c r="AP9" s="19">
        <f t="shared" si="37"/>
        <v>1.3170170818427951</v>
      </c>
      <c r="AQ9" s="66">
        <f t="shared" ca="1" si="38"/>
        <v>-0.11</v>
      </c>
      <c r="AR9" s="63">
        <f t="shared" ca="1" si="39"/>
        <v>6.918918673720337</v>
      </c>
      <c r="AS9" s="70">
        <f t="shared" si="40"/>
        <v>-0.03</v>
      </c>
      <c r="AT9" s="19">
        <f t="shared" si="41"/>
        <v>1.3170170818427951</v>
      </c>
      <c r="AU9" s="66">
        <f t="shared" ca="1" si="42"/>
        <v>-0.11</v>
      </c>
      <c r="AV9" s="63">
        <f t="shared" ca="1" si="43"/>
        <v>6.918918673720337</v>
      </c>
      <c r="AW9" s="369"/>
      <c r="AX9" s="369"/>
      <c r="AY9" s="369"/>
      <c r="AZ9" s="369"/>
    </row>
    <row r="10" spans="1:52" s="10" customFormat="1" ht="15">
      <c r="A10" s="59" t="s">
        <v>306</v>
      </c>
      <c r="B10" s="96">
        <v>1</v>
      </c>
      <c r="C10" s="100">
        <f t="shared" si="0"/>
        <v>20</v>
      </c>
      <c r="D10" s="94"/>
      <c r="E10" s="70">
        <f t="shared" si="1"/>
        <v>-0.05</v>
      </c>
      <c r="F10" s="19">
        <f t="shared" si="2"/>
        <v>0.23158908519797183</v>
      </c>
      <c r="G10" s="66">
        <f t="shared" ca="1" si="3"/>
        <v>-0.16</v>
      </c>
      <c r="H10" s="63">
        <f t="shared" ca="1" si="44"/>
        <v>7.1564484650524385</v>
      </c>
      <c r="I10" s="70">
        <f t="shared" si="4"/>
        <v>-0.05</v>
      </c>
      <c r="J10" s="19">
        <f t="shared" si="5"/>
        <v>0.23158908519797183</v>
      </c>
      <c r="K10" s="66">
        <f t="shared" ca="1" si="6"/>
        <v>-0.16</v>
      </c>
      <c r="L10" s="63">
        <f t="shared" ca="1" si="7"/>
        <v>7.1564484650524385</v>
      </c>
      <c r="M10" s="70">
        <f t="shared" si="8"/>
        <v>-0.05</v>
      </c>
      <c r="N10" s="19">
        <f t="shared" si="9"/>
        <v>0.23158908519797183</v>
      </c>
      <c r="O10" s="66">
        <f t="shared" ca="1" si="10"/>
        <v>-0.16</v>
      </c>
      <c r="P10" s="63">
        <f t="shared" ca="1" si="11"/>
        <v>7.1564484650524385</v>
      </c>
      <c r="Q10" s="70">
        <f t="shared" si="12"/>
        <v>-0.05</v>
      </c>
      <c r="R10" s="19">
        <f t="shared" si="13"/>
        <v>0.23158908519797183</v>
      </c>
      <c r="S10" s="66">
        <f t="shared" ca="1" si="14"/>
        <v>-0.16</v>
      </c>
      <c r="T10" s="63">
        <f t="shared" ca="1" si="15"/>
        <v>7.1564484650524385</v>
      </c>
      <c r="U10" s="70">
        <f t="shared" si="16"/>
        <v>-0.05</v>
      </c>
      <c r="V10" s="19">
        <f t="shared" si="17"/>
        <v>0.23158908519797183</v>
      </c>
      <c r="W10" s="66">
        <f t="shared" ca="1" si="18"/>
        <v>-0.16</v>
      </c>
      <c r="X10" s="63">
        <f t="shared" ca="1" si="19"/>
        <v>7.1564484650524385</v>
      </c>
      <c r="Y10" s="70">
        <f t="shared" si="20"/>
        <v>-0.05</v>
      </c>
      <c r="Z10" s="19">
        <f t="shared" si="21"/>
        <v>0.23158908519797183</v>
      </c>
      <c r="AA10" s="66">
        <f t="shared" ca="1" si="22"/>
        <v>-0.16</v>
      </c>
      <c r="AB10" s="63">
        <f t="shared" ca="1" si="23"/>
        <v>7.1564484650524385</v>
      </c>
      <c r="AC10" s="70">
        <f t="shared" si="24"/>
        <v>-0.05</v>
      </c>
      <c r="AD10" s="19">
        <f t="shared" si="25"/>
        <v>0.23158908519797183</v>
      </c>
      <c r="AE10" s="66">
        <f t="shared" ca="1" si="26"/>
        <v>-0.16</v>
      </c>
      <c r="AF10" s="63">
        <f t="shared" ca="1" si="27"/>
        <v>7.1564484650524385</v>
      </c>
      <c r="AG10" s="70">
        <f t="shared" si="28"/>
        <v>-0.05</v>
      </c>
      <c r="AH10" s="19">
        <f t="shared" si="29"/>
        <v>0.23158908519797183</v>
      </c>
      <c r="AI10" s="66">
        <f t="shared" ca="1" si="30"/>
        <v>-0.16</v>
      </c>
      <c r="AJ10" s="63">
        <f t="shared" ca="1" si="31"/>
        <v>7.1564484650524385</v>
      </c>
      <c r="AK10" s="70">
        <f t="shared" si="32"/>
        <v>-0.05</v>
      </c>
      <c r="AL10" s="19">
        <f t="shared" si="33"/>
        <v>0.23158908519797183</v>
      </c>
      <c r="AM10" s="66">
        <f t="shared" ca="1" si="34"/>
        <v>-0.16</v>
      </c>
      <c r="AN10" s="63">
        <f t="shared" ca="1" si="35"/>
        <v>7.1564484650524385</v>
      </c>
      <c r="AO10" s="70">
        <f t="shared" si="36"/>
        <v>-0.05</v>
      </c>
      <c r="AP10" s="19">
        <f t="shared" si="37"/>
        <v>0.23158908519797183</v>
      </c>
      <c r="AQ10" s="66">
        <f t="shared" ca="1" si="38"/>
        <v>-0.16</v>
      </c>
      <c r="AR10" s="63">
        <f t="shared" ca="1" si="39"/>
        <v>7.1564484650524385</v>
      </c>
      <c r="AS10" s="70">
        <f t="shared" si="40"/>
        <v>-0.05</v>
      </c>
      <c r="AT10" s="19">
        <f t="shared" si="41"/>
        <v>0.23158908519797183</v>
      </c>
      <c r="AU10" s="66">
        <f t="shared" ca="1" si="42"/>
        <v>-0.16</v>
      </c>
      <c r="AV10" s="63">
        <f t="shared" ca="1" si="43"/>
        <v>7.1564484650524385</v>
      </c>
      <c r="AW10" s="369"/>
      <c r="AX10" s="369"/>
      <c r="AY10" s="369"/>
      <c r="AZ10" s="369"/>
    </row>
    <row r="11" spans="1:52" s="74" customFormat="1" ht="15">
      <c r="A11" s="71" t="s">
        <v>92</v>
      </c>
      <c r="B11" s="96">
        <v>1</v>
      </c>
      <c r="C11" s="100">
        <f t="shared" si="0"/>
        <v>20</v>
      </c>
      <c r="D11" s="101"/>
      <c r="E11" s="70">
        <f t="shared" si="1"/>
        <v>-0.17126064020827875</v>
      </c>
      <c r="F11" s="19">
        <f t="shared" si="2"/>
        <v>0.80444141062324892</v>
      </c>
      <c r="G11" s="72">
        <f t="shared" ca="1" si="3"/>
        <v>-0.33126064020827872</v>
      </c>
      <c r="H11" s="73">
        <f t="shared" ca="1" si="44"/>
        <v>7.9910792874347853</v>
      </c>
      <c r="I11" s="70">
        <f t="shared" si="4"/>
        <v>-0.14889345903291787</v>
      </c>
      <c r="J11" s="19">
        <f t="shared" si="5"/>
        <v>0.69756911826833523</v>
      </c>
      <c r="K11" s="72">
        <f t="shared" ca="1" si="6"/>
        <v>-0.30889345903291787</v>
      </c>
      <c r="L11" s="73">
        <f t="shared" ca="1" si="7"/>
        <v>7.8801962472529521</v>
      </c>
      <c r="M11" s="70">
        <f t="shared" si="8"/>
        <v>-0.13376527721210613</v>
      </c>
      <c r="N11" s="19">
        <f t="shared" si="9"/>
        <v>0.62559678599898749</v>
      </c>
      <c r="O11" s="72">
        <f t="shared" ca="1" si="10"/>
        <v>-0.2937652772121061</v>
      </c>
      <c r="P11" s="73">
        <f t="shared" ca="1" si="11"/>
        <v>7.8055229073708086</v>
      </c>
      <c r="Q11" s="70">
        <f t="shared" si="12"/>
        <v>-0.1229045004949321</v>
      </c>
      <c r="R11" s="19">
        <f t="shared" si="13"/>
        <v>0.57408101882898244</v>
      </c>
      <c r="S11" s="72">
        <f t="shared" ca="1" si="14"/>
        <v>-0.2829045004949321</v>
      </c>
      <c r="T11" s="73">
        <f t="shared" ca="1" si="15"/>
        <v>7.7520738350692637</v>
      </c>
      <c r="U11" s="70">
        <f t="shared" si="16"/>
        <v>-0.11525171999104117</v>
      </c>
      <c r="V11" s="19">
        <f t="shared" si="17"/>
        <v>0.53785898692970679</v>
      </c>
      <c r="W11" s="72">
        <f t="shared" ca="1" si="18"/>
        <v>-0.27525171999104114</v>
      </c>
      <c r="X11" s="73">
        <f t="shared" ca="1" si="19"/>
        <v>7.7144924476950987</v>
      </c>
      <c r="Y11" s="70">
        <f t="shared" si="20"/>
        <v>-0.10927134537774044</v>
      </c>
      <c r="Z11" s="19">
        <f t="shared" si="21"/>
        <v>0.50959715813503781</v>
      </c>
      <c r="AA11" s="72">
        <f t="shared" ca="1" si="22"/>
        <v>-0.26927134537774045</v>
      </c>
      <c r="AB11" s="73">
        <f t="shared" ca="1" si="23"/>
        <v>7.6851699972376455</v>
      </c>
      <c r="AC11" s="70">
        <f t="shared" si="24"/>
        <v>-0.10472307066662696</v>
      </c>
      <c r="AD11" s="19">
        <f t="shared" si="25"/>
        <v>0.48812913212664455</v>
      </c>
      <c r="AE11" s="72">
        <f t="shared" ca="1" si="26"/>
        <v>-0.26472307066662698</v>
      </c>
      <c r="AF11" s="73">
        <f t="shared" ca="1" si="27"/>
        <v>7.6628963102224175</v>
      </c>
      <c r="AG11" s="70">
        <f t="shared" si="28"/>
        <v>-0.10131125267299283</v>
      </c>
      <c r="AH11" s="19">
        <f t="shared" si="29"/>
        <v>0.47203997596404701</v>
      </c>
      <c r="AI11" s="72">
        <f t="shared" ca="1" si="30"/>
        <v>-0.26131125267299282</v>
      </c>
      <c r="AJ11" s="73">
        <f t="shared" ca="1" si="31"/>
        <v>7.6462033535171887</v>
      </c>
      <c r="AK11" s="70">
        <f t="shared" si="32"/>
        <v>-9.8244956351318649E-2</v>
      </c>
      <c r="AL11" s="19">
        <f t="shared" si="33"/>
        <v>0.45759098146051169</v>
      </c>
      <c r="AM11" s="72">
        <f t="shared" ca="1" si="34"/>
        <v>-0.25824495635131867</v>
      </c>
      <c r="AN11" s="73">
        <f t="shared" ca="1" si="35"/>
        <v>7.6312121111397726</v>
      </c>
      <c r="AO11" s="70">
        <f t="shared" si="36"/>
        <v>-9.6090780314321195E-2</v>
      </c>
      <c r="AP11" s="19">
        <f t="shared" si="37"/>
        <v>0.44744617733507575</v>
      </c>
      <c r="AQ11" s="72">
        <f t="shared" ca="1" si="38"/>
        <v>-0.2560907803143212</v>
      </c>
      <c r="AR11" s="73">
        <f t="shared" ca="1" si="39"/>
        <v>7.6206865885867252</v>
      </c>
      <c r="AS11" s="70">
        <f t="shared" si="40"/>
        <v>-9.4443478325050803E-2</v>
      </c>
      <c r="AT11" s="19">
        <f t="shared" si="41"/>
        <v>0.43969182334680834</v>
      </c>
      <c r="AU11" s="72">
        <f t="shared" ca="1" si="42"/>
        <v>-0.25444347832505082</v>
      </c>
      <c r="AV11" s="73">
        <f t="shared" ca="1" si="43"/>
        <v>7.612641225977586</v>
      </c>
      <c r="AW11" s="369"/>
      <c r="AX11" s="369"/>
      <c r="AY11" s="369"/>
      <c r="AZ11" s="369"/>
    </row>
    <row r="12" spans="1:52" s="10" customFormat="1" ht="15">
      <c r="A12" s="59" t="s">
        <v>260</v>
      </c>
      <c r="B12" s="96">
        <v>1</v>
      </c>
      <c r="C12" s="100">
        <f t="shared" si="0"/>
        <v>20</v>
      </c>
      <c r="D12" s="94"/>
      <c r="E12" s="70">
        <f t="shared" si="1"/>
        <v>-7.0000000000000007E-2</v>
      </c>
      <c r="F12" s="19">
        <f t="shared" si="2"/>
        <v>0.32497385741391049</v>
      </c>
      <c r="G12" s="66">
        <f t="shared" ca="1" si="3"/>
        <v>-0.40126064020827873</v>
      </c>
      <c r="H12" s="63">
        <f t="shared" ca="1" si="44"/>
        <v>8.341810558793016</v>
      </c>
      <c r="I12" s="70">
        <f t="shared" si="4"/>
        <v>-0.06</v>
      </c>
      <c r="J12" s="19">
        <f t="shared" si="5"/>
        <v>0.27822771473358987</v>
      </c>
      <c r="K12" s="66">
        <f t="shared" ca="1" si="6"/>
        <v>-0.36889345903291787</v>
      </c>
      <c r="L12" s="63">
        <f t="shared" ca="1" si="7"/>
        <v>8.1789337419314165</v>
      </c>
      <c r="M12" s="70">
        <f t="shared" si="8"/>
        <v>-0.06</v>
      </c>
      <c r="N12" s="19">
        <f t="shared" si="9"/>
        <v>0.27822771473358987</v>
      </c>
      <c r="O12" s="66">
        <f t="shared" ca="1" si="10"/>
        <v>-0.3537652772121061</v>
      </c>
      <c r="P12" s="63">
        <f t="shared" ca="1" si="11"/>
        <v>8.1032215924139273</v>
      </c>
      <c r="Q12" s="70">
        <f t="shared" si="12"/>
        <v>-0.05</v>
      </c>
      <c r="R12" s="19">
        <f t="shared" si="13"/>
        <v>0.23158908519797183</v>
      </c>
      <c r="S12" s="66">
        <f t="shared" ca="1" si="14"/>
        <v>-0.33290450049493209</v>
      </c>
      <c r="T12" s="63">
        <f t="shared" ca="1" si="15"/>
        <v>7.9992511084836035</v>
      </c>
      <c r="U12" s="70">
        <f t="shared" si="16"/>
        <v>-0.05</v>
      </c>
      <c r="V12" s="19">
        <f t="shared" si="17"/>
        <v>0.23158908519797183</v>
      </c>
      <c r="W12" s="66">
        <f t="shared" ca="1" si="18"/>
        <v>-0.32525171999104113</v>
      </c>
      <c r="X12" s="63">
        <f t="shared" ca="1" si="19"/>
        <v>7.9612345491533159</v>
      </c>
      <c r="Y12" s="70">
        <f t="shared" si="20"/>
        <v>-0.05</v>
      </c>
      <c r="Z12" s="19">
        <f t="shared" si="21"/>
        <v>0.23158908519797183</v>
      </c>
      <c r="AA12" s="66">
        <f t="shared" ca="1" si="22"/>
        <v>-0.31927134537774043</v>
      </c>
      <c r="AB12" s="63">
        <f t="shared" ca="1" si="23"/>
        <v>7.9315725607220022</v>
      </c>
      <c r="AC12" s="70">
        <f t="shared" si="24"/>
        <v>-0.05</v>
      </c>
      <c r="AD12" s="19">
        <f t="shared" si="25"/>
        <v>0.23158908519797183</v>
      </c>
      <c r="AE12" s="66">
        <f t="shared" ca="1" si="26"/>
        <v>-0.31472307066662697</v>
      </c>
      <c r="AF12" s="63">
        <f t="shared" ca="1" si="27"/>
        <v>7.9090409565667823</v>
      </c>
      <c r="AG12" s="70">
        <f t="shared" si="28"/>
        <v>-0.05</v>
      </c>
      <c r="AH12" s="19">
        <f t="shared" si="29"/>
        <v>0.23158908519797183</v>
      </c>
      <c r="AI12" s="66">
        <f t="shared" ca="1" si="30"/>
        <v>-0.31131125267299281</v>
      </c>
      <c r="AJ12" s="63">
        <f t="shared" ca="1" si="31"/>
        <v>7.8921547045329223</v>
      </c>
      <c r="AK12" s="70">
        <f t="shared" si="32"/>
        <v>-0.05</v>
      </c>
      <c r="AL12" s="19">
        <f t="shared" si="33"/>
        <v>0.23158908519797183</v>
      </c>
      <c r="AM12" s="66">
        <f t="shared" ca="1" si="34"/>
        <v>-0.30824495635131866</v>
      </c>
      <c r="AN12" s="63">
        <f t="shared" ca="1" si="35"/>
        <v>7.8769898717500979</v>
      </c>
      <c r="AO12" s="70">
        <f t="shared" si="36"/>
        <v>-0.05</v>
      </c>
      <c r="AP12" s="19">
        <f t="shared" si="37"/>
        <v>0.23158908519797183</v>
      </c>
      <c r="AQ12" s="66">
        <f t="shared" ca="1" si="38"/>
        <v>-0.30609078031432119</v>
      </c>
      <c r="AR12" s="63">
        <f t="shared" ca="1" si="39"/>
        <v>7.8663424693900863</v>
      </c>
      <c r="AS12" s="70">
        <f t="shared" si="40"/>
        <v>-0.05</v>
      </c>
      <c r="AT12" s="19">
        <f t="shared" si="41"/>
        <v>0.23158908519797183</v>
      </c>
      <c r="AU12" s="66">
        <f t="shared" ca="1" si="42"/>
        <v>-0.30444347832505081</v>
      </c>
      <c r="AV12" s="63">
        <f t="shared" ca="1" si="43"/>
        <v>7.8582039458726101</v>
      </c>
      <c r="AW12" s="369"/>
      <c r="AX12" s="369"/>
      <c r="AY12" s="369"/>
      <c r="AZ12" s="369"/>
    </row>
    <row r="13" spans="1:52" s="17" customFormat="1" ht="15.75">
      <c r="A13" s="61" t="s">
        <v>140</v>
      </c>
      <c r="B13" s="96">
        <v>4</v>
      </c>
      <c r="C13" s="100">
        <f>INDEX(Stage_Temp_Table,$B13)</f>
        <v>190</v>
      </c>
      <c r="D13" s="95"/>
      <c r="E13" s="70">
        <f t="shared" si="1"/>
        <v>0</v>
      </c>
      <c r="F13" s="113">
        <f>T_LNA($A13,E$4,$C13)</f>
        <v>9.5225574389181777E-2</v>
      </c>
      <c r="G13" s="66">
        <f t="shared" ref="G13" ca="1" si="45">E13+OFFSET(G13,-1,0)</f>
        <v>-0.40126064020827873</v>
      </c>
      <c r="H13" s="63">
        <f t="shared" ref="H13" ca="1" si="46">OFFSET(H13,-1,0)+F13*dbToAbs(-1*OFFSET(G13,-1,0))</f>
        <v>8.4462536374461639</v>
      </c>
      <c r="I13" s="70">
        <f t="shared" si="4"/>
        <v>0</v>
      </c>
      <c r="J13" s="113">
        <f>T_LNA($A13,I$4,$C13)</f>
        <v>0.11715305035368163</v>
      </c>
      <c r="K13" s="66">
        <f t="shared" ref="K13" ca="1" si="47">I13+OFFSET(K13,-1,0)</f>
        <v>-0.36889345903291787</v>
      </c>
      <c r="L13" s="63">
        <f t="shared" ref="L13" ca="1" si="48">OFFSET(L13,-1,0)+J13*dbToAbs(-1*OFFSET(K13,-1,0))</f>
        <v>8.3064727241295255</v>
      </c>
      <c r="M13" s="70">
        <f t="shared" si="8"/>
        <v>0</v>
      </c>
      <c r="N13" s="113">
        <f>T_LNA($A13,M$4,$C13)</f>
        <v>0.1441297392555449</v>
      </c>
      <c r="O13" s="66">
        <f t="shared" ca="1" si="10"/>
        <v>-0.3537652772121061</v>
      </c>
      <c r="P13" s="63">
        <f t="shared" ca="1" si="11"/>
        <v>8.2595832006550349</v>
      </c>
      <c r="Q13" s="70">
        <f t="shared" si="12"/>
        <v>0</v>
      </c>
      <c r="R13" s="113">
        <f>T_LNA($A13,Q$4,$C13)</f>
        <v>0.16933767824541174</v>
      </c>
      <c r="S13" s="66">
        <f t="shared" ref="S13" ca="1" si="49">Q13+OFFSET(S13,-1,0)</f>
        <v>-0.33290450049493209</v>
      </c>
      <c r="T13" s="63">
        <f t="shared" ref="T13" ca="1" si="50">OFFSET(T13,-1,0)+R13*dbToAbs(-1*OFFSET(S13,-1,0))</f>
        <v>8.1820796736747532</v>
      </c>
      <c r="U13" s="70">
        <f t="shared" si="16"/>
        <v>0</v>
      </c>
      <c r="V13" s="113">
        <f>T_LNA($A13,U$4,$C13)</f>
        <v>0.18567507198160393</v>
      </c>
      <c r="W13" s="66">
        <f t="shared" ref="W13" ca="1" si="51">U13+OFFSET(W13,-1,0)</f>
        <v>-0.32525171999104113</v>
      </c>
      <c r="X13" s="63">
        <f t="shared" ref="X13" ca="1" si="52">OFFSET(X13,-1,0)+V13*dbToAbs(-1*OFFSET(W13,-1,0))</f>
        <v>8.1613491481480462</v>
      </c>
      <c r="Y13" s="70">
        <f t="shared" si="20"/>
        <v>0</v>
      </c>
      <c r="Z13" s="113">
        <f>T_LNA($A13,Y$4,$C13)</f>
        <v>0.19895442412967093</v>
      </c>
      <c r="AA13" s="66">
        <f t="shared" ref="AA13" ca="1" si="53">Y13+OFFSET(AA13,-1,0)</f>
        <v>-0.31927134537774043</v>
      </c>
      <c r="AB13" s="63">
        <f t="shared" ref="AB13" ca="1" si="54">OFFSET(AB13,-1,0)+Z13*dbToAbs(-1*OFFSET(AA13,-1,0))</f>
        <v>8.1457041476133938</v>
      </c>
      <c r="AC13" s="70">
        <f t="shared" si="24"/>
        <v>0</v>
      </c>
      <c r="AD13" s="113">
        <f>T_LNA($A13,AC$4,$C13)</f>
        <v>0.20358866799514533</v>
      </c>
      <c r="AE13" s="66">
        <f t="shared" ref="AE13" ca="1" si="55">AC13+OFFSET(AE13,-1,0)</f>
        <v>-0.31472307066662697</v>
      </c>
      <c r="AF13" s="63">
        <f t="shared" ref="AF13" ca="1" si="56">OFFSET(AF13,-1,0)+AD13*dbToAbs(-1*OFFSET(AE13,-1,0))</f>
        <v>8.1279309498948127</v>
      </c>
      <c r="AG13" s="70">
        <f t="shared" si="28"/>
        <v>0</v>
      </c>
      <c r="AH13" s="113">
        <f>T_LNA($A13,AG$4,$C13)</f>
        <v>0.20358866799514533</v>
      </c>
      <c r="AI13" s="66">
        <f t="shared" ref="AI13" ca="1" si="57">AG13+OFFSET(AI13,-1,0)</f>
        <v>-0.31131125267299281</v>
      </c>
      <c r="AJ13" s="63">
        <f t="shared" ref="AJ13" ca="1" si="58">OFFSET(AJ13,-1,0)+AH13*dbToAbs(-1*OFFSET(AI13,-1,0))</f>
        <v>8.1108728053830017</v>
      </c>
      <c r="AK13" s="70">
        <f t="shared" si="32"/>
        <v>0</v>
      </c>
      <c r="AL13" s="113">
        <f>T_LNA($A13,AK$4,$C13)</f>
        <v>0.19</v>
      </c>
      <c r="AM13" s="66">
        <f t="shared" ref="AM13" ca="1" si="59">AK13+OFFSET(AM13,-1,0)</f>
        <v>-0.30824495635131866</v>
      </c>
      <c r="AN13" s="63">
        <f t="shared" ref="AN13" ca="1" si="60">OFFSET(AN13,-1,0)+AL13*dbToAbs(-1*OFFSET(AM13,-1,0))</f>
        <v>8.0809654141191487</v>
      </c>
      <c r="AO13" s="70">
        <f t="shared" si="36"/>
        <v>0</v>
      </c>
      <c r="AP13" s="113">
        <f>T_LNA($A13,AO$4,$C13)</f>
        <v>0.17731831715142821</v>
      </c>
      <c r="AQ13" s="66">
        <f t="shared" ref="AQ13" ca="1" si="61">AO13+OFFSET(AQ13,-1,0)</f>
        <v>-0.30609078031432119</v>
      </c>
      <c r="AR13" s="63">
        <f t="shared" ref="AR13" ca="1" si="62">OFFSET(AR13,-1,0)+AP13*dbToAbs(-1*OFFSET(AQ13,-1,0))</f>
        <v>8.0566091225899754</v>
      </c>
      <c r="AS13" s="70">
        <f t="shared" si="40"/>
        <v>0</v>
      </c>
      <c r="AT13" s="113">
        <f>T_LNA($A13,AS$4,$C13)</f>
        <v>0.1654830820916553</v>
      </c>
      <c r="AU13" s="66">
        <f t="shared" ref="AU13" ca="1" si="63">AS13+OFFSET(AU13,-1,0)</f>
        <v>-0.30444347832505081</v>
      </c>
      <c r="AV13" s="63">
        <f t="shared" ref="AV13" ca="1" si="64">OFFSET(AV13,-1,0)+AT13*dbToAbs(-1*OFFSET(AU13,-1,0))</f>
        <v>8.0357037788718895</v>
      </c>
      <c r="AW13" s="371"/>
      <c r="AX13" s="370"/>
      <c r="AY13" s="371"/>
      <c r="AZ13" s="371"/>
    </row>
    <row r="14" spans="1:52" s="10" customFormat="1" ht="15.75">
      <c r="A14" s="59" t="s">
        <v>66</v>
      </c>
      <c r="B14" s="96">
        <v>1</v>
      </c>
      <c r="C14" s="100">
        <f t="shared" si="0"/>
        <v>20</v>
      </c>
      <c r="D14" s="94">
        <v>0.05</v>
      </c>
      <c r="E14" s="111">
        <f t="shared" si="1"/>
        <v>-7.6455642950124442E-2</v>
      </c>
      <c r="F14" s="19">
        <f>Atten_to_Te(E14,$C14)</f>
        <v>0.35520872067570153</v>
      </c>
      <c r="G14" s="72">
        <f t="shared" ca="1" si="3"/>
        <v>-0.4777162831584032</v>
      </c>
      <c r="H14" s="73">
        <f t="shared" ca="1" si="44"/>
        <v>8.8358453263363206</v>
      </c>
      <c r="I14" s="111">
        <f t="shared" si="4"/>
        <v>-6.6470294211124034E-2</v>
      </c>
      <c r="J14" s="19">
        <f>Atten_to_Te(I14,$C14)</f>
        <v>0.30846155179327539</v>
      </c>
      <c r="K14" s="72">
        <f t="shared" ca="1" si="6"/>
        <v>-0.43536375324404192</v>
      </c>
      <c r="L14" s="73">
        <f t="shared" ca="1" si="7"/>
        <v>8.642280219061961</v>
      </c>
      <c r="M14" s="111">
        <f t="shared" si="8"/>
        <v>-5.9716641612547375E-2</v>
      </c>
      <c r="N14" s="19">
        <f>Atten_to_Te(M14,$C14)</f>
        <v>0.2769046911405848</v>
      </c>
      <c r="O14" s="72">
        <f t="shared" ca="1" si="10"/>
        <v>-0.41348191882465346</v>
      </c>
      <c r="P14" s="73">
        <f t="shared" ca="1" si="11"/>
        <v>8.5599879822073142</v>
      </c>
      <c r="Q14" s="111">
        <f t="shared" si="12"/>
        <v>-5.4868080578094669E-2</v>
      </c>
      <c r="R14" s="19">
        <f>Atten_to_Te(Q14,$C14)</f>
        <v>0.2542797316661094</v>
      </c>
      <c r="S14" s="72">
        <f t="shared" ca="1" si="14"/>
        <v>-0.38777258107302676</v>
      </c>
      <c r="T14" s="73">
        <f t="shared" ca="1" si="15"/>
        <v>8.4566175023458783</v>
      </c>
      <c r="U14" s="111">
        <f t="shared" si="16"/>
        <v>-5.1451660710286229E-2</v>
      </c>
      <c r="V14" s="19">
        <f>Atten_to_Te(U14,$C14)</f>
        <v>0.23835277048992243</v>
      </c>
      <c r="W14" s="72">
        <f t="shared" ca="1" si="18"/>
        <v>-0.37670338070132736</v>
      </c>
      <c r="X14" s="73">
        <f t="shared" ca="1" si="19"/>
        <v>8.4182380701601485</v>
      </c>
      <c r="Y14" s="111">
        <f t="shared" si="20"/>
        <v>-4.8781850615062697E-2</v>
      </c>
      <c r="Z14" s="19">
        <f>Atten_to_Te(Y14,$C14)</f>
        <v>0.22591513749480541</v>
      </c>
      <c r="AA14" s="72">
        <f t="shared" ca="1" si="22"/>
        <v>-0.36805319599280312</v>
      </c>
      <c r="AB14" s="73">
        <f t="shared" ca="1" si="23"/>
        <v>8.3888531356601241</v>
      </c>
      <c r="AC14" s="111">
        <f t="shared" si="24"/>
        <v>-4.6751370833315604E-2</v>
      </c>
      <c r="AD14" s="19">
        <f>Atten_to_Te(AC14,$C14)</f>
        <v>0.21646101948979535</v>
      </c>
      <c r="AE14" s="72">
        <f t="shared" ca="1" si="26"/>
        <v>-0.36147444149994257</v>
      </c>
      <c r="AF14" s="73">
        <f t="shared" ca="1" si="27"/>
        <v>8.3606607554310894</v>
      </c>
      <c r="AG14" s="111">
        <f t="shared" si="28"/>
        <v>-4.5228237800443223E-2</v>
      </c>
      <c r="AH14" s="19">
        <f>Atten_to_Te(AG14,$C14)</f>
        <v>0.20937205984615126</v>
      </c>
      <c r="AI14" s="72">
        <f t="shared" ca="1" si="30"/>
        <v>-0.35653949047343603</v>
      </c>
      <c r="AJ14" s="73">
        <f t="shared" ca="1" si="31"/>
        <v>8.3358040834918175</v>
      </c>
      <c r="AK14" s="111">
        <f t="shared" si="32"/>
        <v>-4.3859355513981541E-2</v>
      </c>
      <c r="AL14" s="19">
        <f>Atten_to_Te(AK14,$C14)</f>
        <v>0.20300313433543327</v>
      </c>
      <c r="AM14" s="72">
        <f t="shared" ca="1" si="34"/>
        <v>-0.35210431186530022</v>
      </c>
      <c r="AN14" s="73">
        <f t="shared" ca="1" si="35"/>
        <v>8.2989005426911859</v>
      </c>
      <c r="AO14" s="111">
        <f t="shared" si="36"/>
        <v>-4.2897669783179104E-2</v>
      </c>
      <c r="AP14" s="19">
        <f>Atten_to_Te(AO14,$C14)</f>
        <v>0.19852995089299608</v>
      </c>
      <c r="AQ14" s="72">
        <f t="shared" ca="1" si="38"/>
        <v>-0.34898845009750029</v>
      </c>
      <c r="AR14" s="73">
        <f t="shared" ca="1" si="39"/>
        <v>8.2696363491234326</v>
      </c>
      <c r="AS14" s="111">
        <f t="shared" si="40"/>
        <v>-4.2162267109397682E-2</v>
      </c>
      <c r="AT14" s="19">
        <f>Atten_to_Te(AS14,$C14)</f>
        <v>0.19510996837338812</v>
      </c>
      <c r="AU14" s="72">
        <f t="shared" ca="1" si="42"/>
        <v>-0.3466057454344485</v>
      </c>
      <c r="AV14" s="73">
        <f t="shared" ca="1" si="43"/>
        <v>8.2449818897520668</v>
      </c>
      <c r="AW14" s="369"/>
      <c r="AX14" s="369"/>
      <c r="AY14" s="369"/>
      <c r="AZ14" s="369"/>
    </row>
    <row r="15" spans="1:52" s="17" customFormat="1" ht="15.75">
      <c r="A15" s="61" t="s">
        <v>45</v>
      </c>
      <c r="B15" s="96">
        <v>1</v>
      </c>
      <c r="C15" s="100">
        <f t="shared" si="0"/>
        <v>20</v>
      </c>
      <c r="D15" s="95"/>
      <c r="E15" s="111">
        <f t="shared" si="1"/>
        <v>34.5</v>
      </c>
      <c r="F15" s="113">
        <f>T_LNA($A15,E$4)</f>
        <v>8.5879999999999992</v>
      </c>
      <c r="G15" s="66">
        <f t="shared" ca="1" si="3"/>
        <v>34.022283716841599</v>
      </c>
      <c r="H15" s="63">
        <f t="shared" ca="1" si="44"/>
        <v>18.422424515643051</v>
      </c>
      <c r="I15" s="111">
        <f t="shared" si="4"/>
        <v>34.799999999999997</v>
      </c>
      <c r="J15" s="113">
        <f>T_LNA($A15,I$4)</f>
        <v>8.1359999999999992</v>
      </c>
      <c r="K15" s="66">
        <f t="shared" ca="1" si="6"/>
        <v>34.364636246755957</v>
      </c>
      <c r="L15" s="63">
        <f t="shared" ca="1" si="7"/>
        <v>17.636164909730194</v>
      </c>
      <c r="M15" s="111">
        <f t="shared" si="8"/>
        <v>35.51</v>
      </c>
      <c r="N15" s="113">
        <f>T_LNA($A15,M$4)</f>
        <v>8.9044000000000008</v>
      </c>
      <c r="O15" s="66">
        <f t="shared" ca="1" si="10"/>
        <v>35.096518081175347</v>
      </c>
      <c r="P15" s="63">
        <f t="shared" ca="1" si="11"/>
        <v>18.353824556623813</v>
      </c>
      <c r="Q15" s="111">
        <f t="shared" si="12"/>
        <v>35.799999999999997</v>
      </c>
      <c r="R15" s="113">
        <f>T_LNA($A15,Q$4)</f>
        <v>9.7179999999999982</v>
      </c>
      <c r="S15" s="66">
        <f t="shared" ca="1" si="14"/>
        <v>35.412227418926967</v>
      </c>
      <c r="T15" s="63">
        <f t="shared" ca="1" si="15"/>
        <v>19.082234382659824</v>
      </c>
      <c r="U15" s="111">
        <f t="shared" si="16"/>
        <v>36.14</v>
      </c>
      <c r="V15" s="113">
        <f>T_LNA($A15,U$4)</f>
        <v>9.876199999999999</v>
      </c>
      <c r="W15" s="66">
        <f t="shared" ca="1" si="18"/>
        <v>35.763296619298671</v>
      </c>
      <c r="X15" s="63">
        <f t="shared" ca="1" si="19"/>
        <v>19.189341945230652</v>
      </c>
      <c r="Y15" s="111">
        <f t="shared" si="20"/>
        <v>36.325000000000003</v>
      </c>
      <c r="Z15" s="113">
        <f>T_LNA($A15,Y$4)</f>
        <v>10.011799999999997</v>
      </c>
      <c r="AA15" s="66">
        <f t="shared" ca="1" si="22"/>
        <v>35.956946804007202</v>
      </c>
      <c r="AB15" s="63">
        <f t="shared" ca="1" si="23"/>
        <v>19.286117452124437</v>
      </c>
      <c r="AC15" s="111">
        <f t="shared" si="24"/>
        <v>36.435000000000002</v>
      </c>
      <c r="AD15" s="113">
        <f>T_LNA($A15,AC$4)</f>
        <v>10.904499999999997</v>
      </c>
      <c r="AE15" s="66">
        <f t="shared" ca="1" si="26"/>
        <v>36.073525558500059</v>
      </c>
      <c r="AF15" s="63">
        <f t="shared" ca="1" si="27"/>
        <v>20.211611715128029</v>
      </c>
      <c r="AG15" s="111">
        <f t="shared" si="28"/>
        <v>36.01</v>
      </c>
      <c r="AH15" s="113">
        <f>T_LNA($A15,AG$4)</f>
        <v>12.548649999999995</v>
      </c>
      <c r="AI15" s="66">
        <f t="shared" ca="1" si="30"/>
        <v>35.65346050952656</v>
      </c>
      <c r="AJ15" s="63">
        <f t="shared" ca="1" si="31"/>
        <v>21.958120237901362</v>
      </c>
      <c r="AK15" s="111">
        <f t="shared" si="32"/>
        <v>35.630000000000003</v>
      </c>
      <c r="AL15" s="113">
        <f>T_LNA($A15,AK$4)</f>
        <v>14.661750000000001</v>
      </c>
      <c r="AM15" s="66">
        <f t="shared" ca="1" si="34"/>
        <v>35.277895688134706</v>
      </c>
      <c r="AN15" s="63">
        <f t="shared" ca="1" si="35"/>
        <v>24.198868210360459</v>
      </c>
      <c r="AO15" s="111">
        <f t="shared" si="36"/>
        <v>35.200000000000003</v>
      </c>
      <c r="AP15" s="113">
        <f>T_LNA($A15,AO$4)</f>
        <v>16.724</v>
      </c>
      <c r="AQ15" s="66">
        <f t="shared" ca="1" si="38"/>
        <v>34.851011549902502</v>
      </c>
      <c r="AR15" s="63">
        <f t="shared" ca="1" si="39"/>
        <v>26.39300830851829</v>
      </c>
      <c r="AS15" s="111">
        <f t="shared" si="40"/>
        <v>34.950000000000003</v>
      </c>
      <c r="AT15" s="113">
        <f>T_LNA($A15,AS$4)</f>
        <v>16.102499999999999</v>
      </c>
      <c r="AU15" s="66">
        <f t="shared" ca="1" si="42"/>
        <v>34.603394254565558</v>
      </c>
      <c r="AV15" s="63">
        <f t="shared" ca="1" si="43"/>
        <v>25.685279125979356</v>
      </c>
      <c r="AW15" s="371"/>
      <c r="AX15" s="370"/>
      <c r="AY15" s="371"/>
      <c r="AZ15" s="371"/>
    </row>
    <row r="16" spans="1:52" s="10" customFormat="1" ht="15">
      <c r="A16" s="531" t="s">
        <v>66</v>
      </c>
      <c r="B16" s="94">
        <v>2</v>
      </c>
      <c r="C16" s="101">
        <f t="shared" si="0"/>
        <v>50</v>
      </c>
      <c r="D16" s="474">
        <v>0.15</v>
      </c>
      <c r="E16" s="70">
        <f t="shared" si="1"/>
        <v>-0.2293669288503733</v>
      </c>
      <c r="F16" s="470">
        <f>Atten_to_Te(E16,$C16)</f>
        <v>2.7116604797435162</v>
      </c>
      <c r="G16" s="471">
        <f t="shared" ref="G16" ca="1" si="65">E16+OFFSET(G16,-1,0)</f>
        <v>33.792916787991224</v>
      </c>
      <c r="H16" s="472">
        <f t="shared" ref="H16" ca="1" si="66">OFFSET(H16,-1,0)+F16*dbToAbs(-1*OFFSET(G16,-1,0))</f>
        <v>18.423498522217777</v>
      </c>
      <c r="I16" s="70">
        <f t="shared" si="4"/>
        <v>-0.19941088263337212</v>
      </c>
      <c r="J16" s="470">
        <f>Atten_to_Te(I16,$C16)</f>
        <v>2.3493257721931227</v>
      </c>
      <c r="K16" s="471">
        <f t="shared" ref="K16" ca="1" si="67">I16+OFFSET(K16,-1,0)</f>
        <v>34.165225364122584</v>
      </c>
      <c r="L16" s="472">
        <f t="shared" ref="L16" ca="1" si="68">OFFSET(L16,-1,0)+J16*dbToAbs(-1*OFFSET(K16,-1,0))</f>
        <v>17.6370248724375</v>
      </c>
      <c r="M16" s="70">
        <f t="shared" si="8"/>
        <v>-0.17914992483764211</v>
      </c>
      <c r="N16" s="470">
        <f>Atten_to_Te(M16,$C16)</f>
        <v>2.1056714615558136</v>
      </c>
      <c r="O16" s="471">
        <f t="shared" ref="O16" ca="1" si="69">M16+OFFSET(O16,-1,0)</f>
        <v>34.917368156337702</v>
      </c>
      <c r="P16" s="472">
        <f t="shared" ref="P16" ca="1" si="70">OFFSET(P16,-1,0)+N16*dbToAbs(-1*OFFSET(O16,-1,0))</f>
        <v>18.354475793227937</v>
      </c>
      <c r="Q16" s="70">
        <f t="shared" si="12"/>
        <v>-0.16460424173428401</v>
      </c>
      <c r="R16" s="470">
        <f>Atten_to_Te(Q16,$C16)</f>
        <v>1.9314475636290962</v>
      </c>
      <c r="S16" s="471">
        <f t="shared" ref="S16" ca="1" si="71">Q16+OFFSET(S16,-1,0)</f>
        <v>35.247623177192686</v>
      </c>
      <c r="T16" s="472">
        <f t="shared" ref="T16" ca="1" si="72">OFFSET(T16,-1,0)+R16*dbToAbs(-1*OFFSET(S16,-1,0))</f>
        <v>19.082789852112153</v>
      </c>
      <c r="U16" s="70">
        <f t="shared" si="16"/>
        <v>-0.15435498213085869</v>
      </c>
      <c r="V16" s="470">
        <f>Atten_to_Te(U16,$C16)</f>
        <v>1.8090349280488249</v>
      </c>
      <c r="W16" s="471">
        <f t="shared" ref="W16" ca="1" si="73">U16+OFFSET(W16,-1,0)</f>
        <v>35.60894163716781</v>
      </c>
      <c r="X16" s="472">
        <f t="shared" ref="X16" ca="1" si="74">OFFSET(X16,-1,0)+V16*dbToAbs(-1*OFFSET(W16,-1,0))</f>
        <v>19.189821808258692</v>
      </c>
      <c r="Y16" s="70">
        <f t="shared" si="20"/>
        <v>-0.14634555184518808</v>
      </c>
      <c r="Z16" s="470">
        <f>Atten_to_Te(Y16,$C16)</f>
        <v>1.7135747133268264</v>
      </c>
      <c r="AA16" s="471">
        <f t="shared" ref="AA16" ca="1" si="75">Y16+OFFSET(AA16,-1,0)</f>
        <v>35.810601252162016</v>
      </c>
      <c r="AB16" s="472">
        <f t="shared" ref="AB16" ca="1" si="76">OFFSET(AB16,-1,0)+Z16*dbToAbs(-1*OFFSET(AA16,-1,0))</f>
        <v>19.286552170866521</v>
      </c>
      <c r="AC16" s="70">
        <f t="shared" si="24"/>
        <v>-0.14025411249994679</v>
      </c>
      <c r="AD16" s="470">
        <f>Atten_to_Te(AC16,$C16)</f>
        <v>1.641091800794181</v>
      </c>
      <c r="AE16" s="471">
        <f t="shared" ref="AE16" ca="1" si="77">AC16+OFFSET(AE16,-1,0)</f>
        <v>35.933271446000113</v>
      </c>
      <c r="AF16" s="472">
        <f t="shared" ref="AF16" ca="1" si="78">OFFSET(AF16,-1,0)+AD16*dbToAbs(-1*OFFSET(AE16,-1,0))</f>
        <v>20.212017018596026</v>
      </c>
      <c r="AG16" s="70">
        <f t="shared" si="28"/>
        <v>-0.13568471340132965</v>
      </c>
      <c r="AH16" s="470">
        <f>Atten_to_Te(AG16,$C16)</f>
        <v>1.5867865597107511</v>
      </c>
      <c r="AI16" s="471">
        <f t="shared" ref="AI16" ca="1" si="79">AG16+OFFSET(AI16,-1,0)</f>
        <v>35.517775796125228</v>
      </c>
      <c r="AJ16" s="472">
        <f t="shared" ref="AJ16" ca="1" si="80">OFFSET(AJ16,-1,0)+AH16*dbToAbs(-1*OFFSET(AI16,-1,0))</f>
        <v>21.958551928372415</v>
      </c>
      <c r="AK16" s="70">
        <f t="shared" si="32"/>
        <v>-0.13157806654194459</v>
      </c>
      <c r="AL16" s="470">
        <f>Atten_to_Te(AK16,$C16)</f>
        <v>1.5380296460625997</v>
      </c>
      <c r="AM16" s="471">
        <f t="shared" ref="AM16" ca="1" si="81">AK16+OFFSET(AM16,-1,0)</f>
        <v>35.146317621592758</v>
      </c>
      <c r="AN16" s="472">
        <f t="shared" ref="AN16" ca="1" si="82">OFFSET(AN16,-1,0)+AL16*dbToAbs(-1*OFFSET(AM16,-1,0))</f>
        <v>24.19932443121948</v>
      </c>
      <c r="AO16" s="70">
        <f t="shared" si="36"/>
        <v>-0.12869300934953729</v>
      </c>
      <c r="AP16" s="470">
        <f>Atten_to_Te(AO16,$C16)</f>
        <v>1.5038038402702791</v>
      </c>
      <c r="AQ16" s="471">
        <f t="shared" ref="AQ16" ca="1" si="83">AO16+OFFSET(AQ16,-1,0)</f>
        <v>34.722318540552962</v>
      </c>
      <c r="AR16" s="472">
        <f t="shared" ref="AR16" ca="1" si="84">OFFSET(AR16,-1,0)+AP16*dbToAbs(-1*OFFSET(AQ16,-1,0))</f>
        <v>26.393500450070363</v>
      </c>
      <c r="AS16" s="70">
        <f t="shared" si="40"/>
        <v>-0.12648680132819304</v>
      </c>
      <c r="AT16" s="470">
        <f>Atten_to_Te(AS16,$C16)</f>
        <v>1.4776466466268956</v>
      </c>
      <c r="AU16" s="471">
        <f t="shared" ref="AU16" ca="1" si="85">AS16+OFFSET(AU16,-1,0)</f>
        <v>34.476907453237366</v>
      </c>
      <c r="AV16" s="472">
        <f t="shared" ref="AV16" ca="1" si="86">OFFSET(AV16,-1,0)+AT16*dbToAbs(-1*OFFSET(AU16,-1,0))</f>
        <v>25.685791080246364</v>
      </c>
      <c r="AW16" s="369"/>
      <c r="AX16" s="369"/>
      <c r="AY16" s="369"/>
      <c r="AZ16" s="369"/>
    </row>
    <row r="17" spans="1:52" s="10" customFormat="1" ht="15.75" thickBot="1">
      <c r="A17" s="122" t="s">
        <v>28</v>
      </c>
      <c r="B17" s="96">
        <v>4</v>
      </c>
      <c r="C17" s="100">
        <f t="shared" si="0"/>
        <v>190</v>
      </c>
      <c r="D17" s="475">
        <v>0.15</v>
      </c>
      <c r="E17" s="70">
        <f t="shared" si="1"/>
        <v>-1.4883042165446834</v>
      </c>
      <c r="F17" s="124">
        <f>Atten_to_Te(E17,$C17)</f>
        <v>77.660338343292437</v>
      </c>
      <c r="G17" s="81">
        <f t="shared" ca="1" si="3"/>
        <v>32.30461257144654</v>
      </c>
      <c r="H17" s="82">
        <f t="shared" ca="1" si="44"/>
        <v>18.455925584037242</v>
      </c>
      <c r="I17" s="70">
        <f t="shared" si="4"/>
        <v>-1.5357706483828371</v>
      </c>
      <c r="J17" s="124">
        <f>Atten_to_Te(I17,$C17)</f>
        <v>80.601790443327829</v>
      </c>
      <c r="K17" s="81">
        <f t="shared" ca="1" si="6"/>
        <v>32.629454715739747</v>
      </c>
      <c r="L17" s="82">
        <f t="shared" ca="1" si="7"/>
        <v>17.66791517432798</v>
      </c>
      <c r="M17" s="70">
        <f t="shared" si="8"/>
        <v>-1.5888643302839993</v>
      </c>
      <c r="N17" s="124">
        <f>Atten_to_Te(M17,$C17)</f>
        <v>83.930275309189142</v>
      </c>
      <c r="O17" s="81">
        <f t="shared" ca="1" si="10"/>
        <v>33.328503826053705</v>
      </c>
      <c r="P17" s="82">
        <f t="shared" ca="1" si="11"/>
        <v>18.381526700274712</v>
      </c>
      <c r="Q17" s="70">
        <f t="shared" si="12"/>
        <v>-1.6443280657950479</v>
      </c>
      <c r="R17" s="124">
        <f>Atten_to_Te(Q17,$C17)</f>
        <v>87.451072240257446</v>
      </c>
      <c r="S17" s="81">
        <f t="shared" ca="1" si="14"/>
        <v>33.603295111397635</v>
      </c>
      <c r="T17" s="82">
        <f t="shared" ca="1" si="15"/>
        <v>19.108911635333616</v>
      </c>
      <c r="U17" s="70">
        <f t="shared" si="16"/>
        <v>-1.6990743050461596</v>
      </c>
      <c r="V17" s="124">
        <f>Atten_to_Te(U17,$C17)</f>
        <v>90.970698706064454</v>
      </c>
      <c r="W17" s="81">
        <f t="shared" ca="1" si="18"/>
        <v>33.909867332121649</v>
      </c>
      <c r="X17" s="82">
        <f t="shared" ca="1" si="19"/>
        <v>19.214825685995283</v>
      </c>
      <c r="Y17" s="70">
        <f t="shared" si="20"/>
        <v>-1.7591242110737189</v>
      </c>
      <c r="Z17" s="124">
        <f>Atten_to_Te(Y17,$C17)</f>
        <v>94.882664126259925</v>
      </c>
      <c r="AA17" s="81">
        <f t="shared" ca="1" si="22"/>
        <v>34.051477041088297</v>
      </c>
      <c r="AB17" s="82">
        <f t="shared" ca="1" si="23"/>
        <v>19.311448008627426</v>
      </c>
      <c r="AC17" s="70">
        <f t="shared" si="24"/>
        <v>-1.818413631665533</v>
      </c>
      <c r="AD17" s="124">
        <f>Atten_to_Te(AC17,$C17)</f>
        <v>98.798520556141582</v>
      </c>
      <c r="AE17" s="81">
        <f t="shared" ca="1" si="26"/>
        <v>34.114857814334577</v>
      </c>
      <c r="AF17" s="82">
        <f t="shared" ca="1" si="27"/>
        <v>20.23721833904942</v>
      </c>
      <c r="AG17" s="70">
        <f t="shared" si="28"/>
        <v>-1.8769971877083653</v>
      </c>
      <c r="AH17" s="124">
        <f>Atten_to_Te(AG17,$C17)</f>
        <v>102.72062227960154</v>
      </c>
      <c r="AI17" s="81">
        <f t="shared" ca="1" si="30"/>
        <v>33.640778608416866</v>
      </c>
      <c r="AJ17" s="82">
        <f t="shared" ca="1" si="31"/>
        <v>21.987384279751616</v>
      </c>
      <c r="AK17" s="70">
        <f t="shared" si="32"/>
        <v>-1.9464334507893348</v>
      </c>
      <c r="AL17" s="124">
        <f>Atten_to_Te(AK17,$C17)</f>
        <v>107.43833821229981</v>
      </c>
      <c r="AM17" s="81">
        <f t="shared" ca="1" si="34"/>
        <v>33.199884170803422</v>
      </c>
      <c r="AN17" s="82">
        <f t="shared" ca="1" si="35"/>
        <v>24.232173837169146</v>
      </c>
      <c r="AO17" s="70">
        <f t="shared" si="36"/>
        <v>-2.0121561381789785</v>
      </c>
      <c r="AP17" s="124">
        <f>Atten_to_Te(AO17,$C17)</f>
        <v>111.97376568692201</v>
      </c>
      <c r="AQ17" s="81">
        <f t="shared" ca="1" si="38"/>
        <v>32.710162402373982</v>
      </c>
      <c r="AR17" s="82">
        <f t="shared" ca="1" si="39"/>
        <v>26.431247622914139</v>
      </c>
      <c r="AS17" s="70">
        <f t="shared" si="40"/>
        <v>-2.0827505232524515</v>
      </c>
      <c r="AT17" s="124">
        <f>Atten_to_Te(AS17,$C17)</f>
        <v>116.92244787406499</v>
      </c>
      <c r="AU17" s="81">
        <f t="shared" ca="1" si="42"/>
        <v>32.394156929984916</v>
      </c>
      <c r="AV17" s="82">
        <f t="shared" ca="1" si="43"/>
        <v>25.727497907557293</v>
      </c>
      <c r="AW17" s="369"/>
      <c r="AX17" s="369"/>
      <c r="AY17" s="369"/>
      <c r="AZ17" s="369"/>
    </row>
    <row r="18" spans="1:52" s="10" customFormat="1" ht="16.5" thickBot="1">
      <c r="A18" s="103" t="s">
        <v>18</v>
      </c>
      <c r="B18" s="98"/>
      <c r="C18" s="98"/>
      <c r="D18" s="92"/>
      <c r="E18" s="84"/>
      <c r="F18" s="84"/>
      <c r="G18" s="86">
        <f ca="1">G17</f>
        <v>32.30461257144654</v>
      </c>
      <c r="H18" s="85">
        <f ca="1">H17</f>
        <v>18.455925584037242</v>
      </c>
      <c r="I18" s="84"/>
      <c r="J18" s="84"/>
      <c r="K18" s="86">
        <f ca="1">K17</f>
        <v>32.629454715739747</v>
      </c>
      <c r="L18" s="85">
        <f ca="1">L17</f>
        <v>17.66791517432798</v>
      </c>
      <c r="M18" s="84"/>
      <c r="N18" s="84"/>
      <c r="O18" s="86">
        <f ca="1">O17</f>
        <v>33.328503826053705</v>
      </c>
      <c r="P18" s="85">
        <f ca="1">P17</f>
        <v>18.381526700274712</v>
      </c>
      <c r="Q18" s="84"/>
      <c r="R18" s="84"/>
      <c r="S18" s="86">
        <f ca="1">S17</f>
        <v>33.603295111397635</v>
      </c>
      <c r="T18" s="85">
        <f ca="1">T17</f>
        <v>19.108911635333616</v>
      </c>
      <c r="U18" s="84"/>
      <c r="V18" s="84"/>
      <c r="W18" s="86">
        <f ca="1">W17</f>
        <v>33.909867332121649</v>
      </c>
      <c r="X18" s="85">
        <f ca="1">X17</f>
        <v>19.214825685995283</v>
      </c>
      <c r="Y18" s="84"/>
      <c r="Z18" s="84"/>
      <c r="AA18" s="86">
        <f ca="1">AA17</f>
        <v>34.051477041088297</v>
      </c>
      <c r="AB18" s="85">
        <f ca="1">AB17</f>
        <v>19.311448008627426</v>
      </c>
      <c r="AC18" s="84"/>
      <c r="AD18" s="84"/>
      <c r="AE18" s="86">
        <f ca="1">AE17</f>
        <v>34.114857814334577</v>
      </c>
      <c r="AF18" s="85">
        <f ca="1">AF17</f>
        <v>20.23721833904942</v>
      </c>
      <c r="AG18" s="84"/>
      <c r="AH18" s="84"/>
      <c r="AI18" s="86">
        <f ca="1">AI17</f>
        <v>33.640778608416866</v>
      </c>
      <c r="AJ18" s="85">
        <f ca="1">AJ17</f>
        <v>21.987384279751616</v>
      </c>
      <c r="AK18" s="84"/>
      <c r="AL18" s="84"/>
      <c r="AM18" s="86">
        <f ca="1">AM17</f>
        <v>33.199884170803422</v>
      </c>
      <c r="AN18" s="85">
        <f ca="1">AN17</f>
        <v>24.232173837169146</v>
      </c>
      <c r="AO18" s="84"/>
      <c r="AP18" s="84"/>
      <c r="AQ18" s="86">
        <f ca="1">AQ17</f>
        <v>32.710162402373982</v>
      </c>
      <c r="AR18" s="85">
        <f ca="1">AR17</f>
        <v>26.431247622914139</v>
      </c>
      <c r="AS18" s="84"/>
      <c r="AT18" s="84"/>
      <c r="AU18" s="86">
        <f ca="1">AU17</f>
        <v>32.394156929984916</v>
      </c>
      <c r="AV18" s="85">
        <f ca="1">AV17</f>
        <v>25.727497907557293</v>
      </c>
      <c r="AW18" s="369"/>
      <c r="AX18" s="369"/>
      <c r="AY18" s="369"/>
      <c r="AZ18" s="369"/>
    </row>
    <row r="19" spans="1:52" s="10" customFormat="1" ht="20.100000000000001" customHeight="1" thickBot="1">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369"/>
      <c r="AX19" s="369"/>
      <c r="AY19" s="369"/>
      <c r="AZ19" s="369"/>
    </row>
    <row r="20" spans="1:52" s="42" customFormat="1" ht="19.5" customHeight="1" thickBot="1">
      <c r="A20" s="57" t="s">
        <v>202</v>
      </c>
      <c r="B20" s="712" t="s">
        <v>133</v>
      </c>
      <c r="C20" s="712" t="s">
        <v>26</v>
      </c>
      <c r="D20" s="712" t="s">
        <v>27</v>
      </c>
      <c r="E20" s="363">
        <v>6</v>
      </c>
      <c r="F20" s="364"/>
      <c r="G20" s="364"/>
      <c r="H20" s="364"/>
      <c r="I20" s="364"/>
      <c r="J20" s="364"/>
      <c r="K20" s="364"/>
      <c r="L20" s="364"/>
      <c r="M20" s="364"/>
      <c r="N20" s="364"/>
      <c r="O20" s="364"/>
      <c r="P20" s="364"/>
      <c r="Q20" s="364"/>
      <c r="R20" s="364"/>
      <c r="S20" s="364"/>
      <c r="T20" s="364"/>
      <c r="U20" s="364"/>
      <c r="V20" s="364"/>
      <c r="W20" s="364"/>
      <c r="X20" s="364"/>
      <c r="Y20" s="364"/>
      <c r="Z20" s="364"/>
      <c r="AA20" s="364"/>
      <c r="AB20" s="364"/>
      <c r="AC20" s="364"/>
      <c r="AD20" s="364"/>
      <c r="AE20" s="364"/>
      <c r="AF20" s="364"/>
      <c r="AG20" s="364"/>
      <c r="AH20" s="364"/>
      <c r="AI20" s="364"/>
      <c r="AJ20" s="364"/>
      <c r="AK20" s="364"/>
      <c r="AL20" s="364"/>
      <c r="AM20" s="364"/>
      <c r="AN20" s="364"/>
      <c r="AO20" s="364"/>
      <c r="AP20" s="364"/>
      <c r="AQ20" s="364"/>
      <c r="AR20" s="364"/>
      <c r="AS20" s="364"/>
      <c r="AT20" s="364"/>
      <c r="AU20" s="364"/>
      <c r="AV20" s="365"/>
      <c r="AW20" s="366"/>
      <c r="AX20" s="366"/>
      <c r="AY20" s="366"/>
      <c r="AZ20" s="366"/>
    </row>
    <row r="21" spans="1:52" s="43" customFormat="1" ht="18.75" thickBot="1">
      <c r="A21" s="68" t="s">
        <v>7</v>
      </c>
      <c r="B21" s="713"/>
      <c r="C21" s="713"/>
      <c r="D21" s="713"/>
      <c r="E21" s="715">
        <f>fLO_Band6</f>
        <v>70</v>
      </c>
      <c r="F21" s="715"/>
      <c r="G21" s="715"/>
      <c r="H21" s="716"/>
      <c r="I21" s="717">
        <v>73.8</v>
      </c>
      <c r="J21" s="718"/>
      <c r="K21" s="718"/>
      <c r="L21" s="719"/>
      <c r="M21" s="717">
        <v>77.5</v>
      </c>
      <c r="N21" s="718"/>
      <c r="O21" s="718"/>
      <c r="P21" s="719"/>
      <c r="Q21" s="717">
        <v>81.5</v>
      </c>
      <c r="R21" s="718"/>
      <c r="S21" s="718"/>
      <c r="T21" s="719"/>
      <c r="U21" s="717">
        <v>85.5</v>
      </c>
      <c r="V21" s="718"/>
      <c r="W21" s="718"/>
      <c r="X21" s="719"/>
      <c r="Y21" s="717">
        <v>90</v>
      </c>
      <c r="Z21" s="718"/>
      <c r="AA21" s="718"/>
      <c r="AB21" s="719"/>
      <c r="AC21" s="717">
        <v>95</v>
      </c>
      <c r="AD21" s="718"/>
      <c r="AE21" s="718"/>
      <c r="AF21" s="719"/>
      <c r="AG21" s="717">
        <v>100</v>
      </c>
      <c r="AH21" s="718"/>
      <c r="AI21" s="718"/>
      <c r="AJ21" s="719"/>
      <c r="AK21" s="717">
        <v>105</v>
      </c>
      <c r="AL21" s="718"/>
      <c r="AM21" s="718"/>
      <c r="AN21" s="719"/>
      <c r="AO21" s="717">
        <v>110.6</v>
      </c>
      <c r="AP21" s="718"/>
      <c r="AQ21" s="718"/>
      <c r="AR21" s="719"/>
      <c r="AS21" s="714">
        <f>fHI_Band6</f>
        <v>116</v>
      </c>
      <c r="AT21" s="715"/>
      <c r="AU21" s="715"/>
      <c r="AV21" s="716"/>
      <c r="AW21" s="367"/>
      <c r="AX21" s="367"/>
      <c r="AY21" s="367"/>
      <c r="AZ21" s="367"/>
    </row>
    <row r="22" spans="1:52" s="11" customFormat="1" ht="17.25" thickTop="1" thickBot="1">
      <c r="A22" s="58" t="s">
        <v>15</v>
      </c>
      <c r="B22" s="97" t="s">
        <v>11</v>
      </c>
      <c r="C22" s="97" t="s">
        <v>24</v>
      </c>
      <c r="D22" s="91" t="s">
        <v>25</v>
      </c>
      <c r="E22" s="53" t="s">
        <v>17</v>
      </c>
      <c r="F22" s="44" t="s">
        <v>16</v>
      </c>
      <c r="G22" s="65" t="s">
        <v>19</v>
      </c>
      <c r="H22" s="62" t="s">
        <v>20</v>
      </c>
      <c r="I22" s="54" t="s">
        <v>17</v>
      </c>
      <c r="J22" s="44" t="s">
        <v>16</v>
      </c>
      <c r="K22" s="65" t="s">
        <v>19</v>
      </c>
      <c r="L22" s="62" t="s">
        <v>20</v>
      </c>
      <c r="M22" s="54" t="s">
        <v>17</v>
      </c>
      <c r="N22" s="44" t="s">
        <v>16</v>
      </c>
      <c r="O22" s="65" t="s">
        <v>19</v>
      </c>
      <c r="P22" s="62" t="s">
        <v>20</v>
      </c>
      <c r="Q22" s="54" t="s">
        <v>17</v>
      </c>
      <c r="R22" s="44" t="s">
        <v>16</v>
      </c>
      <c r="S22" s="65" t="s">
        <v>19</v>
      </c>
      <c r="T22" s="62" t="s">
        <v>20</v>
      </c>
      <c r="U22" s="54" t="s">
        <v>17</v>
      </c>
      <c r="V22" s="44" t="s">
        <v>16</v>
      </c>
      <c r="W22" s="65" t="s">
        <v>19</v>
      </c>
      <c r="X22" s="62" t="s">
        <v>20</v>
      </c>
      <c r="Y22" s="54" t="s">
        <v>17</v>
      </c>
      <c r="Z22" s="44" t="s">
        <v>16</v>
      </c>
      <c r="AA22" s="65" t="s">
        <v>19</v>
      </c>
      <c r="AB22" s="62" t="s">
        <v>20</v>
      </c>
      <c r="AC22" s="54" t="s">
        <v>17</v>
      </c>
      <c r="AD22" s="44" t="s">
        <v>16</v>
      </c>
      <c r="AE22" s="65" t="s">
        <v>19</v>
      </c>
      <c r="AF22" s="62" t="s">
        <v>20</v>
      </c>
      <c r="AG22" s="54" t="s">
        <v>17</v>
      </c>
      <c r="AH22" s="44" t="s">
        <v>16</v>
      </c>
      <c r="AI22" s="65" t="s">
        <v>19</v>
      </c>
      <c r="AJ22" s="62" t="s">
        <v>20</v>
      </c>
      <c r="AK22" s="54" t="s">
        <v>17</v>
      </c>
      <c r="AL22" s="44" t="s">
        <v>16</v>
      </c>
      <c r="AM22" s="65" t="s">
        <v>19</v>
      </c>
      <c r="AN22" s="62" t="s">
        <v>20</v>
      </c>
      <c r="AO22" s="54" t="s">
        <v>17</v>
      </c>
      <c r="AP22" s="44" t="s">
        <v>16</v>
      </c>
      <c r="AQ22" s="65" t="s">
        <v>19</v>
      </c>
      <c r="AR22" s="62" t="s">
        <v>20</v>
      </c>
      <c r="AS22" s="54" t="s">
        <v>17</v>
      </c>
      <c r="AT22" s="44" t="s">
        <v>16</v>
      </c>
      <c r="AU22" s="65" t="s">
        <v>19</v>
      </c>
      <c r="AV22" s="62" t="s">
        <v>20</v>
      </c>
      <c r="AW22" s="368"/>
      <c r="AX22" s="368"/>
      <c r="AY22" s="368"/>
      <c r="AZ22" s="368"/>
    </row>
    <row r="23" spans="1:52" s="10" customFormat="1" ht="15.75" thickTop="1">
      <c r="A23" s="75" t="s">
        <v>14</v>
      </c>
      <c r="B23" s="99">
        <v>1</v>
      </c>
      <c r="C23" s="99">
        <f t="shared" ref="C23:C36" si="87">INDEX(Stage_Temp_Table,$B23)</f>
        <v>20</v>
      </c>
      <c r="D23" s="99"/>
      <c r="E23" s="76">
        <v>0</v>
      </c>
      <c r="F23" s="77">
        <v>0</v>
      </c>
      <c r="G23" s="78">
        <v>0</v>
      </c>
      <c r="H23" s="79">
        <v>0</v>
      </c>
      <c r="I23" s="76">
        <v>0</v>
      </c>
      <c r="J23" s="77">
        <v>0</v>
      </c>
      <c r="K23" s="78">
        <v>0</v>
      </c>
      <c r="L23" s="79">
        <v>0</v>
      </c>
      <c r="M23" s="76">
        <v>0</v>
      </c>
      <c r="N23" s="77">
        <v>0</v>
      </c>
      <c r="O23" s="78">
        <v>0</v>
      </c>
      <c r="P23" s="79">
        <v>0</v>
      </c>
      <c r="Q23" s="76">
        <v>0</v>
      </c>
      <c r="R23" s="77">
        <v>0</v>
      </c>
      <c r="S23" s="78">
        <v>0</v>
      </c>
      <c r="T23" s="79">
        <v>0</v>
      </c>
      <c r="U23" s="76">
        <v>0</v>
      </c>
      <c r="V23" s="77">
        <v>0</v>
      </c>
      <c r="W23" s="78">
        <v>0</v>
      </c>
      <c r="X23" s="79">
        <v>0</v>
      </c>
      <c r="Y23" s="76">
        <v>0</v>
      </c>
      <c r="Z23" s="77">
        <v>0</v>
      </c>
      <c r="AA23" s="78">
        <v>0</v>
      </c>
      <c r="AB23" s="79">
        <v>0</v>
      </c>
      <c r="AC23" s="76">
        <v>0</v>
      </c>
      <c r="AD23" s="77">
        <v>0</v>
      </c>
      <c r="AE23" s="78">
        <v>0</v>
      </c>
      <c r="AF23" s="79">
        <v>0</v>
      </c>
      <c r="AG23" s="76">
        <v>0</v>
      </c>
      <c r="AH23" s="77">
        <v>0</v>
      </c>
      <c r="AI23" s="78">
        <v>0</v>
      </c>
      <c r="AJ23" s="79">
        <v>0</v>
      </c>
      <c r="AK23" s="76">
        <v>0</v>
      </c>
      <c r="AL23" s="77">
        <v>0</v>
      </c>
      <c r="AM23" s="78">
        <v>0</v>
      </c>
      <c r="AN23" s="79">
        <v>0</v>
      </c>
      <c r="AO23" s="76">
        <v>0</v>
      </c>
      <c r="AP23" s="77">
        <v>0</v>
      </c>
      <c r="AQ23" s="78">
        <v>0</v>
      </c>
      <c r="AR23" s="79">
        <v>0</v>
      </c>
      <c r="AS23" s="76">
        <v>0</v>
      </c>
      <c r="AT23" s="77">
        <v>0</v>
      </c>
      <c r="AU23" s="78">
        <v>0</v>
      </c>
      <c r="AV23" s="79">
        <v>0</v>
      </c>
      <c r="AW23" s="369"/>
      <c r="AX23" s="369"/>
      <c r="AY23" s="369"/>
      <c r="AZ23" s="369"/>
    </row>
    <row r="24" spans="1:52" s="10" customFormat="1" ht="15">
      <c r="A24" s="59" t="s">
        <v>5</v>
      </c>
      <c r="B24" s="96">
        <v>5</v>
      </c>
      <c r="C24" s="100">
        <f t="shared" si="87"/>
        <v>300</v>
      </c>
      <c r="D24" s="94"/>
      <c r="E24" s="69">
        <f>G_Lookup($A24,$E$20, E$21,$D24,$C24)</f>
        <v>-5.1250000000000004E-2</v>
      </c>
      <c r="F24" s="19">
        <f>Atten_to_Te(E24,$C24)</f>
        <v>3.5611956408302836</v>
      </c>
      <c r="G24" s="66">
        <f ca="1">E24+OFFSET(G24,-1,0)</f>
        <v>-5.1250000000000004E-2</v>
      </c>
      <c r="H24" s="63">
        <f ca="1">OFFSET(H24,-1,0)+F24*dbToAbs(-1*OFFSET(G24,-1,0))</f>
        <v>3.5611956408302836</v>
      </c>
      <c r="I24" s="69">
        <f>G_Lookup($A24,$E$20, I$21,$D24,$C24)</f>
        <v>-5.3624999999999999E-2</v>
      </c>
      <c r="J24" s="19">
        <f>Atten_to_Te(I24,$C24)</f>
        <v>3.7272477180650965</v>
      </c>
      <c r="K24" s="66">
        <f ca="1">I24+OFFSET(K24,-1,0)</f>
        <v>-5.3624999999999999E-2</v>
      </c>
      <c r="L24" s="63">
        <f ca="1">OFFSET(L24,-1,0)+J24*dbToAbs(-1*OFFSET(K24,-1,0))</f>
        <v>3.7272477180650965</v>
      </c>
      <c r="M24" s="69">
        <f>G_Lookup($A24,$E$20, M$21,$D24,$C24)</f>
        <v>-5.5937500000000001E-2</v>
      </c>
      <c r="N24" s="19">
        <f>Atten_to_Te(M24,$C24)</f>
        <v>3.8890172820549518</v>
      </c>
      <c r="O24" s="66">
        <f ca="1">M24+OFFSET(O24,-1,0)</f>
        <v>-5.5937500000000001E-2</v>
      </c>
      <c r="P24" s="63">
        <f ca="1">OFFSET(P24,-1,0)+N24*dbToAbs(-1*OFFSET(O24,-1,0))</f>
        <v>3.8890172820549518</v>
      </c>
      <c r="Q24" s="69">
        <f>G_Lookup($A24,$E$20, Q$21,$D24,$C24)</f>
        <v>-5.8437499999999996E-2</v>
      </c>
      <c r="R24" s="19">
        <f>Atten_to_Te(Q24,$C24)</f>
        <v>4.0640002216410176</v>
      </c>
      <c r="S24" s="66">
        <f ca="1">Q24+OFFSET(S24,-1,0)</f>
        <v>-5.8437499999999996E-2</v>
      </c>
      <c r="T24" s="63">
        <f ca="1">OFFSET(T24,-1,0)+R24*dbToAbs(-1*OFFSET(S24,-1,0))</f>
        <v>4.0640002216410176</v>
      </c>
      <c r="U24" s="69">
        <f>G_Lookup($A24,$E$20, U$21,$D24,$C24)</f>
        <v>-6.0937499999999999E-2</v>
      </c>
      <c r="V24" s="19">
        <f>Atten_to_Te(U24,$C24)</f>
        <v>4.2390839185016738</v>
      </c>
      <c r="W24" s="66">
        <f ca="1">U24+OFFSET(W24,-1,0)</f>
        <v>-6.0937499999999999E-2</v>
      </c>
      <c r="X24" s="63">
        <f ca="1">OFFSET(X24,-1,0)+V24*dbToAbs(-1*OFFSET(W24,-1,0))</f>
        <v>4.2390839185016738</v>
      </c>
      <c r="Y24" s="69">
        <f>G_Lookup($A24,$E$20, Y$21,$D24,$C24)</f>
        <v>-6.3750000000000001E-2</v>
      </c>
      <c r="Z24" s="19">
        <f>Atten_to_Te(Y24,$C24)</f>
        <v>4.4361735861392138</v>
      </c>
      <c r="AA24" s="66">
        <f ca="1">Y24+OFFSET(AA24,-1,0)</f>
        <v>-6.3750000000000001E-2</v>
      </c>
      <c r="AB24" s="63">
        <f ca="1">OFFSET(AB24,-1,0)+Z24*dbToAbs(-1*OFFSET(AA24,-1,0))</f>
        <v>4.4361735861392138</v>
      </c>
      <c r="AC24" s="69">
        <f>G_Lookup($A24,$E$20, AC$21,$D24,$C24)</f>
        <v>-6.6875000000000004E-2</v>
      </c>
      <c r="AD24" s="19">
        <f>Atten_to_Te(AC24,$C24)</f>
        <v>4.6553118539722327</v>
      </c>
      <c r="AE24" s="66">
        <f ca="1">AC24+OFFSET(AE24,-1,0)</f>
        <v>-6.6875000000000004E-2</v>
      </c>
      <c r="AF24" s="63">
        <f ca="1">OFFSET(AF24,-1,0)+AD24*dbToAbs(-1*OFFSET(AE24,-1,0))</f>
        <v>4.6553118539722327</v>
      </c>
      <c r="AG24" s="69">
        <f>G_Lookup($A24,$E$20, AG$21,$D24,$C24)</f>
        <v>-7.0000000000000007E-2</v>
      </c>
      <c r="AH24" s="19">
        <f>Atten_to_Te(AG24,$C24)</f>
        <v>4.8746078612086574</v>
      </c>
      <c r="AI24" s="66">
        <f ca="1">AG24+OFFSET(AI24,-1,0)</f>
        <v>-7.0000000000000007E-2</v>
      </c>
      <c r="AJ24" s="63">
        <f ca="1">OFFSET(AJ24,-1,0)+AH24*dbToAbs(-1*OFFSET(AI24,-1,0))</f>
        <v>4.8746078612086574</v>
      </c>
      <c r="AK24" s="69">
        <f>G_Lookup($A24,$E$20, AK$21,$D24,$C24)</f>
        <v>-7.3125000000000009E-2</v>
      </c>
      <c r="AL24" s="19">
        <f>Atten_to_Te(AK24,$C24)</f>
        <v>5.0940617213921291</v>
      </c>
      <c r="AM24" s="66">
        <f ca="1">AK24+OFFSET(AM24,-1,0)</f>
        <v>-7.3125000000000009E-2</v>
      </c>
      <c r="AN24" s="63">
        <f ca="1">OFFSET(AN24,-1,0)+AL24*dbToAbs(-1*OFFSET(AM24,-1,0))</f>
        <v>5.0940617213921291</v>
      </c>
      <c r="AO24" s="69">
        <f>G_Lookup($A24,$E$20, AO$21,$D24,$C24)</f>
        <v>-7.6624999999999999E-2</v>
      </c>
      <c r="AP24" s="19">
        <f>Atten_to_Te(AO24,$C24)</f>
        <v>5.3400375881109685</v>
      </c>
      <c r="AQ24" s="66">
        <f ca="1">AO24+OFFSET(AQ24,-1,0)</f>
        <v>-7.6624999999999999E-2</v>
      </c>
      <c r="AR24" s="63">
        <f ca="1">OFFSET(AR24,-1,0)+AP24*dbToAbs(-1*OFFSET(AQ24,-1,0))</f>
        <v>5.3400375881109685</v>
      </c>
      <c r="AS24" s="69">
        <f>G_Lookup($A24,$E$20, AS$21,$D24,$C24)</f>
        <v>-0.08</v>
      </c>
      <c r="AT24" s="19">
        <f>Atten_to_Te(AS24,$C24)</f>
        <v>5.5774164162350592</v>
      </c>
      <c r="AU24" s="66">
        <f ca="1">AS24+OFFSET(AU24,-1,0)</f>
        <v>-0.08</v>
      </c>
      <c r="AV24" s="63">
        <f ca="1">OFFSET(AV24,-1,0)+AT24*dbToAbs(-1*OFFSET(AU24,-1,0))</f>
        <v>5.5774164162350592</v>
      </c>
      <c r="AW24" s="369"/>
      <c r="AX24" s="369"/>
      <c r="AY24" s="369"/>
      <c r="AZ24" s="369"/>
    </row>
    <row r="25" spans="1:52" s="10" customFormat="1" ht="15">
      <c r="A25" s="59" t="s">
        <v>6</v>
      </c>
      <c r="B25" s="96">
        <v>5</v>
      </c>
      <c r="C25" s="100">
        <f t="shared" si="87"/>
        <v>300</v>
      </c>
      <c r="D25" s="94"/>
      <c r="E25" s="69">
        <f t="shared" ref="E25:E35" si="88">G_Lookup($A25,$E$20, E$21,$D25,$C25)</f>
        <v>-0.03</v>
      </c>
      <c r="F25" s="19">
        <f t="shared" ref="F25:F29" si="89">Atten_to_Te(E25,$C25)</f>
        <v>2.0795006555412554</v>
      </c>
      <c r="G25" s="66">
        <f t="shared" ref="G25:G36" ca="1" si="90">E25+OFFSET(G25,-1,0)</f>
        <v>-8.1250000000000003E-2</v>
      </c>
      <c r="H25" s="63">
        <f ca="1">OFFSET(H25,-1,0)+F25*dbToAbs(-1*OFFSET(G25,-1,0))</f>
        <v>5.6653813252702632</v>
      </c>
      <c r="I25" s="69">
        <f t="shared" ref="I25:I35" si="91">G_Lookup($A25,$E$20, I$21,$D25,$C25)</f>
        <v>-0.03</v>
      </c>
      <c r="J25" s="19">
        <f t="shared" ref="J25:J31" si="92">Atten_to_Te(I25,$C25)</f>
        <v>2.0795006555412554</v>
      </c>
      <c r="K25" s="66">
        <f t="shared" ref="K25:K36" ca="1" si="93">I25+OFFSET(K25,-1,0)</f>
        <v>-8.3625000000000005E-2</v>
      </c>
      <c r="L25" s="63">
        <f t="shared" ref="L25:L36" ca="1" si="94">OFFSET(L25,-1,0)+J25*dbToAbs(-1*OFFSET(K25,-1,0))</f>
        <v>5.8325844205166213</v>
      </c>
      <c r="M25" s="69">
        <f t="shared" ref="M25:M35" si="95">G_Lookup($A25,$E$20, M$21,$D25,$C25)</f>
        <v>-0.03</v>
      </c>
      <c r="N25" s="19">
        <f t="shared" ref="N25:N29" si="96">Atten_to_Te(M25,$C25)</f>
        <v>2.0795006555412554</v>
      </c>
      <c r="O25" s="66">
        <f t="shared" ref="O25:O36" ca="1" si="97">M25+OFFSET(O25,-1,0)</f>
        <v>-8.59375E-2</v>
      </c>
      <c r="P25" s="63">
        <f t="shared" ref="P25:P36" ca="1" si="98">OFFSET(P25,-1,0)+N25*dbToAbs(-1*OFFSET(O25,-1,0))</f>
        <v>5.9954753175543551</v>
      </c>
      <c r="Q25" s="69">
        <f t="shared" ref="Q25:Q35" si="99">G_Lookup($A25,$E$20, Q$21,$D25,$C25)</f>
        <v>-0.03</v>
      </c>
      <c r="R25" s="19">
        <f t="shared" ref="R25:R31" si="100">Atten_to_Te(Q25,$C25)</f>
        <v>2.0795006555412554</v>
      </c>
      <c r="S25" s="66">
        <f t="shared" ref="S25:S36" ca="1" si="101">Q25+OFFSET(S25,-1,0)</f>
        <v>-8.8437500000000002E-2</v>
      </c>
      <c r="T25" s="63">
        <f t="shared" ref="T25:T36" ca="1" si="102">OFFSET(T25,-1,0)+R25*dbToAbs(-1*OFFSET(S25,-1,0))</f>
        <v>6.1716711809323472</v>
      </c>
      <c r="U25" s="69">
        <f t="shared" ref="U25:U35" si="103">G_Lookup($A25,$E$20, U$21,$D25,$C25)</f>
        <v>-3.09375E-2</v>
      </c>
      <c r="V25" s="19">
        <f t="shared" ref="V25:V31" si="104">Atten_to_Te(U25,$C25)</f>
        <v>2.144716796347268</v>
      </c>
      <c r="W25" s="66">
        <f t="shared" ref="W25:W36" ca="1" si="105">U25+OFFSET(W25,-1,0)</f>
        <v>-9.1874999999999998E-2</v>
      </c>
      <c r="X25" s="63">
        <f t="shared" ref="X25:X36" ca="1" si="106">OFFSET(X25,-1,0)+V25*dbToAbs(-1*OFFSET(W25,-1,0))</f>
        <v>6.4141061631193956</v>
      </c>
      <c r="Y25" s="69">
        <f t="shared" ref="Y25:Y35" si="107">G_Lookup($A25,$E$20, Y$21,$D25,$C25)</f>
        <v>-3.3750000000000002E-2</v>
      </c>
      <c r="Z25" s="19">
        <f t="shared" ref="Z25:Z31" si="108">Atten_to_Te(Y25,$C25)</f>
        <v>2.3404497082560427</v>
      </c>
      <c r="AA25" s="66">
        <f t="shared" ref="AA25:AA36" ca="1" si="109">Y25+OFFSET(AA25,-1,0)</f>
        <v>-9.7500000000000003E-2</v>
      </c>
      <c r="AB25" s="63">
        <f t="shared" ref="AB25:AB36" ca="1" si="110">OFFSET(AB25,-1,0)+Z25*dbToAbs(-1*OFFSET(AA25,-1,0))</f>
        <v>6.8112320983134325</v>
      </c>
      <c r="AC25" s="69">
        <f t="shared" ref="AC25:AC35" si="111">G_Lookup($A25,$E$20, AC$21,$D25,$C25)</f>
        <v>-3.6874999999999998E-2</v>
      </c>
      <c r="AD25" s="19">
        <f t="shared" ref="AD25:AD31" si="112">Atten_to_Te(AC25,$C25)</f>
        <v>2.5580794388641248</v>
      </c>
      <c r="AE25" s="66">
        <f t="shared" ref="AE25:AE36" ca="1" si="113">AC25+OFFSET(AE25,-1,0)</f>
        <v>-0.10375000000000001</v>
      </c>
      <c r="AF25" s="63">
        <f t="shared" ref="AF25:AF36" ca="1" si="114">OFFSET(AF25,-1,0)+AD25*dbToAbs(-1*OFFSET(AE25,-1,0))</f>
        <v>7.2530868179535135</v>
      </c>
      <c r="AG25" s="69">
        <f t="shared" ref="AG25:AG35" si="115">G_Lookup($A25,$E$20, AG$21,$D25,$C25)</f>
        <v>-0.04</v>
      </c>
      <c r="AH25" s="19">
        <f t="shared" ref="AH25:AH31" si="116">Atten_to_Te(AG25,$C25)</f>
        <v>2.7758658230053523</v>
      </c>
      <c r="AI25" s="66">
        <f t="shared" ref="AI25:AI36" ca="1" si="117">AG25+OFFSET(AI25,-1,0)</f>
        <v>-0.11000000000000001</v>
      </c>
      <c r="AJ25" s="63">
        <f t="shared" ref="AJ25:AJ36" ca="1" si="118">OFFSET(AJ25,-1,0)+AH25*dbToAbs(-1*OFFSET(AI25,-1,0))</f>
        <v>7.6955778754222841</v>
      </c>
      <c r="AK25" s="69">
        <f t="shared" ref="AK25:AK35" si="119">G_Lookup($A25,$E$20, AK$21,$D25,$C25)</f>
        <v>-4.3125000000000004E-2</v>
      </c>
      <c r="AL25" s="19">
        <f t="shared" ref="AL25:AL31" si="120">Atten_to_Te(AK25,$C25)</f>
        <v>2.9938089734414586</v>
      </c>
      <c r="AM25" s="66">
        <f t="shared" ref="AM25:AM36" ca="1" si="121">AK25+OFFSET(AM25,-1,0)</f>
        <v>-0.11625000000000002</v>
      </c>
      <c r="AN25" s="63">
        <f t="shared" ref="AN25:AN36" ca="1" si="122">OFFSET(AN25,-1,0)+AL25*dbToAbs(-1*OFFSET(AM25,-1,0))</f>
        <v>8.1387061871428159</v>
      </c>
      <c r="AO25" s="69">
        <f t="shared" ref="AO25:AO35" si="123">G_Lookup($A25,$E$20, AO$21,$D25,$C25)</f>
        <v>-4.6625E-2</v>
      </c>
      <c r="AP25" s="19">
        <f t="shared" ref="AP25:AP29" si="124">Atten_to_Te(AO25,$C25)</f>
        <v>3.238091554204181</v>
      </c>
      <c r="AQ25" s="66">
        <f t="shared" ref="AQ25:AQ36" ca="1" si="125">AO25+OFFSET(AQ25,-1,0)</f>
        <v>-0.12325</v>
      </c>
      <c r="AR25" s="63">
        <f t="shared" ref="AR25:AR36" ca="1" si="126">OFFSET(AR25,-1,0)+AP25*dbToAbs(-1*OFFSET(AQ25,-1,0))</f>
        <v>8.6357675776924658</v>
      </c>
      <c r="AS25" s="69">
        <f t="shared" ref="AS25:AS35" si="127">G_Lookup($A25,$E$20, AS$21,$D25,$C25)</f>
        <v>-0.05</v>
      </c>
      <c r="AT25" s="19">
        <f t="shared" ref="AT25:AT29" si="128">Atten_to_Te(AS25,$C25)</f>
        <v>3.4738362779695775</v>
      </c>
      <c r="AU25" s="66">
        <f t="shared" ref="AU25:AU36" ca="1" si="129">AS25+OFFSET(AU25,-1,0)</f>
        <v>-0.13</v>
      </c>
      <c r="AV25" s="63">
        <f t="shared" ref="AV25:AV36" ca="1" si="130">OFFSET(AV25,-1,0)+AT25*dbToAbs(-1*OFFSET(AU25,-1,0))</f>
        <v>9.1158361324848372</v>
      </c>
      <c r="AW25" s="369"/>
      <c r="AX25" s="369"/>
      <c r="AY25" s="369"/>
      <c r="AZ25" s="369"/>
    </row>
    <row r="26" spans="1:52" s="10" customFormat="1" ht="15">
      <c r="A26" s="59" t="s">
        <v>8</v>
      </c>
      <c r="B26" s="96">
        <v>4</v>
      </c>
      <c r="C26" s="100">
        <f t="shared" si="87"/>
        <v>190</v>
      </c>
      <c r="D26" s="94"/>
      <c r="E26" s="69">
        <f t="shared" si="88"/>
        <v>-0.03</v>
      </c>
      <c r="F26" s="19">
        <f t="shared" si="89"/>
        <v>1.3170170818427951</v>
      </c>
      <c r="G26" s="66">
        <f t="shared" ca="1" si="90"/>
        <v>-0.11125</v>
      </c>
      <c r="H26" s="63">
        <f t="shared" ref="H26:H36" ca="1" si="131">OFFSET(H26,-1,0)+F26*dbToAbs(-1*OFFSET(G26,-1,0))</f>
        <v>7.007269753714839</v>
      </c>
      <c r="I26" s="69">
        <f t="shared" si="91"/>
        <v>-0.03</v>
      </c>
      <c r="J26" s="19">
        <f t="shared" si="92"/>
        <v>1.3170170818427951</v>
      </c>
      <c r="K26" s="66">
        <f t="shared" ca="1" si="93"/>
        <v>-0.113625</v>
      </c>
      <c r="L26" s="63">
        <f t="shared" ca="1" si="94"/>
        <v>7.1752068800697852</v>
      </c>
      <c r="M26" s="69">
        <f t="shared" si="95"/>
        <v>-0.03</v>
      </c>
      <c r="N26" s="19">
        <f t="shared" si="96"/>
        <v>1.3170170818427951</v>
      </c>
      <c r="O26" s="66">
        <f t="shared" ca="1" si="97"/>
        <v>-0.1159375</v>
      </c>
      <c r="P26" s="63">
        <f t="shared" ca="1" si="98"/>
        <v>7.3388128774204366</v>
      </c>
      <c r="Q26" s="69">
        <f t="shared" si="99"/>
        <v>-0.03</v>
      </c>
      <c r="R26" s="19">
        <f t="shared" si="100"/>
        <v>1.3170170818427951</v>
      </c>
      <c r="S26" s="66">
        <f t="shared" ca="1" si="101"/>
        <v>-0.1184375</v>
      </c>
      <c r="T26" s="63">
        <f t="shared" ca="1" si="102"/>
        <v>7.5157822506711582</v>
      </c>
      <c r="U26" s="69">
        <f t="shared" si="103"/>
        <v>-3.09375E-2</v>
      </c>
      <c r="V26" s="19">
        <f t="shared" si="104"/>
        <v>1.358320637686603</v>
      </c>
      <c r="W26" s="66">
        <f t="shared" ca="1" si="105"/>
        <v>-0.12281249999999999</v>
      </c>
      <c r="X26" s="63">
        <f t="shared" ca="1" si="106"/>
        <v>7.8014681767182585</v>
      </c>
      <c r="Y26" s="69">
        <f t="shared" si="107"/>
        <v>-3.3750000000000002E-2</v>
      </c>
      <c r="Z26" s="19">
        <f t="shared" si="108"/>
        <v>1.482284815228827</v>
      </c>
      <c r="AA26" s="66">
        <f t="shared" ca="1" si="109"/>
        <v>-0.13125000000000001</v>
      </c>
      <c r="AB26" s="63">
        <f t="shared" ca="1" si="110"/>
        <v>8.3271708665833568</v>
      </c>
      <c r="AC26" s="69">
        <f t="shared" si="111"/>
        <v>-3.6874999999999998E-2</v>
      </c>
      <c r="AD26" s="19">
        <f t="shared" si="112"/>
        <v>1.620116977947279</v>
      </c>
      <c r="AE26" s="66">
        <f t="shared" ca="1" si="113"/>
        <v>-0.140625</v>
      </c>
      <c r="AF26" s="63">
        <f t="shared" ca="1" si="114"/>
        <v>8.9123732928884323</v>
      </c>
      <c r="AG26" s="69">
        <f t="shared" si="115"/>
        <v>-0.04</v>
      </c>
      <c r="AH26" s="19">
        <f t="shared" si="116"/>
        <v>1.7580483545700565</v>
      </c>
      <c r="AI26" s="66">
        <f t="shared" ca="1" si="117"/>
        <v>-0.15000000000000002</v>
      </c>
      <c r="AJ26" s="63">
        <f t="shared" ca="1" si="118"/>
        <v>9.4987235567301802</v>
      </c>
      <c r="AK26" s="69">
        <f t="shared" si="119"/>
        <v>-4.3125000000000004E-2</v>
      </c>
      <c r="AL26" s="19">
        <f t="shared" si="120"/>
        <v>1.8960790165129238</v>
      </c>
      <c r="AM26" s="66">
        <f t="shared" ca="1" si="121"/>
        <v>-0.15937500000000002</v>
      </c>
      <c r="AN26" s="63">
        <f t="shared" ca="1" si="122"/>
        <v>10.086223970399091</v>
      </c>
      <c r="AO26" s="69">
        <f t="shared" si="123"/>
        <v>-4.6625E-2</v>
      </c>
      <c r="AP26" s="19">
        <f t="shared" si="124"/>
        <v>2.050791317662648</v>
      </c>
      <c r="AQ26" s="66">
        <f t="shared" ca="1" si="125"/>
        <v>-0.169875</v>
      </c>
      <c r="AR26" s="63">
        <f t="shared" ca="1" si="126"/>
        <v>10.745592752587395</v>
      </c>
      <c r="AS26" s="69">
        <f t="shared" si="127"/>
        <v>-0.05</v>
      </c>
      <c r="AT26" s="19">
        <f t="shared" si="128"/>
        <v>2.2000963093807324</v>
      </c>
      <c r="AU26" s="66">
        <f t="shared" ca="1" si="129"/>
        <v>-0.18</v>
      </c>
      <c r="AV26" s="63">
        <f t="shared" ca="1" si="130"/>
        <v>11.382784833305568</v>
      </c>
      <c r="AW26" s="369"/>
      <c r="AX26" s="369"/>
      <c r="AY26" s="369"/>
      <c r="AZ26" s="369"/>
    </row>
    <row r="27" spans="1:52" s="10" customFormat="1" ht="15">
      <c r="A27" s="59" t="s">
        <v>307</v>
      </c>
      <c r="B27" s="96">
        <v>1</v>
      </c>
      <c r="C27" s="100">
        <f t="shared" si="87"/>
        <v>20</v>
      </c>
      <c r="D27" s="94"/>
      <c r="E27" s="69">
        <f t="shared" si="88"/>
        <v>-0.05</v>
      </c>
      <c r="F27" s="19">
        <f t="shared" si="89"/>
        <v>0.23158908519797183</v>
      </c>
      <c r="G27" s="66">
        <f t="shared" ca="1" si="90"/>
        <v>-0.16125</v>
      </c>
      <c r="H27" s="63">
        <f t="shared" ca="1" si="131"/>
        <v>7.2448679214562075</v>
      </c>
      <c r="I27" s="69">
        <f t="shared" si="91"/>
        <v>-5.2999999999999999E-2</v>
      </c>
      <c r="J27" s="19">
        <f t="shared" si="92"/>
        <v>0.24556939990223459</v>
      </c>
      <c r="K27" s="66">
        <f t="shared" ca="1" si="93"/>
        <v>-0.166625</v>
      </c>
      <c r="L27" s="63">
        <f t="shared" ca="1" si="94"/>
        <v>7.4272859274483558</v>
      </c>
      <c r="M27" s="69">
        <f t="shared" si="95"/>
        <v>-5.6000000000000001E-2</v>
      </c>
      <c r="N27" s="19">
        <f t="shared" si="96"/>
        <v>0.25955937520203864</v>
      </c>
      <c r="O27" s="66">
        <f t="shared" ca="1" si="97"/>
        <v>-0.17193749999999999</v>
      </c>
      <c r="P27" s="63">
        <f t="shared" ca="1" si="98"/>
        <v>7.6053946614739729</v>
      </c>
      <c r="Q27" s="69">
        <f t="shared" si="99"/>
        <v>-5.8999999999999997E-2</v>
      </c>
      <c r="R27" s="19">
        <f t="shared" si="100"/>
        <v>0.27355901777299074</v>
      </c>
      <c r="S27" s="66">
        <f t="shared" ca="1" si="101"/>
        <v>-0.1774375</v>
      </c>
      <c r="T27" s="63">
        <f t="shared" ca="1" si="102"/>
        <v>7.7969042194861959</v>
      </c>
      <c r="U27" s="69">
        <f t="shared" si="103"/>
        <v>-6.2E-2</v>
      </c>
      <c r="V27" s="19">
        <f t="shared" si="104"/>
        <v>0.28756833429530282</v>
      </c>
      <c r="W27" s="66">
        <f t="shared" ca="1" si="105"/>
        <v>-0.18481249999999999</v>
      </c>
      <c r="X27" s="63">
        <f t="shared" ca="1" si="106"/>
        <v>8.0972846205189235</v>
      </c>
      <c r="Y27" s="69">
        <f t="shared" si="107"/>
        <v>-6.5000000000000002E-2</v>
      </c>
      <c r="Z27" s="19">
        <f t="shared" si="108"/>
        <v>0.3015873314538231</v>
      </c>
      <c r="AA27" s="66">
        <f t="shared" ca="1" si="109"/>
        <v>-0.19625000000000001</v>
      </c>
      <c r="AB27" s="63">
        <f t="shared" ca="1" si="110"/>
        <v>8.6380117213300771</v>
      </c>
      <c r="AC27" s="69">
        <f t="shared" si="111"/>
        <v>-6.8000000000000005E-2</v>
      </c>
      <c r="AD27" s="19">
        <f t="shared" si="112"/>
        <v>0.31561601593800503</v>
      </c>
      <c r="AE27" s="66">
        <f t="shared" ca="1" si="113"/>
        <v>-0.208625</v>
      </c>
      <c r="AF27" s="63">
        <f t="shared" ca="1" si="114"/>
        <v>9.2383762454098637</v>
      </c>
      <c r="AG27" s="69">
        <f t="shared" si="115"/>
        <v>-7.0999999999999994E-2</v>
      </c>
      <c r="AH27" s="19">
        <f t="shared" si="116"/>
        <v>0.32965439444192945</v>
      </c>
      <c r="AI27" s="66">
        <f t="shared" ca="1" si="117"/>
        <v>-0.22100000000000003</v>
      </c>
      <c r="AJ27" s="63">
        <f t="shared" ca="1" si="118"/>
        <v>9.8399627208481668</v>
      </c>
      <c r="AK27" s="69">
        <f t="shared" si="119"/>
        <v>-7.3999999999999996E-2</v>
      </c>
      <c r="AL27" s="19">
        <f t="shared" si="120"/>
        <v>0.34370247366429574</v>
      </c>
      <c r="AM27" s="66">
        <f t="shared" ca="1" si="121"/>
        <v>-0.233375</v>
      </c>
      <c r="AN27" s="63">
        <f t="shared" ca="1" si="122"/>
        <v>10.442773738084146</v>
      </c>
      <c r="AO27" s="69">
        <f t="shared" si="123"/>
        <v>-7.6999999999999999E-2</v>
      </c>
      <c r="AP27" s="19">
        <f t="shared" si="124"/>
        <v>0.35776026030844399</v>
      </c>
      <c r="AQ27" s="66">
        <f t="shared" ca="1" si="125"/>
        <v>-0.24687500000000001</v>
      </c>
      <c r="AR27" s="63">
        <f t="shared" ca="1" si="126"/>
        <v>11.117624153735818</v>
      </c>
      <c r="AS27" s="69">
        <f t="shared" si="127"/>
        <v>-0.08</v>
      </c>
      <c r="AT27" s="19">
        <f t="shared" si="128"/>
        <v>0.37182776108233728</v>
      </c>
      <c r="AU27" s="66">
        <f t="shared" ca="1" si="129"/>
        <v>-0.26</v>
      </c>
      <c r="AV27" s="63">
        <f t="shared" ca="1" si="130"/>
        <v>11.770347389413978</v>
      </c>
      <c r="AW27" s="369"/>
      <c r="AX27" s="369"/>
      <c r="AY27" s="369"/>
      <c r="AZ27" s="369"/>
    </row>
    <row r="28" spans="1:52" s="74" customFormat="1" ht="15">
      <c r="A28" s="71" t="s">
        <v>93</v>
      </c>
      <c r="B28" s="96">
        <v>1</v>
      </c>
      <c r="C28" s="100">
        <f t="shared" si="87"/>
        <v>20</v>
      </c>
      <c r="D28" s="101"/>
      <c r="E28" s="69">
        <f t="shared" si="88"/>
        <v>-0.23694729813040316</v>
      </c>
      <c r="F28" s="19">
        <f t="shared" si="89"/>
        <v>1.1214984404028661</v>
      </c>
      <c r="G28" s="72">
        <f t="shared" ca="1" si="90"/>
        <v>-0.39819729813040317</v>
      </c>
      <c r="H28" s="73">
        <f t="shared" ca="1" si="131"/>
        <v>8.4087893769876221</v>
      </c>
      <c r="I28" s="69">
        <f t="shared" si="91"/>
        <v>-0.20900222361928111</v>
      </c>
      <c r="J28" s="19">
        <f t="shared" si="92"/>
        <v>0.98602655295430441</v>
      </c>
      <c r="K28" s="72">
        <f t="shared" ca="1" si="93"/>
        <v>-0.37562722361928114</v>
      </c>
      <c r="L28" s="73">
        <f t="shared" ca="1" si="94"/>
        <v>8.4518782807035659</v>
      </c>
      <c r="M28" s="69">
        <f t="shared" si="95"/>
        <v>-0.19124635084658179</v>
      </c>
      <c r="N28" s="19">
        <f t="shared" si="96"/>
        <v>0.90040158143454008</v>
      </c>
      <c r="O28" s="72">
        <f t="shared" ca="1" si="97"/>
        <v>-0.36318385084658178</v>
      </c>
      <c r="P28" s="73">
        <f t="shared" ca="1" si="98"/>
        <v>8.5421582446055613</v>
      </c>
      <c r="Q28" s="69">
        <f t="shared" si="99"/>
        <v>-0.17813457990692261</v>
      </c>
      <c r="R28" s="19">
        <f t="shared" si="100"/>
        <v>0.83739640248216229</v>
      </c>
      <c r="S28" s="72">
        <f t="shared" ca="1" si="101"/>
        <v>-0.35557207990692263</v>
      </c>
      <c r="T28" s="73">
        <f t="shared" ca="1" si="102"/>
        <v>8.6692222329496431</v>
      </c>
      <c r="U28" s="69">
        <f t="shared" si="103"/>
        <v>-0.1683342826985148</v>
      </c>
      <c r="V28" s="19">
        <f t="shared" si="104"/>
        <v>0.79042771046279103</v>
      </c>
      <c r="W28" s="72">
        <f t="shared" ca="1" si="105"/>
        <v>-0.35314678269851479</v>
      </c>
      <c r="X28" s="73">
        <f t="shared" ca="1" si="106"/>
        <v>8.9220746591809252</v>
      </c>
      <c r="Y28" s="69">
        <f t="shared" si="107"/>
        <v>-0.16026414747833426</v>
      </c>
      <c r="Z28" s="19">
        <f t="shared" si="108"/>
        <v>0.75183045005437155</v>
      </c>
      <c r="AA28" s="72">
        <f t="shared" ca="1" si="109"/>
        <v>-0.35651414747833426</v>
      </c>
      <c r="AB28" s="73">
        <f t="shared" ca="1" si="110"/>
        <v>9.4245953646469491</v>
      </c>
      <c r="AC28" s="69">
        <f t="shared" si="111"/>
        <v>-0.15367153678293444</v>
      </c>
      <c r="AD28" s="19">
        <f t="shared" si="112"/>
        <v>0.72035297119211528</v>
      </c>
      <c r="AE28" s="72">
        <f t="shared" ca="1" si="113"/>
        <v>-0.36229653678293444</v>
      </c>
      <c r="AF28" s="73">
        <f t="shared" ca="1" si="114"/>
        <v>9.9941779234667401</v>
      </c>
      <c r="AG28" s="69">
        <f t="shared" si="115"/>
        <v>-0.14879192027473984</v>
      </c>
      <c r="AH28" s="19">
        <f t="shared" si="116"/>
        <v>0.69708521138363011</v>
      </c>
      <c r="AI28" s="72">
        <f t="shared" ca="1" si="117"/>
        <v>-0.36979192027473984</v>
      </c>
      <c r="AJ28" s="73">
        <f t="shared" ca="1" si="118"/>
        <v>10.573438655662525</v>
      </c>
      <c r="AK28" s="69">
        <f t="shared" si="119"/>
        <v>-0.1452971090222101</v>
      </c>
      <c r="AL28" s="19">
        <f t="shared" si="120"/>
        <v>0.68043675882373034</v>
      </c>
      <c r="AM28" s="72">
        <f t="shared" ca="1" si="121"/>
        <v>-0.3786721090222101</v>
      </c>
      <c r="AN28" s="73">
        <f t="shared" ca="1" si="122"/>
        <v>11.160775098649513</v>
      </c>
      <c r="AO28" s="69">
        <f t="shared" si="123"/>
        <v>-0.14238212974380035</v>
      </c>
      <c r="AP28" s="19">
        <f t="shared" si="124"/>
        <v>0.66656073214045097</v>
      </c>
      <c r="AQ28" s="72">
        <f t="shared" ca="1" si="125"/>
        <v>-0.38925712974380033</v>
      </c>
      <c r="AR28" s="73">
        <f t="shared" ca="1" si="126"/>
        <v>11.823173226247169</v>
      </c>
      <c r="AS28" s="69">
        <f t="shared" si="127"/>
        <v>-0.14031544565010912</v>
      </c>
      <c r="AT28" s="19">
        <f t="shared" si="128"/>
        <v>0.65672844248640061</v>
      </c>
      <c r="AU28" s="72">
        <f t="shared" ca="1" si="129"/>
        <v>-0.40031544565010913</v>
      </c>
      <c r="AV28" s="73">
        <f t="shared" ca="1" si="130"/>
        <v>12.467593059087827</v>
      </c>
      <c r="AW28" s="369"/>
      <c r="AX28" s="369"/>
      <c r="AY28" s="369"/>
      <c r="AZ28" s="369"/>
    </row>
    <row r="29" spans="1:52" s="10" customFormat="1" ht="15">
      <c r="A29" s="59" t="s">
        <v>261</v>
      </c>
      <c r="B29" s="96">
        <v>1</v>
      </c>
      <c r="C29" s="100">
        <f t="shared" si="87"/>
        <v>20</v>
      </c>
      <c r="D29" s="94"/>
      <c r="E29" s="69">
        <f t="shared" si="88"/>
        <v>-0.15</v>
      </c>
      <c r="F29" s="19">
        <f t="shared" si="89"/>
        <v>0.70284333358687778</v>
      </c>
      <c r="G29" s="66">
        <f t="shared" ca="1" si="90"/>
        <v>-0.54819729813040319</v>
      </c>
      <c r="H29" s="63">
        <f t="shared" ca="1" si="131"/>
        <v>9.1791219458198654</v>
      </c>
      <c r="I29" s="69">
        <f t="shared" si="91"/>
        <v>-0.13</v>
      </c>
      <c r="J29" s="19">
        <f t="shared" si="92"/>
        <v>0.60772240883232076</v>
      </c>
      <c r="K29" s="66">
        <f t="shared" ca="1" si="93"/>
        <v>-0.50562722361928114</v>
      </c>
      <c r="L29" s="63">
        <f t="shared" ca="1" si="94"/>
        <v>9.1145035182833301</v>
      </c>
      <c r="M29" s="69">
        <f t="shared" si="95"/>
        <v>-0.12</v>
      </c>
      <c r="N29" s="19">
        <f t="shared" si="96"/>
        <v>0.56032596252947098</v>
      </c>
      <c r="O29" s="66">
        <f t="shared" ca="1" si="97"/>
        <v>-0.48318385084658177</v>
      </c>
      <c r="P29" s="63">
        <f t="shared" ca="1" si="98"/>
        <v>9.1513571732739205</v>
      </c>
      <c r="Q29" s="69">
        <f t="shared" si="99"/>
        <v>-0.11</v>
      </c>
      <c r="R29" s="19">
        <f t="shared" si="100"/>
        <v>0.51303852502815328</v>
      </c>
      <c r="S29" s="66">
        <f t="shared" ca="1" si="101"/>
        <v>-0.46557207990692262</v>
      </c>
      <c r="T29" s="63">
        <f t="shared" ca="1" si="102"/>
        <v>9.2260324380287422</v>
      </c>
      <c r="U29" s="69">
        <f t="shared" si="103"/>
        <v>-0.11</v>
      </c>
      <c r="V29" s="19">
        <f t="shared" si="104"/>
        <v>0.51303852502815328</v>
      </c>
      <c r="W29" s="66">
        <f t="shared" ca="1" si="105"/>
        <v>-0.46314678269851478</v>
      </c>
      <c r="X29" s="63">
        <f t="shared" ca="1" si="106"/>
        <v>9.478574003014554</v>
      </c>
      <c r="Y29" s="69">
        <f t="shared" si="107"/>
        <v>-0.11</v>
      </c>
      <c r="Z29" s="19">
        <f t="shared" si="108"/>
        <v>0.51303852502815328</v>
      </c>
      <c r="AA29" s="66">
        <f t="shared" ca="1" si="109"/>
        <v>-0.46651414747833425</v>
      </c>
      <c r="AB29" s="63">
        <f t="shared" ca="1" si="110"/>
        <v>9.9815263655814803</v>
      </c>
      <c r="AC29" s="69">
        <f t="shared" si="111"/>
        <v>-0.1</v>
      </c>
      <c r="AD29" s="19">
        <f t="shared" si="112"/>
        <v>0.46585984561508198</v>
      </c>
      <c r="AE29" s="66">
        <f t="shared" ca="1" si="113"/>
        <v>-0.46229653678293448</v>
      </c>
      <c r="AF29" s="63">
        <f t="shared" ca="1" si="114"/>
        <v>10.500567703435198</v>
      </c>
      <c r="AG29" s="69">
        <f t="shared" si="115"/>
        <v>-0.1</v>
      </c>
      <c r="AH29" s="19">
        <f t="shared" si="116"/>
        <v>0.46585984561508198</v>
      </c>
      <c r="AI29" s="66">
        <f t="shared" ca="1" si="117"/>
        <v>-0.46979192027473982</v>
      </c>
      <c r="AJ29" s="63">
        <f t="shared" ca="1" si="118"/>
        <v>11.080703156124866</v>
      </c>
      <c r="AK29" s="69">
        <f t="shared" si="119"/>
        <v>-0.1</v>
      </c>
      <c r="AL29" s="19">
        <f t="shared" si="120"/>
        <v>0.46585984561508198</v>
      </c>
      <c r="AM29" s="66">
        <f t="shared" ca="1" si="121"/>
        <v>-0.47867210902221013</v>
      </c>
      <c r="AN29" s="63">
        <f t="shared" ca="1" si="122"/>
        <v>11.669077883779917</v>
      </c>
      <c r="AO29" s="69">
        <f t="shared" si="123"/>
        <v>-0.1</v>
      </c>
      <c r="AP29" s="19">
        <f t="shared" si="124"/>
        <v>0.46585984561508198</v>
      </c>
      <c r="AQ29" s="66">
        <f t="shared" ca="1" si="125"/>
        <v>-0.48925712974380031</v>
      </c>
      <c r="AR29" s="63">
        <f t="shared" ca="1" si="126"/>
        <v>12.332716404213111</v>
      </c>
      <c r="AS29" s="69">
        <f t="shared" si="127"/>
        <v>-0.1</v>
      </c>
      <c r="AT29" s="19">
        <f t="shared" si="128"/>
        <v>0.46585984561508198</v>
      </c>
      <c r="AU29" s="66">
        <f t="shared" ca="1" si="129"/>
        <v>-0.5003154456501091</v>
      </c>
      <c r="AV29" s="63">
        <f t="shared" ca="1" si="130"/>
        <v>12.978435325456145</v>
      </c>
      <c r="AW29" s="369"/>
      <c r="AX29" s="369"/>
      <c r="AY29" s="369"/>
      <c r="AZ29" s="369"/>
    </row>
    <row r="30" spans="1:52" s="17" customFormat="1" ht="15.75">
      <c r="A30" s="61" t="s">
        <v>141</v>
      </c>
      <c r="B30" s="96">
        <v>4</v>
      </c>
      <c r="C30" s="100">
        <f t="shared" si="87"/>
        <v>190</v>
      </c>
      <c r="D30" s="95"/>
      <c r="E30" s="112">
        <f t="shared" si="88"/>
        <v>0</v>
      </c>
      <c r="F30" s="113">
        <f>T_LNA($A30, E$21,$C30)</f>
        <v>9.5225574389181777E-2</v>
      </c>
      <c r="G30" s="66">
        <f t="shared" ref="G30" ca="1" si="132">E30+OFFSET(G30,-1,0)</f>
        <v>-0.54819729813040319</v>
      </c>
      <c r="H30" s="63">
        <f t="shared" ref="H30" ca="1" si="133">OFFSET(H30,-1,0)+F30*dbToAbs(-1*OFFSET(G30,-1,0))</f>
        <v>9.2871591484851912</v>
      </c>
      <c r="I30" s="112">
        <f t="shared" si="91"/>
        <v>0</v>
      </c>
      <c r="J30" s="113">
        <f>T_LNA($A30, I$21,$C30)</f>
        <v>0.12267430351658455</v>
      </c>
      <c r="K30" s="66">
        <f t="shared" ref="K30" ca="1" si="134">I30+OFFSET(K30,-1,0)</f>
        <v>-0.50562722361928114</v>
      </c>
      <c r="L30" s="63">
        <f t="shared" ref="L30" ca="1" si="135">OFFSET(L30,-1,0)+J30*dbToAbs(-1*OFFSET(K30,-1,0))</f>
        <v>9.252324812327462</v>
      </c>
      <c r="M30" s="112">
        <f t="shared" si="95"/>
        <v>0</v>
      </c>
      <c r="N30" s="113">
        <f>T_LNA($A30, M$21,$C30)</f>
        <v>0.1441297392555449</v>
      </c>
      <c r="O30" s="66">
        <f t="shared" ca="1" si="97"/>
        <v>-0.48318385084658177</v>
      </c>
      <c r="P30" s="63">
        <f t="shared" ca="1" si="98"/>
        <v>9.3124484360963731</v>
      </c>
      <c r="Q30" s="112">
        <f t="shared" si="99"/>
        <v>0</v>
      </c>
      <c r="R30" s="113">
        <f>T_LNA($A30, Q$21,$C30)</f>
        <v>0.1654830820916553</v>
      </c>
      <c r="S30" s="66">
        <f t="shared" ref="S30" ca="1" si="136">Q30+OFFSET(S30,-1,0)</f>
        <v>-0.46557207990692262</v>
      </c>
      <c r="T30" s="63">
        <f t="shared" ref="T30" ca="1" si="137">OFFSET(T30,-1,0)+R30*dbToAbs(-1*OFFSET(S30,-1,0))</f>
        <v>9.4102414227595084</v>
      </c>
      <c r="U30" s="112">
        <f t="shared" si="103"/>
        <v>0</v>
      </c>
      <c r="V30" s="113">
        <f>T_LNA($A30, U$21,$C30)</f>
        <v>0.17731831715142821</v>
      </c>
      <c r="W30" s="66">
        <f t="shared" ref="W30" ca="1" si="138">U30+OFFSET(W30,-1,0)</f>
        <v>-0.46314678269851478</v>
      </c>
      <c r="X30" s="63">
        <f t="shared" ref="X30" ca="1" si="139">OFFSET(X30,-1,0)+V30*dbToAbs(-1*OFFSET(W30,-1,0))</f>
        <v>9.6758472892417053</v>
      </c>
      <c r="Y30" s="112">
        <f t="shared" si="107"/>
        <v>0</v>
      </c>
      <c r="Z30" s="113">
        <f>T_LNA($A30, Y$21,$C30)</f>
        <v>0.18567507198160393</v>
      </c>
      <c r="AA30" s="66">
        <f t="shared" ref="AA30" ca="1" si="140">Y30+OFFSET(AA30,-1,0)</f>
        <v>-0.46651414747833425</v>
      </c>
      <c r="AB30" s="63">
        <f t="shared" ref="AB30" ca="1" si="141">OFFSET(AB30,-1,0)+Z30*dbToAbs(-1*OFFSET(AA30,-1,0))</f>
        <v>10.188257084870569</v>
      </c>
      <c r="AC30" s="112">
        <f t="shared" si="111"/>
        <v>0</v>
      </c>
      <c r="AD30" s="113">
        <f>T_LNA($A30, AC$21,$C30)</f>
        <v>0.18567507198160393</v>
      </c>
      <c r="AE30" s="66">
        <f t="shared" ref="AE30" ca="1" si="142">AC30+OFFSET(AE30,-1,0)</f>
        <v>-0.46229653678293448</v>
      </c>
      <c r="AF30" s="63">
        <f t="shared" ref="AF30" ca="1" si="143">OFFSET(AF30,-1,0)+AD30*dbToAbs(-1*OFFSET(AE30,-1,0))</f>
        <v>10.707097755551997</v>
      </c>
      <c r="AG30" s="112">
        <f t="shared" si="115"/>
        <v>0</v>
      </c>
      <c r="AH30" s="113">
        <f>T_LNA($A30, AG$21,$C30)</f>
        <v>0.17731831715142821</v>
      </c>
      <c r="AI30" s="66">
        <f t="shared" ref="AI30" ca="1" si="144">AG30+OFFSET(AI30,-1,0)</f>
        <v>-0.46979192027473982</v>
      </c>
      <c r="AJ30" s="63">
        <f t="shared" ref="AJ30" ca="1" si="145">OFFSET(AJ30,-1,0)+AH30*dbToAbs(-1*OFFSET(AI30,-1,0))</f>
        <v>11.278278521149558</v>
      </c>
      <c r="AK30" s="112">
        <f t="shared" si="119"/>
        <v>0</v>
      </c>
      <c r="AL30" s="113">
        <f>T_LNA($A30, AK$21,$C30)</f>
        <v>0.1654830820916553</v>
      </c>
      <c r="AM30" s="66">
        <f t="shared" ref="AM30" ca="1" si="146">AK30+OFFSET(AM30,-1,0)</f>
        <v>-0.47867210902221013</v>
      </c>
      <c r="AN30" s="63">
        <f t="shared" ref="AN30" ca="1" si="147">OFFSET(AN30,-1,0)+AL30*dbToAbs(-1*OFFSET(AM30,-1,0))</f>
        <v>11.85384335410289</v>
      </c>
      <c r="AO30" s="112">
        <f t="shared" si="123"/>
        <v>0</v>
      </c>
      <c r="AP30" s="113">
        <f>T_LNA($A30, AO$21,$C30)</f>
        <v>0.15092236459761346</v>
      </c>
      <c r="AQ30" s="66">
        <f t="shared" ref="AQ30" ca="1" si="148">AO30+OFFSET(AQ30,-1,0)</f>
        <v>-0.48925712974380031</v>
      </c>
      <c r="AR30" s="63">
        <f t="shared" ref="AR30" ca="1" si="149">OFFSET(AR30,-1,0)+AP30*dbToAbs(-1*OFFSET(AQ30,-1,0))</f>
        <v>12.501635720114551</v>
      </c>
      <c r="AS30" s="112">
        <f t="shared" si="127"/>
        <v>0</v>
      </c>
      <c r="AT30" s="113">
        <f>T_LNA($A30, AS$21,$C30)</f>
        <v>0.17328205947762282</v>
      </c>
      <c r="AU30" s="66">
        <f t="shared" ref="AU30" ca="1" si="150">AS30+OFFSET(AU30,-1,0)</f>
        <v>-0.5003154456501091</v>
      </c>
      <c r="AV30" s="63">
        <f t="shared" ref="AV30" ca="1" si="151">OFFSET(AV30,-1,0)+AT30*dbToAbs(-1*OFFSET(AU30,-1,0))</f>
        <v>13.172875116425155</v>
      </c>
      <c r="AW30" s="371"/>
      <c r="AX30" s="370"/>
      <c r="AY30" s="371"/>
      <c r="AZ30" s="371"/>
    </row>
    <row r="31" spans="1:52" s="10" customFormat="1" ht="15">
      <c r="A31" s="59" t="s">
        <v>67</v>
      </c>
      <c r="B31" s="96">
        <v>1</v>
      </c>
      <c r="C31" s="100">
        <f t="shared" si="87"/>
        <v>20</v>
      </c>
      <c r="D31" s="94">
        <v>2.5000000000000001E-2</v>
      </c>
      <c r="E31" s="69">
        <f t="shared" si="88"/>
        <v>-0.11847364906520158</v>
      </c>
      <c r="F31" s="19">
        <f t="shared" ref="F31" si="152">Atten_to_Te(E31,$C31)</f>
        <v>0.55310119685244352</v>
      </c>
      <c r="G31" s="72">
        <f t="shared" ca="1" si="90"/>
        <v>-0.66667094719560471</v>
      </c>
      <c r="H31" s="73">
        <f t="shared" ca="1" si="131"/>
        <v>9.9146744612788353</v>
      </c>
      <c r="I31" s="69">
        <f t="shared" si="91"/>
        <v>-0.10450111180964056</v>
      </c>
      <c r="J31" s="19">
        <f t="shared" si="92"/>
        <v>0.48708205331071674</v>
      </c>
      <c r="K31" s="72">
        <f t="shared" ca="1" si="93"/>
        <v>-0.61012833542892175</v>
      </c>
      <c r="L31" s="73">
        <f t="shared" ca="1" si="94"/>
        <v>9.7995484522308303</v>
      </c>
      <c r="M31" s="69">
        <f t="shared" si="95"/>
        <v>-9.5623175423290907E-2</v>
      </c>
      <c r="N31" s="19">
        <f t="shared" ref="N31" si="153">Atten_to_Te(M31,$C31)</f>
        <v>0.44524471921749242</v>
      </c>
      <c r="O31" s="72">
        <f t="shared" ca="1" si="97"/>
        <v>-0.57880702626987268</v>
      </c>
      <c r="P31" s="73">
        <f t="shared" ca="1" si="98"/>
        <v>9.8100905913812309</v>
      </c>
      <c r="Q31" s="69">
        <f t="shared" si="99"/>
        <v>-8.9067289953461304E-2</v>
      </c>
      <c r="R31" s="19">
        <f t="shared" si="100"/>
        <v>0.41440491539352475</v>
      </c>
      <c r="S31" s="72">
        <f t="shared" ca="1" si="101"/>
        <v>-0.55463936986038398</v>
      </c>
      <c r="T31" s="73">
        <f t="shared" ca="1" si="102"/>
        <v>9.871539990366557</v>
      </c>
      <c r="U31" s="69">
        <f t="shared" si="103"/>
        <v>-8.4167141349257402E-2</v>
      </c>
      <c r="V31" s="19">
        <f t="shared" si="104"/>
        <v>0.39138431321561473</v>
      </c>
      <c r="W31" s="72">
        <f t="shared" ca="1" si="105"/>
        <v>-0.54731392404777224</v>
      </c>
      <c r="X31" s="73">
        <f t="shared" ca="1" si="106"/>
        <v>10.111277034381144</v>
      </c>
      <c r="Y31" s="69">
        <f t="shared" si="107"/>
        <v>-8.0132073739167142E-2</v>
      </c>
      <c r="Z31" s="19">
        <f t="shared" si="108"/>
        <v>0.37244730024077022</v>
      </c>
      <c r="AA31" s="72">
        <f t="shared" ca="1" si="109"/>
        <v>-0.54664622121750139</v>
      </c>
      <c r="AB31" s="73">
        <f t="shared" ca="1" si="110"/>
        <v>10.602940097804487</v>
      </c>
      <c r="AC31" s="69">
        <f t="shared" si="111"/>
        <v>-7.6835768391467218E-2</v>
      </c>
      <c r="AD31" s="19">
        <f t="shared" si="112"/>
        <v>0.35699043139339359</v>
      </c>
      <c r="AE31" s="72">
        <f t="shared" ca="1" si="113"/>
        <v>-0.53913230517440169</v>
      </c>
      <c r="AF31" s="73">
        <f t="shared" ca="1" si="114"/>
        <v>11.104185267698922</v>
      </c>
      <c r="AG31" s="69">
        <f t="shared" si="115"/>
        <v>-7.4395960137369918E-2</v>
      </c>
      <c r="AH31" s="19">
        <f t="shared" si="116"/>
        <v>0.34555735849162161</v>
      </c>
      <c r="AI31" s="72">
        <f t="shared" ca="1" si="117"/>
        <v>-0.54418788041210975</v>
      </c>
      <c r="AJ31" s="73">
        <f t="shared" ca="1" si="118"/>
        <v>11.663312748508288</v>
      </c>
      <c r="AK31" s="69">
        <f t="shared" si="119"/>
        <v>-7.2648554511105065E-2</v>
      </c>
      <c r="AL31" s="19">
        <f t="shared" si="120"/>
        <v>0.33737286810847422</v>
      </c>
      <c r="AM31" s="72">
        <f t="shared" ca="1" si="121"/>
        <v>-0.55132066353331521</v>
      </c>
      <c r="AN31" s="73">
        <f t="shared" ca="1" si="122"/>
        <v>12.230527519410785</v>
      </c>
      <c r="AO31" s="69">
        <f t="shared" si="123"/>
        <v>-7.1191064871900175E-2</v>
      </c>
      <c r="AP31" s="19">
        <f t="shared" ref="AP31" si="154">Atten_to_Te(AO31,$C31)</f>
        <v>0.33054880328637459</v>
      </c>
      <c r="AQ31" s="72">
        <f t="shared" ca="1" si="125"/>
        <v>-0.5604481946157005</v>
      </c>
      <c r="AR31" s="73">
        <f t="shared" ca="1" si="126"/>
        <v>12.871601284012543</v>
      </c>
      <c r="AS31" s="69">
        <f t="shared" si="127"/>
        <v>-7.0157722825054558E-2</v>
      </c>
      <c r="AT31" s="19">
        <f t="shared" ref="AT31" si="155">Atten_to_Te(AS31,$C31)</f>
        <v>0.32571201335215072</v>
      </c>
      <c r="AU31" s="72">
        <f t="shared" ca="1" si="129"/>
        <v>-0.57047316847516361</v>
      </c>
      <c r="AV31" s="73">
        <f t="shared" ca="1" si="130"/>
        <v>13.538356551625123</v>
      </c>
      <c r="AW31" s="369"/>
      <c r="AX31" s="369"/>
      <c r="AY31" s="369"/>
      <c r="AZ31" s="369"/>
    </row>
    <row r="32" spans="1:52" s="17" customFormat="1" ht="15.75">
      <c r="A32" s="61" t="s">
        <v>46</v>
      </c>
      <c r="B32" s="96">
        <v>1</v>
      </c>
      <c r="C32" s="100">
        <f t="shared" si="87"/>
        <v>20</v>
      </c>
      <c r="D32" s="95"/>
      <c r="E32" s="112">
        <f t="shared" si="88"/>
        <v>25.5</v>
      </c>
      <c r="F32" s="113">
        <f>T_LNA($A32, E$21)</f>
        <v>19</v>
      </c>
      <c r="G32" s="66">
        <f t="shared" ca="1" si="90"/>
        <v>24.833329052804395</v>
      </c>
      <c r="H32" s="63">
        <f t="shared" ca="1" si="131"/>
        <v>32.067069917710811</v>
      </c>
      <c r="I32" s="112">
        <f t="shared" si="91"/>
        <v>26.95</v>
      </c>
      <c r="J32" s="113">
        <f>T_LNA($A32, I$21)</f>
        <v>14.650000000000002</v>
      </c>
      <c r="K32" s="66">
        <f t="shared" ca="1" si="93"/>
        <v>26.339871664571078</v>
      </c>
      <c r="L32" s="63">
        <f t="shared" ca="1" si="94"/>
        <v>26.659272353218913</v>
      </c>
      <c r="M32" s="112">
        <f t="shared" si="95"/>
        <v>28.5</v>
      </c>
      <c r="N32" s="113">
        <f>T_LNA($A32, M$21)</f>
        <v>15.75</v>
      </c>
      <c r="O32" s="66">
        <f t="shared" ca="1" si="97"/>
        <v>27.921192973730129</v>
      </c>
      <c r="P32" s="63">
        <f t="shared" ca="1" si="98"/>
        <v>27.805480489339487</v>
      </c>
      <c r="Q32" s="112">
        <f t="shared" si="99"/>
        <v>27.1875</v>
      </c>
      <c r="R32" s="113">
        <f>T_LNA($A32, Q$21)</f>
        <v>17.0625</v>
      </c>
      <c r="S32" s="66">
        <f t="shared" ca="1" si="101"/>
        <v>26.632860630139618</v>
      </c>
      <c r="T32" s="63">
        <f t="shared" ca="1" si="102"/>
        <v>29.258361031558223</v>
      </c>
      <c r="U32" s="112">
        <f t="shared" si="103"/>
        <v>26.5625</v>
      </c>
      <c r="V32" s="113">
        <f>T_LNA($A32, U$21)</f>
        <v>18.75</v>
      </c>
      <c r="W32" s="66">
        <f t="shared" ca="1" si="105"/>
        <v>26.015186075952229</v>
      </c>
      <c r="X32" s="63">
        <f t="shared" ca="1" si="106"/>
        <v>31.37957149282331</v>
      </c>
      <c r="Y32" s="112">
        <f t="shared" si="107"/>
        <v>24.5</v>
      </c>
      <c r="Z32" s="113">
        <f>T_LNA($A32, Y$21)</f>
        <v>21.5</v>
      </c>
      <c r="AA32" s="66">
        <f t="shared" ca="1" si="109"/>
        <v>23.9533537787825</v>
      </c>
      <c r="AB32" s="63">
        <f t="shared" ca="1" si="110"/>
        <v>34.986835238077944</v>
      </c>
      <c r="AC32" s="112">
        <f t="shared" si="111"/>
        <v>23.625</v>
      </c>
      <c r="AD32" s="113">
        <f>T_LNA($A32, AC$21)</f>
        <v>24.5</v>
      </c>
      <c r="AE32" s="66">
        <f t="shared" ca="1" si="113"/>
        <v>23.085867694825598</v>
      </c>
      <c r="AF32" s="63">
        <f t="shared" ca="1" si="114"/>
        <v>38.842451670864406</v>
      </c>
      <c r="AG32" s="112">
        <f t="shared" si="115"/>
        <v>21</v>
      </c>
      <c r="AH32" s="113">
        <f>T_LNA($A32, AG$21)</f>
        <v>26</v>
      </c>
      <c r="AI32" s="66">
        <f t="shared" ca="1" si="117"/>
        <v>20.45581211958789</v>
      </c>
      <c r="AJ32" s="63">
        <f t="shared" ca="1" si="118"/>
        <v>41.134127056950668</v>
      </c>
      <c r="AK32" s="112">
        <f t="shared" si="119"/>
        <v>21.5</v>
      </c>
      <c r="AL32" s="113">
        <f>T_LNA($A32, AK$21)</f>
        <v>26.5</v>
      </c>
      <c r="AM32" s="66">
        <f t="shared" ca="1" si="121"/>
        <v>20.948679336466686</v>
      </c>
      <c r="AN32" s="63">
        <f t="shared" ca="1" si="122"/>
        <v>42.317462000500562</v>
      </c>
      <c r="AO32" s="112">
        <f t="shared" si="123"/>
        <v>20.85</v>
      </c>
      <c r="AP32" s="113">
        <f>T_LNA($A32, AO$21)</f>
        <v>25.85</v>
      </c>
      <c r="AQ32" s="66">
        <f t="shared" ca="1" si="125"/>
        <v>20.289551805384299</v>
      </c>
      <c r="AR32" s="63">
        <f t="shared" ca="1" si="126"/>
        <v>42.282301668570746</v>
      </c>
      <c r="AS32" s="112">
        <f t="shared" si="127"/>
        <v>20</v>
      </c>
      <c r="AT32" s="113">
        <f>T_LNA($A32, AS$21)</f>
        <v>25</v>
      </c>
      <c r="AU32" s="66">
        <f t="shared" ca="1" si="129"/>
        <v>19.429526831524836</v>
      </c>
      <c r="AV32" s="63">
        <f t="shared" ca="1" si="130"/>
        <v>42.047707195645913</v>
      </c>
      <c r="AW32" s="371"/>
      <c r="AX32" s="370"/>
      <c r="AY32" s="371"/>
      <c r="AZ32" s="371"/>
    </row>
    <row r="33" spans="1:52" s="10" customFormat="1" ht="15">
      <c r="A33" s="59" t="s">
        <v>67</v>
      </c>
      <c r="B33" s="96">
        <v>1</v>
      </c>
      <c r="C33" s="100">
        <f t="shared" si="87"/>
        <v>20</v>
      </c>
      <c r="D33" s="94">
        <v>2.5000000000000001E-2</v>
      </c>
      <c r="E33" s="69">
        <f t="shared" si="88"/>
        <v>-0.11847364906520158</v>
      </c>
      <c r="F33" s="19">
        <f t="shared" ref="F33" si="156">Atten_to_Te(E33,$C33)</f>
        <v>0.55310119685244352</v>
      </c>
      <c r="G33" s="72">
        <f t="shared" ref="G33:G35" ca="1" si="157">E33+OFFSET(G33,-1,0)</f>
        <v>24.714855403739193</v>
      </c>
      <c r="H33" s="73">
        <f t="shared" ref="H33:H35" ca="1" si="158">OFFSET(H33,-1,0)+F33*dbToAbs(-1*OFFSET(G33,-1,0))</f>
        <v>32.068887406300277</v>
      </c>
      <c r="I33" s="69">
        <f t="shared" si="91"/>
        <v>-0.10450111180964056</v>
      </c>
      <c r="J33" s="19">
        <f t="shared" ref="J33" si="159">Atten_to_Te(I33,$C33)</f>
        <v>0.48708205331071674</v>
      </c>
      <c r="K33" s="72">
        <f t="shared" ref="K33:K35" ca="1" si="160">I33+OFFSET(K33,-1,0)</f>
        <v>26.235370552761438</v>
      </c>
      <c r="L33" s="73">
        <f t="shared" ref="L33:L35" ca="1" si="161">OFFSET(L33,-1,0)+J33*dbToAbs(-1*OFFSET(K33,-1,0))</f>
        <v>26.660403750059633</v>
      </c>
      <c r="M33" s="69">
        <f t="shared" si="95"/>
        <v>-9.5623175423290907E-2</v>
      </c>
      <c r="N33" s="19">
        <f t="shared" ref="N33" si="162">Atten_to_Te(M33,$C33)</f>
        <v>0.44524471921749242</v>
      </c>
      <c r="O33" s="72">
        <f t="shared" ca="1" si="97"/>
        <v>27.825569798306837</v>
      </c>
      <c r="P33" s="73">
        <f t="shared" ca="1" si="98"/>
        <v>27.806199076544313</v>
      </c>
      <c r="Q33" s="69">
        <f t="shared" si="99"/>
        <v>-8.9067289953461304E-2</v>
      </c>
      <c r="R33" s="19">
        <f t="shared" ref="R33" si="163">Atten_to_Te(Q33,$C33)</f>
        <v>0.41440491539352475</v>
      </c>
      <c r="S33" s="72">
        <f t="shared" ref="S33:S35" ca="1" si="164">Q33+OFFSET(S33,-1,0)</f>
        <v>26.543793340186156</v>
      </c>
      <c r="T33" s="73">
        <f t="shared" ref="T33:T35" ca="1" si="165">OFFSET(T33,-1,0)+R33*dbToAbs(-1*OFFSET(S33,-1,0))</f>
        <v>29.259260816736703</v>
      </c>
      <c r="U33" s="69">
        <f t="shared" si="103"/>
        <v>-8.4167141349257402E-2</v>
      </c>
      <c r="V33" s="19">
        <f t="shared" ref="V33" si="166">Atten_to_Te(U33,$C33)</f>
        <v>0.39138431321561473</v>
      </c>
      <c r="W33" s="72">
        <f t="shared" ref="W33:W35" ca="1" si="167">U33+OFFSET(W33,-1,0)</f>
        <v>25.931018934602971</v>
      </c>
      <c r="X33" s="73">
        <f t="shared" ref="X33:X35" ca="1" si="168">OFFSET(X33,-1,0)+V33*dbToAbs(-1*OFFSET(W33,-1,0))</f>
        <v>31.380551174098624</v>
      </c>
      <c r="Y33" s="69">
        <f t="shared" si="107"/>
        <v>-8.0132073739167142E-2</v>
      </c>
      <c r="Z33" s="19">
        <f t="shared" ref="Z33" si="169">Atten_to_Te(Y33,$C33)</f>
        <v>0.37244730024077022</v>
      </c>
      <c r="AA33" s="72">
        <f t="shared" ref="AA33:AA35" ca="1" si="170">Y33+OFFSET(AA33,-1,0)</f>
        <v>23.873221705043331</v>
      </c>
      <c r="AB33" s="73">
        <f t="shared" ref="AB33:AB35" ca="1" si="171">OFFSET(AB33,-1,0)+Z33*dbToAbs(-1*OFFSET(AA33,-1,0))</f>
        <v>34.988333988963355</v>
      </c>
      <c r="AC33" s="69">
        <f t="shared" si="111"/>
        <v>-7.6835768391467218E-2</v>
      </c>
      <c r="AD33" s="19">
        <f t="shared" ref="AD33" si="172">Atten_to_Te(AC33,$C33)</f>
        <v>0.35699043139339359</v>
      </c>
      <c r="AE33" s="72">
        <f t="shared" ref="AE33:AE35" ca="1" si="173">AC33+OFFSET(AE33,-1,0)</f>
        <v>23.00903192643413</v>
      </c>
      <c r="AF33" s="73">
        <f t="shared" ref="AF33:AF35" ca="1" si="174">OFFSET(AF33,-1,0)+AD33*dbToAbs(-1*OFFSET(AE33,-1,0))</f>
        <v>38.844205833298219</v>
      </c>
      <c r="AG33" s="69">
        <f t="shared" si="115"/>
        <v>-7.4395960137369918E-2</v>
      </c>
      <c r="AH33" s="19">
        <f t="shared" ref="AH33" si="175">Atten_to_Te(AG33,$C33)</f>
        <v>0.34555735849162161</v>
      </c>
      <c r="AI33" s="72">
        <f t="shared" ref="AI33:AI35" ca="1" si="176">AG33+OFFSET(AI33,-1,0)</f>
        <v>20.38141615945052</v>
      </c>
      <c r="AJ33" s="73">
        <f t="shared" ref="AJ33:AJ35" ca="1" si="177">OFFSET(AJ33,-1,0)+AH33*dbToAbs(-1*OFFSET(AI33,-1,0))</f>
        <v>41.137238335777958</v>
      </c>
      <c r="AK33" s="69">
        <f t="shared" si="119"/>
        <v>-7.2648554511105065E-2</v>
      </c>
      <c r="AL33" s="19">
        <f t="shared" ref="AL33" si="178">Atten_to_Te(AK33,$C33)</f>
        <v>0.33737286810847422</v>
      </c>
      <c r="AM33" s="72">
        <f t="shared" ref="AM33:AM35" ca="1" si="179">AK33+OFFSET(AM33,-1,0)</f>
        <v>20.876030781955581</v>
      </c>
      <c r="AN33" s="73">
        <f t="shared" ref="AN33:AN35" ca="1" si="180">OFFSET(AN33,-1,0)+AL33*dbToAbs(-1*OFFSET(AM33,-1,0))</f>
        <v>42.320173704112456</v>
      </c>
      <c r="AO33" s="69">
        <f t="shared" si="123"/>
        <v>-7.1191064871900175E-2</v>
      </c>
      <c r="AP33" s="19">
        <f t="shared" ref="AP33" si="181">Atten_to_Te(AO33,$C33)</f>
        <v>0.33054880328637459</v>
      </c>
      <c r="AQ33" s="72">
        <f t="shared" ref="AQ33:AQ35" ca="1" si="182">AO33+OFFSET(AQ33,-1,0)</f>
        <v>20.218360740512399</v>
      </c>
      <c r="AR33" s="73">
        <f t="shared" ref="AR33:AR35" ca="1" si="183">OFFSET(AR33,-1,0)+AP33*dbToAbs(-1*OFFSET(AQ33,-1,0))</f>
        <v>42.285393959942446</v>
      </c>
      <c r="AS33" s="69">
        <f t="shared" si="127"/>
        <v>-7.0157722825054558E-2</v>
      </c>
      <c r="AT33" s="19">
        <f t="shared" ref="AT33" si="184">Atten_to_Te(AS33,$C33)</f>
        <v>0.32571201335215072</v>
      </c>
      <c r="AU33" s="72">
        <f t="shared" ref="AU33:AU35" ca="1" si="185">AS33+OFFSET(AU33,-1,0)</f>
        <v>19.359369108699781</v>
      </c>
      <c r="AV33" s="73">
        <f t="shared" ref="AV33:AV35" ca="1" si="186">OFFSET(AV33,-1,0)+AT33*dbToAbs(-1*OFFSET(AU33,-1,0))</f>
        <v>42.051421530844962</v>
      </c>
      <c r="AW33" s="369"/>
      <c r="AX33" s="369"/>
      <c r="AY33" s="369"/>
      <c r="AZ33" s="369"/>
    </row>
    <row r="34" spans="1:52" s="17" customFormat="1" ht="15.75">
      <c r="A34" s="61" t="s">
        <v>46</v>
      </c>
      <c r="B34" s="96">
        <v>1</v>
      </c>
      <c r="C34" s="100">
        <f t="shared" si="87"/>
        <v>20</v>
      </c>
      <c r="D34" s="95"/>
      <c r="E34" s="112">
        <f t="shared" si="88"/>
        <v>25.5</v>
      </c>
      <c r="F34" s="113">
        <f>T_LNA($A34, E$21)</f>
        <v>19</v>
      </c>
      <c r="G34" s="66">
        <f t="shared" ca="1" si="157"/>
        <v>50.214855403739193</v>
      </c>
      <c r="H34" s="63">
        <f t="shared" ca="1" si="158"/>
        <v>32.133047953701293</v>
      </c>
      <c r="I34" s="112">
        <f t="shared" si="91"/>
        <v>26.95</v>
      </c>
      <c r="J34" s="113">
        <f>T_LNA($A34, I$21)</f>
        <v>14.650000000000002</v>
      </c>
      <c r="K34" s="66">
        <f t="shared" ca="1" si="160"/>
        <v>53.185370552761441</v>
      </c>
      <c r="L34" s="63">
        <f t="shared" ca="1" si="161"/>
        <v>26.695261597868171</v>
      </c>
      <c r="M34" s="112">
        <f t="shared" si="95"/>
        <v>28.5</v>
      </c>
      <c r="N34" s="113">
        <f>T_LNA($A34, M$21)</f>
        <v>15.75</v>
      </c>
      <c r="O34" s="66">
        <f t="shared" ca="1" si="97"/>
        <v>56.325569798306837</v>
      </c>
      <c r="P34" s="63">
        <f t="shared" ca="1" si="98"/>
        <v>27.832184127829105</v>
      </c>
      <c r="Q34" s="112">
        <f t="shared" si="99"/>
        <v>27.1875</v>
      </c>
      <c r="R34" s="113">
        <f>T_LNA($A34, Q$21)</f>
        <v>17.0625</v>
      </c>
      <c r="S34" s="66">
        <f t="shared" ca="1" si="164"/>
        <v>53.731293340186156</v>
      </c>
      <c r="T34" s="63">
        <f t="shared" ca="1" si="165"/>
        <v>29.297075749310977</v>
      </c>
      <c r="U34" s="112">
        <f t="shared" si="103"/>
        <v>26.5625</v>
      </c>
      <c r="V34" s="113">
        <f>T_LNA($A34, U$21)</f>
        <v>18.75</v>
      </c>
      <c r="W34" s="66">
        <f t="shared" ca="1" si="167"/>
        <v>52.493518934602974</v>
      </c>
      <c r="X34" s="63">
        <f t="shared" ca="1" si="168"/>
        <v>31.428403095266997</v>
      </c>
      <c r="Y34" s="112">
        <f t="shared" si="107"/>
        <v>24.5</v>
      </c>
      <c r="Z34" s="113">
        <f>T_LNA($A34, Y$21)</f>
        <v>21.5</v>
      </c>
      <c r="AA34" s="66">
        <f t="shared" ca="1" si="170"/>
        <v>48.373221705043335</v>
      </c>
      <c r="AB34" s="63">
        <f t="shared" ca="1" si="171"/>
        <v>35.076462470939532</v>
      </c>
      <c r="AC34" s="112">
        <f t="shared" si="111"/>
        <v>23.625</v>
      </c>
      <c r="AD34" s="113">
        <f>T_LNA($A34, AC$21)</f>
        <v>24.5</v>
      </c>
      <c r="AE34" s="66">
        <f t="shared" ca="1" si="173"/>
        <v>46.634031926434133</v>
      </c>
      <c r="AF34" s="63">
        <f t="shared" ca="1" si="174"/>
        <v>38.966741605426492</v>
      </c>
      <c r="AG34" s="112">
        <f t="shared" si="115"/>
        <v>21</v>
      </c>
      <c r="AH34" s="113">
        <f>T_LNA($A34, AG$21)</f>
        <v>26</v>
      </c>
      <c r="AI34" s="66">
        <f t="shared" ca="1" si="176"/>
        <v>41.381416159450524</v>
      </c>
      <c r="AJ34" s="63">
        <f t="shared" ca="1" si="177"/>
        <v>41.375377997308561</v>
      </c>
      <c r="AK34" s="112">
        <f t="shared" si="119"/>
        <v>21.5</v>
      </c>
      <c r="AL34" s="113">
        <f>T_LNA($A34, AK$21)</f>
        <v>26.5</v>
      </c>
      <c r="AM34" s="66">
        <f t="shared" ca="1" si="179"/>
        <v>42.376030781955578</v>
      </c>
      <c r="AN34" s="63">
        <f t="shared" ca="1" si="180"/>
        <v>42.536765895707511</v>
      </c>
      <c r="AO34" s="112">
        <f t="shared" si="123"/>
        <v>20.85</v>
      </c>
      <c r="AP34" s="113">
        <f>T_LNA($A34, AO$21)</f>
        <v>25.85</v>
      </c>
      <c r="AQ34" s="66">
        <f t="shared" ca="1" si="182"/>
        <v>41.068360740512404</v>
      </c>
      <c r="AR34" s="63">
        <f t="shared" ca="1" si="183"/>
        <v>42.531218068750356</v>
      </c>
      <c r="AS34" s="112">
        <f t="shared" si="127"/>
        <v>20</v>
      </c>
      <c r="AT34" s="113">
        <f>T_LNA($A34, AS$21)</f>
        <v>25</v>
      </c>
      <c r="AU34" s="66">
        <f t="shared" ca="1" si="185"/>
        <v>39.359369108699781</v>
      </c>
      <c r="AV34" s="63">
        <f t="shared" ca="1" si="186"/>
        <v>42.341157956283986</v>
      </c>
      <c r="AW34" s="371"/>
      <c r="AX34" s="370"/>
      <c r="AY34" s="371"/>
      <c r="AZ34" s="371"/>
    </row>
    <row r="35" spans="1:52" s="10" customFormat="1" ht="15">
      <c r="A35" s="531" t="s">
        <v>67</v>
      </c>
      <c r="B35" s="94">
        <v>2</v>
      </c>
      <c r="C35" s="101">
        <f t="shared" si="87"/>
        <v>50</v>
      </c>
      <c r="D35" s="474">
        <v>0.15</v>
      </c>
      <c r="E35" s="69">
        <f t="shared" si="88"/>
        <v>-0.71084189439120937</v>
      </c>
      <c r="F35" s="470">
        <f t="shared" ref="F35" si="187">Atten_to_Te(E35,$C35)</f>
        <v>8.8917139254473643</v>
      </c>
      <c r="G35" s="471">
        <f t="shared" ca="1" si="157"/>
        <v>49.504013509347985</v>
      </c>
      <c r="H35" s="472">
        <f t="shared" ca="1" si="158"/>
        <v>32.133132578946729</v>
      </c>
      <c r="I35" s="69">
        <f t="shared" si="91"/>
        <v>-0.62700667085784323</v>
      </c>
      <c r="J35" s="470">
        <f t="shared" ref="J35" si="188">Atten_to_Te(I35,$C35)</f>
        <v>7.7657839252195826</v>
      </c>
      <c r="K35" s="471">
        <f t="shared" ca="1" si="160"/>
        <v>52.558363881903595</v>
      </c>
      <c r="L35" s="472">
        <f t="shared" ca="1" si="161"/>
        <v>26.69529889266515</v>
      </c>
      <c r="M35" s="69">
        <f t="shared" si="95"/>
        <v>-0.57373905253974533</v>
      </c>
      <c r="N35" s="470">
        <f t="shared" ref="N35" si="189">Atten_to_Te(M35,$C35)</f>
        <v>7.0615953404425502</v>
      </c>
      <c r="O35" s="471">
        <f t="shared" ref="O35" ca="1" si="190">M35+OFFSET(O35,-1,0)</f>
        <v>55.751830745767094</v>
      </c>
      <c r="P35" s="472">
        <f t="shared" ref="P35" ca="1" si="191">OFFSET(P35,-1,0)+N35*dbToAbs(-1*OFFSET(O35,-1,0))</f>
        <v>27.832200584646383</v>
      </c>
      <c r="Q35" s="69">
        <f t="shared" si="99"/>
        <v>-0.53440373972076771</v>
      </c>
      <c r="R35" s="470">
        <f t="shared" ref="R35" si="192">Atten_to_Te(Q35,$C35)</f>
        <v>6.547105355259375</v>
      </c>
      <c r="S35" s="471">
        <f t="shared" ca="1" si="164"/>
        <v>53.19688960046539</v>
      </c>
      <c r="T35" s="472">
        <f t="shared" ca="1" si="165"/>
        <v>29.297103477403567</v>
      </c>
      <c r="U35" s="69">
        <f t="shared" si="103"/>
        <v>-0.50500284809554441</v>
      </c>
      <c r="V35" s="470">
        <f t="shared" ref="V35" si="193">Atten_to_Te(U35,$C35)</f>
        <v>6.1655853169958252</v>
      </c>
      <c r="W35" s="471">
        <f t="shared" ca="1" si="167"/>
        <v>51.988516086507431</v>
      </c>
      <c r="X35" s="472">
        <f t="shared" ca="1" si="168"/>
        <v>31.42843781868099</v>
      </c>
      <c r="Y35" s="69">
        <f t="shared" si="107"/>
        <v>-0.48079244243500274</v>
      </c>
      <c r="Z35" s="470">
        <f t="shared" ref="Z35" si="194">Atten_to_Te(Y35,$C35)</f>
        <v>5.8533528314519518</v>
      </c>
      <c r="AA35" s="471">
        <f t="shared" ca="1" si="170"/>
        <v>47.892429262608331</v>
      </c>
      <c r="AB35" s="472">
        <f t="shared" ca="1" si="171"/>
        <v>35.076547600919859</v>
      </c>
      <c r="AC35" s="69">
        <f t="shared" si="111"/>
        <v>-0.46101461034880331</v>
      </c>
      <c r="AD35" s="470">
        <f t="shared" ref="AD35" si="195">Atten_to_Te(AC35,$C35)</f>
        <v>5.5995741676675532</v>
      </c>
      <c r="AE35" s="471">
        <f t="shared" ca="1" si="173"/>
        <v>46.173017316085328</v>
      </c>
      <c r="AF35" s="472">
        <f t="shared" ca="1" si="174"/>
        <v>38.966863154543624</v>
      </c>
      <c r="AG35" s="69">
        <f t="shared" si="115"/>
        <v>-0.44637576082421943</v>
      </c>
      <c r="AH35" s="470">
        <f t="shared" ref="AH35" si="196">Atten_to_Te(AG35,$C35)</f>
        <v>5.4124790890855978</v>
      </c>
      <c r="AI35" s="471">
        <f t="shared" ca="1" si="176"/>
        <v>40.935040398626306</v>
      </c>
      <c r="AJ35" s="472">
        <f t="shared" ca="1" si="177"/>
        <v>41.375771778179818</v>
      </c>
      <c r="AK35" s="69">
        <f t="shared" si="119"/>
        <v>-0.43589132706663031</v>
      </c>
      <c r="AL35" s="470">
        <f t="shared" ref="AL35" si="197">Atten_to_Te(AK35,$C35)</f>
        <v>5.2788674988441198</v>
      </c>
      <c r="AM35" s="471">
        <f t="shared" ca="1" si="179"/>
        <v>41.94013945488895</v>
      </c>
      <c r="AN35" s="472">
        <f t="shared" ca="1" si="180"/>
        <v>42.537071343986867</v>
      </c>
      <c r="AO35" s="69">
        <f t="shared" si="123"/>
        <v>-0.42714638923140097</v>
      </c>
      <c r="AP35" s="470">
        <f t="shared" ref="AP35" si="198">Atten_to_Te(AO35,$C35)</f>
        <v>5.1676701638696425</v>
      </c>
      <c r="AQ35" s="471">
        <f t="shared" ca="1" si="182"/>
        <v>40.641214351281</v>
      </c>
      <c r="AR35" s="472">
        <f t="shared" ca="1" si="183"/>
        <v>42.531622140708429</v>
      </c>
      <c r="AS35" s="69">
        <f t="shared" si="127"/>
        <v>-0.42094633695032735</v>
      </c>
      <c r="AT35" s="470">
        <f t="shared" ref="AT35" si="199">Atten_to_Te(AS35,$C35)</f>
        <v>5.0889681731228764</v>
      </c>
      <c r="AU35" s="471">
        <f t="shared" ca="1" si="185"/>
        <v>38.938422771749451</v>
      </c>
      <c r="AV35" s="472">
        <f t="shared" ca="1" si="186"/>
        <v>42.341747740063049</v>
      </c>
      <c r="AW35" s="369"/>
      <c r="AX35" s="369"/>
      <c r="AY35" s="369"/>
      <c r="AZ35" s="369"/>
    </row>
    <row r="36" spans="1:52" s="10" customFormat="1" ht="15.75" thickBot="1">
      <c r="A36" s="122" t="s">
        <v>67</v>
      </c>
      <c r="B36" s="96">
        <v>4</v>
      </c>
      <c r="C36" s="100">
        <f t="shared" si="87"/>
        <v>190</v>
      </c>
      <c r="D36" s="475">
        <v>0.15</v>
      </c>
      <c r="E36" s="123">
        <f>G_Lookup($A36,$E$20, E$21,$D36,$C36)</f>
        <v>-0.71084189439120937</v>
      </c>
      <c r="F36" s="124">
        <f t="shared" ref="F36" si="200">Atten_to_Te(E36,$C36)</f>
        <v>33.788512916699986</v>
      </c>
      <c r="G36" s="81">
        <f t="shared" ca="1" si="90"/>
        <v>48.793171614956776</v>
      </c>
      <c r="H36" s="82">
        <f t="shared" ca="1" si="131"/>
        <v>32.13351134210334</v>
      </c>
      <c r="I36" s="123">
        <f>G_Lookup($A36,$E$20, I$21,$D36,$C36)</f>
        <v>-0.62700667085784323</v>
      </c>
      <c r="J36" s="124">
        <f t="shared" ref="J36" si="201">Atten_to_Te(I36,$C36)</f>
        <v>29.509978915834413</v>
      </c>
      <c r="K36" s="81">
        <f t="shared" ca="1" si="93"/>
        <v>51.93135721104575</v>
      </c>
      <c r="L36" s="82">
        <f t="shared" ca="1" si="94"/>
        <v>26.695462624267112</v>
      </c>
      <c r="M36" s="123">
        <f>G_Lookup($A36,$E$20, M$21,$D36,$C36)</f>
        <v>-0.57373905253974533</v>
      </c>
      <c r="N36" s="124">
        <f t="shared" ref="N36" si="202">Atten_to_Te(M36,$C36)</f>
        <v>26.83406229368169</v>
      </c>
      <c r="O36" s="81">
        <f t="shared" ca="1" si="97"/>
        <v>55.178091693227351</v>
      </c>
      <c r="P36" s="82">
        <f t="shared" ca="1" si="98"/>
        <v>27.832271952617244</v>
      </c>
      <c r="Q36" s="123">
        <f>G_Lookup($A36,$E$20, Q$21,$D36,$C36)</f>
        <v>-0.53440373972076771</v>
      </c>
      <c r="R36" s="124">
        <f t="shared" ref="R36" si="203">Atten_to_Te(Q36,$C36)</f>
        <v>24.879000349985624</v>
      </c>
      <c r="S36" s="81">
        <f t="shared" ca="1" si="101"/>
        <v>52.662485860744624</v>
      </c>
      <c r="T36" s="82">
        <f t="shared" ca="1" si="102"/>
        <v>29.297222641099914</v>
      </c>
      <c r="U36" s="123">
        <f>G_Lookup($A36,$E$20, U$21,$D36,$C36)</f>
        <v>-0.50500284809554441</v>
      </c>
      <c r="V36" s="124">
        <f t="shared" ref="V36" si="204">Atten_to_Te(U36,$C36)</f>
        <v>23.429224204584138</v>
      </c>
      <c r="W36" s="81">
        <f t="shared" ca="1" si="105"/>
        <v>51.483513238411888</v>
      </c>
      <c r="X36" s="82">
        <f t="shared" ca="1" si="106"/>
        <v>31.428586038507195</v>
      </c>
      <c r="Y36" s="123">
        <f>G_Lookup($A36,$E$20, Y$21,$D36,$C36)</f>
        <v>-0.48079244243500274</v>
      </c>
      <c r="Z36" s="124">
        <f t="shared" ref="Z36" si="205">Atten_to_Te(Y36,$C36)</f>
        <v>22.242740759517417</v>
      </c>
      <c r="AA36" s="81">
        <f t="shared" ca="1" si="109"/>
        <v>47.411636820173328</v>
      </c>
      <c r="AB36" s="82">
        <f t="shared" ca="1" si="110"/>
        <v>35.076908965326766</v>
      </c>
      <c r="AC36" s="123">
        <f>G_Lookup($A36,$E$20, AC$21,$D36,$C36)</f>
        <v>-0.46101461034880331</v>
      </c>
      <c r="AD36" s="124">
        <f t="shared" ref="AD36" si="206">Atten_to_Te(AC36,$C36)</f>
        <v>21.278381837136703</v>
      </c>
      <c r="AE36" s="81">
        <f t="shared" ca="1" si="113"/>
        <v>45.712002705736523</v>
      </c>
      <c r="AF36" s="82">
        <f t="shared" ca="1" si="114"/>
        <v>38.967376768559255</v>
      </c>
      <c r="AG36" s="123">
        <f>G_Lookup($A36,$E$20, AG$21,$D36,$C36)</f>
        <v>-0.44637576082421943</v>
      </c>
      <c r="AH36" s="124">
        <f t="shared" ref="AH36" si="207">Atten_to_Te(AG36,$C36)</f>
        <v>20.567420538525273</v>
      </c>
      <c r="AI36" s="81">
        <f t="shared" ca="1" si="117"/>
        <v>40.488664637802088</v>
      </c>
      <c r="AJ36" s="82">
        <f t="shared" ca="1" si="118"/>
        <v>41.377430126626187</v>
      </c>
      <c r="AK36" s="123">
        <f>G_Lookup($A36,$E$20, AK$21,$D36,$C36)</f>
        <v>-0.43589132706663031</v>
      </c>
      <c r="AL36" s="124">
        <f t="shared" ref="AL36" si="208">Atten_to_Te(AK36,$C36)</f>
        <v>20.059696495607653</v>
      </c>
      <c r="AM36" s="81">
        <f t="shared" ca="1" si="121"/>
        <v>41.504248127822322</v>
      </c>
      <c r="AN36" s="82">
        <f t="shared" ca="1" si="122"/>
        <v>42.538354591444005</v>
      </c>
      <c r="AO36" s="123">
        <f>G_Lookup($A36,$E$20, AO$21,$D36,$C36)</f>
        <v>-0.42714638923140097</v>
      </c>
      <c r="AP36" s="124">
        <f t="shared" ref="AP36" si="209">Atten_to_Te(AO36,$C36)</f>
        <v>19.637146622704641</v>
      </c>
      <c r="AQ36" s="81">
        <f t="shared" ca="1" si="125"/>
        <v>40.214067962049597</v>
      </c>
      <c r="AR36" s="82">
        <f t="shared" ca="1" si="126"/>
        <v>42.533316310554845</v>
      </c>
      <c r="AS36" s="123">
        <f>G_Lookup($A36,$E$20, AS$21,$D36,$C36)</f>
        <v>-0.42094633695032735</v>
      </c>
      <c r="AT36" s="124">
        <f t="shared" ref="AT36" si="210">Atten_to_Te(AS36,$C36)</f>
        <v>19.338079057866931</v>
      </c>
      <c r="AU36" s="81">
        <f t="shared" ca="1" si="129"/>
        <v>38.517476434799121</v>
      </c>
      <c r="AV36" s="82">
        <f t="shared" ca="1" si="130"/>
        <v>42.344217024130415</v>
      </c>
      <c r="AW36" s="369"/>
      <c r="AX36" s="369"/>
      <c r="AY36" s="369"/>
      <c r="AZ36" s="369"/>
    </row>
    <row r="37" spans="1:52" s="10" customFormat="1" ht="16.5" thickBot="1">
      <c r="A37" s="104" t="s">
        <v>18</v>
      </c>
      <c r="B37" s="98"/>
      <c r="C37" s="98"/>
      <c r="D37" s="92"/>
      <c r="E37" s="84"/>
      <c r="F37" s="84"/>
      <c r="G37" s="86">
        <f ca="1">G36</f>
        <v>48.793171614956776</v>
      </c>
      <c r="H37" s="85">
        <f ca="1">H36</f>
        <v>32.13351134210334</v>
      </c>
      <c r="I37" s="84"/>
      <c r="J37" s="84"/>
      <c r="K37" s="86">
        <f ca="1">K36</f>
        <v>51.93135721104575</v>
      </c>
      <c r="L37" s="85">
        <f ca="1">L36</f>
        <v>26.695462624267112</v>
      </c>
      <c r="M37" s="84"/>
      <c r="N37" s="84"/>
      <c r="O37" s="86">
        <f ca="1">O36</f>
        <v>55.178091693227351</v>
      </c>
      <c r="P37" s="85">
        <f ca="1">P36</f>
        <v>27.832271952617244</v>
      </c>
      <c r="Q37" s="84"/>
      <c r="R37" s="84"/>
      <c r="S37" s="86">
        <f ca="1">S36</f>
        <v>52.662485860744624</v>
      </c>
      <c r="T37" s="85">
        <f ca="1">T36</f>
        <v>29.297222641099914</v>
      </c>
      <c r="U37" s="84"/>
      <c r="V37" s="84"/>
      <c r="W37" s="86">
        <f ca="1">W36</f>
        <v>51.483513238411888</v>
      </c>
      <c r="X37" s="85">
        <f ca="1">X36</f>
        <v>31.428586038507195</v>
      </c>
      <c r="Y37" s="84"/>
      <c r="Z37" s="84"/>
      <c r="AA37" s="86">
        <f ca="1">AA36</f>
        <v>47.411636820173328</v>
      </c>
      <c r="AB37" s="85">
        <f ca="1">AB36</f>
        <v>35.076908965326766</v>
      </c>
      <c r="AC37" s="84"/>
      <c r="AD37" s="84"/>
      <c r="AE37" s="86">
        <f ca="1">AE36</f>
        <v>45.712002705736523</v>
      </c>
      <c r="AF37" s="85">
        <f ca="1">AF36</f>
        <v>38.967376768559255</v>
      </c>
      <c r="AG37" s="84"/>
      <c r="AH37" s="84"/>
      <c r="AI37" s="86">
        <f ca="1">AI36</f>
        <v>40.488664637802088</v>
      </c>
      <c r="AJ37" s="85">
        <f ca="1">AJ36</f>
        <v>41.377430126626187</v>
      </c>
      <c r="AK37" s="84"/>
      <c r="AL37" s="84"/>
      <c r="AM37" s="86">
        <f ca="1">AM36</f>
        <v>41.504248127822322</v>
      </c>
      <c r="AN37" s="85">
        <f ca="1">AN36</f>
        <v>42.538354591444005</v>
      </c>
      <c r="AO37" s="84"/>
      <c r="AP37" s="84"/>
      <c r="AQ37" s="86">
        <f ca="1">AQ36</f>
        <v>40.214067962049597</v>
      </c>
      <c r="AR37" s="85">
        <f ca="1">AR36</f>
        <v>42.533316310554845</v>
      </c>
      <c r="AS37" s="84"/>
      <c r="AT37" s="84"/>
      <c r="AU37" s="86">
        <f ca="1">AU36</f>
        <v>38.517476434799121</v>
      </c>
      <c r="AV37" s="85">
        <f ca="1">AV36</f>
        <v>42.344217024130415</v>
      </c>
      <c r="AW37" s="369"/>
      <c r="AX37" s="369"/>
      <c r="AY37" s="369"/>
      <c r="AZ37" s="369"/>
    </row>
    <row r="38" spans="1:52" s="10" customFormat="1" ht="15">
      <c r="AS38" s="9"/>
      <c r="AT38" s="9"/>
      <c r="AU38" s="9"/>
      <c r="AV38" s="9"/>
    </row>
    <row r="39" spans="1:52" s="10" customFormat="1" ht="15">
      <c r="AS39" s="27"/>
      <c r="AT39" s="27"/>
      <c r="AU39" s="27"/>
      <c r="AV39" s="27"/>
    </row>
    <row r="40" spans="1:52" s="10" customFormat="1" ht="15">
      <c r="A40" s="7"/>
      <c r="E40" s="8"/>
      <c r="F40" s="8"/>
      <c r="G40" s="8"/>
      <c r="H40" s="8"/>
      <c r="AS40" s="27"/>
      <c r="AT40" s="27"/>
      <c r="AU40" s="27"/>
      <c r="AV40" s="27"/>
    </row>
    <row r="41" spans="1:52" s="10" customFormat="1" ht="15">
      <c r="A41" s="7"/>
      <c r="E41" s="8"/>
      <c r="F41" s="8"/>
      <c r="G41" s="8"/>
      <c r="H41" s="8"/>
      <c r="AS41" s="27"/>
      <c r="AT41" s="27"/>
      <c r="AU41" s="27"/>
      <c r="AV41" s="27"/>
    </row>
    <row r="42" spans="1:52" s="10" customFormat="1" ht="15">
      <c r="A42" s="7"/>
      <c r="E42" s="8"/>
      <c r="F42" s="8"/>
      <c r="G42" s="8"/>
      <c r="H42" s="8"/>
      <c r="AS42" s="27"/>
      <c r="AT42" s="27"/>
      <c r="AU42" s="27"/>
      <c r="AV42" s="27"/>
    </row>
    <row r="43" spans="1:52" s="10" customFormat="1" ht="15">
      <c r="A43" s="7"/>
      <c r="E43" s="8"/>
      <c r="F43" s="8"/>
      <c r="G43" s="8"/>
      <c r="H43" s="8"/>
      <c r="AS43" s="27"/>
      <c r="AT43" s="27"/>
      <c r="AU43" s="27"/>
      <c r="AV43" s="27"/>
    </row>
    <row r="44" spans="1:52" s="10" customFormat="1" ht="15">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row>
    <row r="45" spans="1:52" s="10" customFormat="1" ht="15">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row>
    <row r="46" spans="1:52" s="10" customFormat="1" ht="15">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row>
    <row r="47" spans="1:52" s="10" customFormat="1" ht="15">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row>
    <row r="48" spans="1:52" s="10" customFormat="1" ht="15">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row>
    <row r="49" spans="5:48" s="10" customFormat="1" ht="15">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row>
    <row r="50" spans="5:48" s="10" customFormat="1" ht="15">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row>
    <row r="51" spans="5:48" s="10" customFormat="1" ht="15">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row>
    <row r="52" spans="5:48" s="10" customFormat="1" ht="15">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row>
    <row r="53" spans="5:48" s="10" customFormat="1" ht="15">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row>
    <row r="54" spans="5:48" s="10" customFormat="1" ht="15">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row>
    <row r="55" spans="5:48" s="10" customFormat="1" ht="15">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row>
    <row r="56" spans="5:48" s="10" customFormat="1" ht="15">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row>
    <row r="57" spans="5:48" s="10" customFormat="1" ht="15">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row>
    <row r="58" spans="5:48" s="10" customFormat="1" ht="15">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row>
    <row r="59" spans="5:48" s="10" customFormat="1" ht="15">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row>
    <row r="60" spans="5:48" s="10" customFormat="1" ht="15">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row>
    <row r="61" spans="5:48" s="10" customFormat="1" ht="15">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row>
    <row r="62" spans="5:48" s="10" customFormat="1" ht="15">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row>
    <row r="63" spans="5:48" s="10" customFormat="1" ht="15">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row>
    <row r="64" spans="5:48" s="10" customFormat="1" ht="15">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row>
    <row r="65" spans="5:48" s="10" customFormat="1" ht="15">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row>
    <row r="66" spans="5:48" s="10" customFormat="1" ht="15">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row>
    <row r="67" spans="5:48" s="10" customFormat="1" ht="15">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row>
    <row r="68" spans="5:48" s="10" customFormat="1" ht="15">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row>
    <row r="69" spans="5:48" s="10" customFormat="1" ht="15">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row>
    <row r="70" spans="5:48" s="10" customFormat="1" ht="15">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row>
    <row r="71" spans="5:48" s="10" customFormat="1" ht="15">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row>
    <row r="72" spans="5:48" s="10" customFormat="1" ht="15">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row>
    <row r="73" spans="5:48" s="10" customFormat="1" ht="15">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row>
    <row r="74" spans="5:48" s="10" customFormat="1" ht="15">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row>
    <row r="75" spans="5:48" s="10" customFormat="1" ht="15">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row>
    <row r="76" spans="5:48" s="10" customFormat="1" ht="15">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row>
    <row r="77" spans="5:48" s="10" customFormat="1" ht="15">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row>
    <row r="78" spans="5:48" s="10" customFormat="1" ht="15">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row>
    <row r="79" spans="5:48" s="10" customFormat="1" ht="15">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row>
    <row r="80" spans="5:48" s="10" customFormat="1" ht="15">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row>
    <row r="81" spans="5:48" s="10" customFormat="1" ht="15">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row>
    <row r="82" spans="5:48" s="10" customFormat="1" ht="15">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row>
    <row r="83" spans="5:48" s="10" customFormat="1" ht="15">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row>
    <row r="84" spans="5:48" s="10" customFormat="1" ht="15">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row>
    <row r="85" spans="5:48" s="10" customFormat="1" ht="15">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row>
    <row r="86" spans="5:48" s="10" customFormat="1" ht="15">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row>
    <row r="87" spans="5:48" s="10" customFormat="1" ht="15">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row>
    <row r="88" spans="5:48" s="10" customFormat="1" ht="15">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row>
    <row r="89" spans="5:48" s="10" customFormat="1" ht="15">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row>
    <row r="90" spans="5:48" s="10" customFormat="1" ht="15">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row>
    <row r="91" spans="5:48" s="10" customFormat="1" ht="15">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row>
    <row r="92" spans="5:48" s="10" customFormat="1" ht="15">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row>
    <row r="93" spans="5:48" s="10" customFormat="1" ht="15">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row>
    <row r="94" spans="5:48" s="10" customFormat="1" ht="15">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row>
  </sheetData>
  <mergeCells count="29">
    <mergeCell ref="E21:H21"/>
    <mergeCell ref="M4:P4"/>
    <mergeCell ref="M21:P21"/>
    <mergeCell ref="I21:L21"/>
    <mergeCell ref="AG21:AJ21"/>
    <mergeCell ref="AC4:AF4"/>
    <mergeCell ref="AC21:AF21"/>
    <mergeCell ref="Q4:T4"/>
    <mergeCell ref="U4:X4"/>
    <mergeCell ref="Y4:AB4"/>
    <mergeCell ref="Q21:T21"/>
    <mergeCell ref="U21:X21"/>
    <mergeCell ref="Y21:AB21"/>
    <mergeCell ref="AO21:AR21"/>
    <mergeCell ref="AS21:AV21"/>
    <mergeCell ref="A1:AV1"/>
    <mergeCell ref="E4:H4"/>
    <mergeCell ref="AO4:AR4"/>
    <mergeCell ref="AS4:AV4"/>
    <mergeCell ref="C3:C4"/>
    <mergeCell ref="D3:D4"/>
    <mergeCell ref="C20:C21"/>
    <mergeCell ref="D20:D21"/>
    <mergeCell ref="AK4:AN4"/>
    <mergeCell ref="AK21:AN21"/>
    <mergeCell ref="I4:L4"/>
    <mergeCell ref="B3:B4"/>
    <mergeCell ref="B20:B21"/>
    <mergeCell ref="AG4:AJ4"/>
  </mergeCells>
  <conditionalFormatting sqref="C7">
    <cfRule type="cellIs" dxfId="159" priority="146" operator="equal">
      <formula>Temp_20K_Stage</formula>
    </cfRule>
    <cfRule type="cellIs" dxfId="158" priority="147" operator="equal">
      <formula>Temp_Inter_Stage</formula>
    </cfRule>
    <cfRule type="cellIs" dxfId="157" priority="148" operator="equal">
      <formula>Temp_80K_Stage</formula>
    </cfRule>
    <cfRule type="cellIs" dxfId="156" priority="149" operator="equal">
      <formula>Temp_Intermediate</formula>
    </cfRule>
    <cfRule type="cellIs" dxfId="155" priority="150" operator="equal">
      <formula>Temp_Ambient</formula>
    </cfRule>
  </conditionalFormatting>
  <conditionalFormatting sqref="B7">
    <cfRule type="cellIs" dxfId="154" priority="141" operator="equal">
      <formula>Temp_20K_Stage</formula>
    </cfRule>
    <cfRule type="cellIs" dxfId="153" priority="142" operator="equal">
      <formula>Temp_Inter_Stage</formula>
    </cfRule>
    <cfRule type="cellIs" dxfId="152" priority="143" operator="equal">
      <formula>Temp_80K_Stage</formula>
    </cfRule>
    <cfRule type="cellIs" dxfId="151" priority="144" operator="equal">
      <formula>Temp_Intermediate</formula>
    </cfRule>
    <cfRule type="cellIs" dxfId="150" priority="145" operator="equal">
      <formula>Temp_Ambient</formula>
    </cfRule>
  </conditionalFormatting>
  <conditionalFormatting sqref="C8:C10 C12 C15">
    <cfRule type="cellIs" dxfId="149" priority="136" operator="equal">
      <formula>Temp_20K_Stage</formula>
    </cfRule>
    <cfRule type="cellIs" dxfId="148" priority="137" operator="equal">
      <formula>Temp_Inter_Stage</formula>
    </cfRule>
    <cfRule type="cellIs" dxfId="147" priority="138" operator="equal">
      <formula>Temp_80K_Stage</formula>
    </cfRule>
    <cfRule type="cellIs" dxfId="146" priority="139" operator="equal">
      <formula>Temp_Intermediate</formula>
    </cfRule>
    <cfRule type="cellIs" dxfId="145" priority="140" operator="equal">
      <formula>Temp_Ambient</formula>
    </cfRule>
  </conditionalFormatting>
  <conditionalFormatting sqref="B8:B10 B12 B15">
    <cfRule type="cellIs" dxfId="144" priority="131" operator="equal">
      <formula>Temp_20K_Stage</formula>
    </cfRule>
    <cfRule type="cellIs" dxfId="143" priority="132" operator="equal">
      <formula>Temp_Inter_Stage</formula>
    </cfRule>
    <cfRule type="cellIs" dxfId="142" priority="133" operator="equal">
      <formula>Temp_80K_Stage</formula>
    </cfRule>
    <cfRule type="cellIs" dxfId="141" priority="134" operator="equal">
      <formula>Temp_Intermediate</formula>
    </cfRule>
    <cfRule type="cellIs" dxfId="140" priority="135" operator="equal">
      <formula>Temp_Ambient</formula>
    </cfRule>
  </conditionalFormatting>
  <conditionalFormatting sqref="C6">
    <cfRule type="cellIs" dxfId="139" priority="156" operator="equal">
      <formula>Temp_20K_Stage</formula>
    </cfRule>
    <cfRule type="cellIs" dxfId="138" priority="157" operator="equal">
      <formula>Temp_Inter_Stage</formula>
    </cfRule>
    <cfRule type="cellIs" dxfId="137" priority="158" operator="equal">
      <formula>Temp_80K_Stage</formula>
    </cfRule>
    <cfRule type="cellIs" dxfId="136" priority="159" operator="equal">
      <formula>Temp_Intermediate</formula>
    </cfRule>
    <cfRule type="cellIs" dxfId="135" priority="160" operator="equal">
      <formula>Temp_Ambient</formula>
    </cfRule>
  </conditionalFormatting>
  <conditionalFormatting sqref="B6">
    <cfRule type="cellIs" dxfId="134" priority="151" operator="equal">
      <formula>Temp_20K_Stage</formula>
    </cfRule>
    <cfRule type="cellIs" dxfId="133" priority="152" operator="equal">
      <formula>Temp_Inter_Stage</formula>
    </cfRule>
    <cfRule type="cellIs" dxfId="132" priority="153" operator="equal">
      <formula>Temp_80K_Stage</formula>
    </cfRule>
    <cfRule type="cellIs" dxfId="131" priority="154" operator="equal">
      <formula>Temp_Intermediate</formula>
    </cfRule>
    <cfRule type="cellIs" dxfId="130" priority="155" operator="equal">
      <formula>Temp_Ambient</formula>
    </cfRule>
  </conditionalFormatting>
  <conditionalFormatting sqref="C11 C14">
    <cfRule type="cellIs" dxfId="129" priority="126" operator="equal">
      <formula>Temp_20K_Stage</formula>
    </cfRule>
    <cfRule type="cellIs" dxfId="128" priority="127" operator="equal">
      <formula>Temp_Inter_Stage</formula>
    </cfRule>
    <cfRule type="cellIs" dxfId="127" priority="128" operator="equal">
      <formula>Temp_80K_Stage</formula>
    </cfRule>
    <cfRule type="cellIs" dxfId="126" priority="129" operator="equal">
      <formula>Temp_Intermediate</formula>
    </cfRule>
    <cfRule type="cellIs" dxfId="125" priority="130" operator="equal">
      <formula>Temp_Ambient</formula>
    </cfRule>
  </conditionalFormatting>
  <conditionalFormatting sqref="B11 B14">
    <cfRule type="cellIs" dxfId="124" priority="121" operator="equal">
      <formula>Temp_20K_Stage</formula>
    </cfRule>
    <cfRule type="cellIs" dxfId="123" priority="122" operator="equal">
      <formula>Temp_Inter_Stage</formula>
    </cfRule>
    <cfRule type="cellIs" dxfId="122" priority="123" operator="equal">
      <formula>Temp_80K_Stage</formula>
    </cfRule>
    <cfRule type="cellIs" dxfId="121" priority="124" operator="equal">
      <formula>Temp_Intermediate</formula>
    </cfRule>
    <cfRule type="cellIs" dxfId="120" priority="125" operator="equal">
      <formula>Temp_Ambient</formula>
    </cfRule>
  </conditionalFormatting>
  <conditionalFormatting sqref="C17">
    <cfRule type="cellIs" dxfId="119" priority="116" operator="equal">
      <formula>Temp_20K_Stage</formula>
    </cfRule>
    <cfRule type="cellIs" dxfId="118" priority="117" operator="equal">
      <formula>Temp_Inter_Stage</formula>
    </cfRule>
    <cfRule type="cellIs" dxfId="117" priority="118" operator="equal">
      <formula>Temp_80K_Stage</formula>
    </cfRule>
    <cfRule type="cellIs" dxfId="116" priority="119" operator="equal">
      <formula>Temp_Intermediate</formula>
    </cfRule>
    <cfRule type="cellIs" dxfId="115" priority="120" operator="equal">
      <formula>Temp_Ambient</formula>
    </cfRule>
  </conditionalFormatting>
  <conditionalFormatting sqref="B17">
    <cfRule type="cellIs" dxfId="114" priority="111" operator="equal">
      <formula>Temp_20K_Stage</formula>
    </cfRule>
    <cfRule type="cellIs" dxfId="113" priority="112" operator="equal">
      <formula>Temp_Inter_Stage</formula>
    </cfRule>
    <cfRule type="cellIs" dxfId="112" priority="113" operator="equal">
      <formula>Temp_80K_Stage</formula>
    </cfRule>
    <cfRule type="cellIs" dxfId="111" priority="114" operator="equal">
      <formula>Temp_Intermediate</formula>
    </cfRule>
    <cfRule type="cellIs" dxfId="110" priority="115" operator="equal">
      <formula>Temp_Ambient</formula>
    </cfRule>
  </conditionalFormatting>
  <conditionalFormatting sqref="C24">
    <cfRule type="cellIs" dxfId="109" priority="96" operator="equal">
      <formula>Temp_20K_Stage</formula>
    </cfRule>
    <cfRule type="cellIs" dxfId="108" priority="97" operator="equal">
      <formula>Temp_Inter_Stage</formula>
    </cfRule>
    <cfRule type="cellIs" dxfId="107" priority="98" operator="equal">
      <formula>Temp_80K_Stage</formula>
    </cfRule>
    <cfRule type="cellIs" dxfId="106" priority="99" operator="equal">
      <formula>Temp_Intermediate</formula>
    </cfRule>
    <cfRule type="cellIs" dxfId="105" priority="100" operator="equal">
      <formula>Temp_Ambient</formula>
    </cfRule>
  </conditionalFormatting>
  <conditionalFormatting sqref="B24">
    <cfRule type="cellIs" dxfId="104" priority="91" operator="equal">
      <formula>Temp_20K_Stage</formula>
    </cfRule>
    <cfRule type="cellIs" dxfId="103" priority="92" operator="equal">
      <formula>Temp_Inter_Stage</formula>
    </cfRule>
    <cfRule type="cellIs" dxfId="102" priority="93" operator="equal">
      <formula>Temp_80K_Stage</formula>
    </cfRule>
    <cfRule type="cellIs" dxfId="101" priority="94" operator="equal">
      <formula>Temp_Intermediate</formula>
    </cfRule>
    <cfRule type="cellIs" dxfId="100" priority="95" operator="equal">
      <formula>Temp_Ambient</formula>
    </cfRule>
  </conditionalFormatting>
  <conditionalFormatting sqref="C25:C27 C29 C32">
    <cfRule type="cellIs" dxfId="99" priority="86" operator="equal">
      <formula>Temp_20K_Stage</formula>
    </cfRule>
    <cfRule type="cellIs" dxfId="98" priority="87" operator="equal">
      <formula>Temp_Inter_Stage</formula>
    </cfRule>
    <cfRule type="cellIs" dxfId="97" priority="88" operator="equal">
      <formula>Temp_80K_Stage</formula>
    </cfRule>
    <cfRule type="cellIs" dxfId="96" priority="89" operator="equal">
      <formula>Temp_Intermediate</formula>
    </cfRule>
    <cfRule type="cellIs" dxfId="95" priority="90" operator="equal">
      <formula>Temp_Ambient</formula>
    </cfRule>
  </conditionalFormatting>
  <conditionalFormatting sqref="B25:B27 B29 B32">
    <cfRule type="cellIs" dxfId="94" priority="81" operator="equal">
      <formula>Temp_20K_Stage</formula>
    </cfRule>
    <cfRule type="cellIs" dxfId="93" priority="82" operator="equal">
      <formula>Temp_Inter_Stage</formula>
    </cfRule>
    <cfRule type="cellIs" dxfId="92" priority="83" operator="equal">
      <formula>Temp_80K_Stage</formula>
    </cfRule>
    <cfRule type="cellIs" dxfId="91" priority="84" operator="equal">
      <formula>Temp_Intermediate</formula>
    </cfRule>
    <cfRule type="cellIs" dxfId="90" priority="85" operator="equal">
      <formula>Temp_Ambient</formula>
    </cfRule>
  </conditionalFormatting>
  <conditionalFormatting sqref="C23">
    <cfRule type="cellIs" dxfId="89" priority="106" operator="equal">
      <formula>Temp_20K_Stage</formula>
    </cfRule>
    <cfRule type="cellIs" dxfId="88" priority="107" operator="equal">
      <formula>Temp_Inter_Stage</formula>
    </cfRule>
    <cfRule type="cellIs" dxfId="87" priority="108" operator="equal">
      <formula>Temp_80K_Stage</formula>
    </cfRule>
    <cfRule type="cellIs" dxfId="86" priority="109" operator="equal">
      <formula>Temp_Intermediate</formula>
    </cfRule>
    <cfRule type="cellIs" dxfId="85" priority="110" operator="equal">
      <formula>Temp_Ambient</formula>
    </cfRule>
  </conditionalFormatting>
  <conditionalFormatting sqref="B23">
    <cfRule type="cellIs" dxfId="84" priority="101" operator="equal">
      <formula>Temp_20K_Stage</formula>
    </cfRule>
    <cfRule type="cellIs" dxfId="83" priority="102" operator="equal">
      <formula>Temp_Inter_Stage</formula>
    </cfRule>
    <cfRule type="cellIs" dxfId="82" priority="103" operator="equal">
      <formula>Temp_80K_Stage</formula>
    </cfRule>
    <cfRule type="cellIs" dxfId="81" priority="104" operator="equal">
      <formula>Temp_Intermediate</formula>
    </cfRule>
    <cfRule type="cellIs" dxfId="80" priority="105" operator="equal">
      <formula>Temp_Ambient</formula>
    </cfRule>
  </conditionalFormatting>
  <conditionalFormatting sqref="C28 C31">
    <cfRule type="cellIs" dxfId="79" priority="76" operator="equal">
      <formula>Temp_20K_Stage</formula>
    </cfRule>
    <cfRule type="cellIs" dxfId="78" priority="77" operator="equal">
      <formula>Temp_Inter_Stage</formula>
    </cfRule>
    <cfRule type="cellIs" dxfId="77" priority="78" operator="equal">
      <formula>Temp_80K_Stage</formula>
    </cfRule>
    <cfRule type="cellIs" dxfId="76" priority="79" operator="equal">
      <formula>Temp_Intermediate</formula>
    </cfRule>
    <cfRule type="cellIs" dxfId="75" priority="80" operator="equal">
      <formula>Temp_Ambient</formula>
    </cfRule>
  </conditionalFormatting>
  <conditionalFormatting sqref="B28 B31">
    <cfRule type="cellIs" dxfId="74" priority="71" operator="equal">
      <formula>Temp_20K_Stage</formula>
    </cfRule>
    <cfRule type="cellIs" dxfId="73" priority="72" operator="equal">
      <formula>Temp_Inter_Stage</formula>
    </cfRule>
    <cfRule type="cellIs" dxfId="72" priority="73" operator="equal">
      <formula>Temp_80K_Stage</formula>
    </cfRule>
    <cfRule type="cellIs" dxfId="71" priority="74" operator="equal">
      <formula>Temp_Intermediate</formula>
    </cfRule>
    <cfRule type="cellIs" dxfId="70" priority="75" operator="equal">
      <formula>Temp_Ambient</formula>
    </cfRule>
  </conditionalFormatting>
  <conditionalFormatting sqref="C33">
    <cfRule type="cellIs" dxfId="69" priority="66" operator="equal">
      <formula>Temp_20K_Stage</formula>
    </cfRule>
    <cfRule type="cellIs" dxfId="68" priority="67" operator="equal">
      <formula>Temp_Inter_Stage</formula>
    </cfRule>
    <cfRule type="cellIs" dxfId="67" priority="68" operator="equal">
      <formula>Temp_80K_Stage</formula>
    </cfRule>
    <cfRule type="cellIs" dxfId="66" priority="69" operator="equal">
      <formula>Temp_Intermediate</formula>
    </cfRule>
    <cfRule type="cellIs" dxfId="65" priority="70" operator="equal">
      <formula>Temp_Ambient</formula>
    </cfRule>
  </conditionalFormatting>
  <conditionalFormatting sqref="B33">
    <cfRule type="cellIs" dxfId="64" priority="61" operator="equal">
      <formula>Temp_20K_Stage</formula>
    </cfRule>
    <cfRule type="cellIs" dxfId="63" priority="62" operator="equal">
      <formula>Temp_Inter_Stage</formula>
    </cfRule>
    <cfRule type="cellIs" dxfId="62" priority="63" operator="equal">
      <formula>Temp_80K_Stage</formula>
    </cfRule>
    <cfRule type="cellIs" dxfId="61" priority="64" operator="equal">
      <formula>Temp_Intermediate</formula>
    </cfRule>
    <cfRule type="cellIs" dxfId="60" priority="65" operator="equal">
      <formula>Temp_Ambient</formula>
    </cfRule>
  </conditionalFormatting>
  <conditionalFormatting sqref="C34">
    <cfRule type="cellIs" dxfId="59" priority="56" operator="equal">
      <formula>Temp_20K_Stage</formula>
    </cfRule>
    <cfRule type="cellIs" dxfId="58" priority="57" operator="equal">
      <formula>Temp_Inter_Stage</formula>
    </cfRule>
    <cfRule type="cellIs" dxfId="57" priority="58" operator="equal">
      <formula>Temp_80K_Stage</formula>
    </cfRule>
    <cfRule type="cellIs" dxfId="56" priority="59" operator="equal">
      <formula>Temp_Intermediate</formula>
    </cfRule>
    <cfRule type="cellIs" dxfId="55" priority="60" operator="equal">
      <formula>Temp_Ambient</formula>
    </cfRule>
  </conditionalFormatting>
  <conditionalFormatting sqref="B34">
    <cfRule type="cellIs" dxfId="54" priority="51" operator="equal">
      <formula>Temp_20K_Stage</formula>
    </cfRule>
    <cfRule type="cellIs" dxfId="53" priority="52" operator="equal">
      <formula>Temp_Inter_Stage</formula>
    </cfRule>
    <cfRule type="cellIs" dxfId="52" priority="53" operator="equal">
      <formula>Temp_80K_Stage</formula>
    </cfRule>
    <cfRule type="cellIs" dxfId="51" priority="54" operator="equal">
      <formula>Temp_Intermediate</formula>
    </cfRule>
    <cfRule type="cellIs" dxfId="50" priority="55" operator="equal">
      <formula>Temp_Ambient</formula>
    </cfRule>
  </conditionalFormatting>
  <conditionalFormatting sqref="C36">
    <cfRule type="cellIs" dxfId="49" priority="46" operator="equal">
      <formula>Temp_20K_Stage</formula>
    </cfRule>
    <cfRule type="cellIs" dxfId="48" priority="47" operator="equal">
      <formula>Temp_Inter_Stage</formula>
    </cfRule>
    <cfRule type="cellIs" dxfId="47" priority="48" operator="equal">
      <formula>Temp_80K_Stage</formula>
    </cfRule>
    <cfRule type="cellIs" dxfId="46" priority="49" operator="equal">
      <formula>Temp_Intermediate</formula>
    </cfRule>
    <cfRule type="cellIs" dxfId="45" priority="50" operator="equal">
      <formula>Temp_Ambient</formula>
    </cfRule>
  </conditionalFormatting>
  <conditionalFormatting sqref="B36">
    <cfRule type="cellIs" dxfId="44" priority="41" operator="equal">
      <formula>Temp_20K_Stage</formula>
    </cfRule>
    <cfRule type="cellIs" dxfId="43" priority="42" operator="equal">
      <formula>Temp_Inter_Stage</formula>
    </cfRule>
    <cfRule type="cellIs" dxfId="42" priority="43" operator="equal">
      <formula>Temp_80K_Stage</formula>
    </cfRule>
    <cfRule type="cellIs" dxfId="41" priority="44" operator="equal">
      <formula>Temp_Intermediate</formula>
    </cfRule>
    <cfRule type="cellIs" dxfId="40" priority="45" operator="equal">
      <formula>Temp_Ambient</formula>
    </cfRule>
  </conditionalFormatting>
  <conditionalFormatting sqref="C13">
    <cfRule type="cellIs" dxfId="39" priority="36" operator="equal">
      <formula>Temp_20K_Stage</formula>
    </cfRule>
    <cfRule type="cellIs" dxfId="38" priority="37" operator="equal">
      <formula>Temp_Inter_Stage</formula>
    </cfRule>
    <cfRule type="cellIs" dxfId="37" priority="38" operator="equal">
      <formula>Temp_80K_Stage</formula>
    </cfRule>
    <cfRule type="cellIs" dxfId="36" priority="39" operator="equal">
      <formula>Temp_Intermediate</formula>
    </cfRule>
    <cfRule type="cellIs" dxfId="35" priority="40" operator="equal">
      <formula>Temp_Ambient</formula>
    </cfRule>
  </conditionalFormatting>
  <conditionalFormatting sqref="B13">
    <cfRule type="cellIs" dxfId="34" priority="31" operator="equal">
      <formula>Temp_20K_Stage</formula>
    </cfRule>
    <cfRule type="cellIs" dxfId="33" priority="32" operator="equal">
      <formula>Temp_Inter_Stage</formula>
    </cfRule>
    <cfRule type="cellIs" dxfId="32" priority="33" operator="equal">
      <formula>Temp_80K_Stage</formula>
    </cfRule>
    <cfRule type="cellIs" dxfId="31" priority="34" operator="equal">
      <formula>Temp_Intermediate</formula>
    </cfRule>
    <cfRule type="cellIs" dxfId="30" priority="35" operator="equal">
      <formula>Temp_Ambient</formula>
    </cfRule>
  </conditionalFormatting>
  <conditionalFormatting sqref="C30">
    <cfRule type="cellIs" dxfId="29" priority="26" operator="equal">
      <formula>Temp_20K_Stage</formula>
    </cfRule>
    <cfRule type="cellIs" dxfId="28" priority="27" operator="equal">
      <formula>Temp_Inter_Stage</formula>
    </cfRule>
    <cfRule type="cellIs" dxfId="27" priority="28" operator="equal">
      <formula>Temp_80K_Stage</formula>
    </cfRule>
    <cfRule type="cellIs" dxfId="26" priority="29" operator="equal">
      <formula>Temp_Intermediate</formula>
    </cfRule>
    <cfRule type="cellIs" dxfId="25" priority="30" operator="equal">
      <formula>Temp_Ambient</formula>
    </cfRule>
  </conditionalFormatting>
  <conditionalFormatting sqref="B30">
    <cfRule type="cellIs" dxfId="24" priority="21" operator="equal">
      <formula>Temp_20K_Stage</formula>
    </cfRule>
    <cfRule type="cellIs" dxfId="23" priority="22" operator="equal">
      <formula>Temp_Inter_Stage</formula>
    </cfRule>
    <cfRule type="cellIs" dxfId="22" priority="23" operator="equal">
      <formula>Temp_80K_Stage</formula>
    </cfRule>
    <cfRule type="cellIs" dxfId="21" priority="24" operator="equal">
      <formula>Temp_Intermediate</formula>
    </cfRule>
    <cfRule type="cellIs" dxfId="20" priority="25" operator="equal">
      <formula>Temp_Ambient</formula>
    </cfRule>
  </conditionalFormatting>
  <conditionalFormatting sqref="C16">
    <cfRule type="cellIs" dxfId="19" priority="16" operator="equal">
      <formula>Temp_20K_Stage</formula>
    </cfRule>
    <cfRule type="cellIs" dxfId="18" priority="17" operator="equal">
      <formula>Temp_Inter_Stage</formula>
    </cfRule>
    <cfRule type="cellIs" dxfId="17" priority="18" operator="equal">
      <formula>Temp_80K_Stage</formula>
    </cfRule>
    <cfRule type="cellIs" dxfId="16" priority="19" operator="equal">
      <formula>Temp_Intermediate</formula>
    </cfRule>
    <cfRule type="cellIs" dxfId="15" priority="20" operator="equal">
      <formula>Temp_Ambient</formula>
    </cfRule>
  </conditionalFormatting>
  <conditionalFormatting sqref="B16">
    <cfRule type="cellIs" dxfId="14" priority="11" operator="equal">
      <formula>Temp_20K_Stage</formula>
    </cfRule>
    <cfRule type="cellIs" dxfId="13" priority="12" operator="equal">
      <formula>Temp_Inter_Stage</formula>
    </cfRule>
    <cfRule type="cellIs" dxfId="12" priority="13" operator="equal">
      <formula>Temp_80K_Stage</formula>
    </cfRule>
    <cfRule type="cellIs" dxfId="11" priority="14" operator="equal">
      <formula>Temp_Intermediate</formula>
    </cfRule>
    <cfRule type="cellIs" dxfId="10" priority="15" operator="equal">
      <formula>Temp_Ambient</formula>
    </cfRule>
  </conditionalFormatting>
  <conditionalFormatting sqref="C35">
    <cfRule type="cellIs" dxfId="9" priority="6" operator="equal">
      <formula>Temp_20K_Stage</formula>
    </cfRule>
    <cfRule type="cellIs" dxfId="8" priority="7" operator="equal">
      <formula>Temp_Inter_Stage</formula>
    </cfRule>
    <cfRule type="cellIs" dxfId="7" priority="8" operator="equal">
      <formula>Temp_80K_Stage</formula>
    </cfRule>
    <cfRule type="cellIs" dxfId="6" priority="9" operator="equal">
      <formula>Temp_Intermediate</formula>
    </cfRule>
    <cfRule type="cellIs" dxfId="5" priority="10" operator="equal">
      <formula>Temp_Ambient</formula>
    </cfRule>
  </conditionalFormatting>
  <conditionalFormatting sqref="B35">
    <cfRule type="cellIs" dxfId="4" priority="1" operator="equal">
      <formula>Temp_20K_Stage</formula>
    </cfRule>
    <cfRule type="cellIs" dxfId="3" priority="2" operator="equal">
      <formula>Temp_Inter_Stage</formula>
    </cfRule>
    <cfRule type="cellIs" dxfId="2" priority="3" operator="equal">
      <formula>Temp_80K_Stage</formula>
    </cfRule>
    <cfRule type="cellIs" dxfId="1" priority="4" operator="equal">
      <formula>Temp_Intermediate</formula>
    </cfRule>
    <cfRule type="cellIs" dxfId="0" priority="5" operator="equal">
      <formula>Temp_Ambient</formula>
    </cfRule>
  </conditionalFormatting>
  <dataValidations count="3">
    <dataValidation type="list" allowBlank="1" showInputMessage="1" showErrorMessage="1" sqref="A24:A36" xr:uid="{00000000-0002-0000-0400-000000000000}">
      <formula1>Component_List_Band6</formula1>
    </dataValidation>
    <dataValidation type="list" allowBlank="1" showInputMessage="1" showErrorMessage="1" sqref="B6:B17 B23:B36" xr:uid="{00000000-0002-0000-0400-000001000000}">
      <formula1>"1,2,3,4,5"</formula1>
    </dataValidation>
    <dataValidation type="list" allowBlank="1" showInputMessage="1" showErrorMessage="1" sqref="A7:A17" xr:uid="{942AA982-15EC-45AA-9FD9-E1B941B4342A}">
      <formula1>Component_List_Band5</formula1>
    </dataValidation>
  </dataValidations>
  <pageMargins left="0.7" right="0.7" top="0.75" bottom="0.75" header="0.3" footer="0.3"/>
  <pageSetup scale="3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Button 3">
              <controlPr defaultSize="0" print="0" autoFill="0" autoPict="0" macro="[0]!UpdateAll">
                <anchor moveWithCells="1" sizeWithCells="1">
                  <from>
                    <xdr:col>0</xdr:col>
                    <xdr:colOff>57150</xdr:colOff>
                    <xdr:row>1</xdr:row>
                    <xdr:rowOff>38100</xdr:rowOff>
                  </from>
                  <to>
                    <xdr:col>0</xdr:col>
                    <xdr:colOff>1343025</xdr:colOff>
                    <xdr:row>1</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00FF"/>
    <pageSetUpPr fitToPage="1"/>
  </sheetPr>
  <dimension ref="A1:Y1196"/>
  <sheetViews>
    <sheetView zoomScale="85" zoomScaleNormal="85" workbookViewId="0">
      <selection activeCell="A3" sqref="A3"/>
    </sheetView>
  </sheetViews>
  <sheetFormatPr defaultColWidth="12.5703125" defaultRowHeight="12.75"/>
  <cols>
    <col min="1" max="1" width="7.7109375" style="219" customWidth="1"/>
    <col min="2" max="16" width="6.7109375" style="219" customWidth="1"/>
    <col min="17" max="17" width="3.5703125" style="218" customWidth="1"/>
    <col min="18" max="25" width="12.5703125" style="218"/>
    <col min="26" max="26" width="4" style="218" customWidth="1"/>
    <col min="27" max="16384" width="12.5703125" style="218"/>
  </cols>
  <sheetData>
    <row r="1" spans="1:25" ht="15.75">
      <c r="A1" s="594" t="s">
        <v>364</v>
      </c>
      <c r="B1" s="595"/>
      <c r="C1" s="595"/>
      <c r="D1" s="595"/>
      <c r="E1" s="595"/>
      <c r="F1" s="595"/>
      <c r="G1" s="595"/>
      <c r="H1" s="595"/>
      <c r="I1" s="595"/>
      <c r="J1" s="595"/>
      <c r="K1" s="595"/>
      <c r="L1" s="595"/>
      <c r="M1" s="595"/>
      <c r="N1" s="595"/>
      <c r="O1" s="595"/>
      <c r="P1" s="595"/>
      <c r="Q1" s="596"/>
      <c r="R1" s="596"/>
      <c r="S1" s="596"/>
      <c r="T1" s="596"/>
      <c r="U1" s="596"/>
      <c r="V1" s="596"/>
      <c r="W1" s="596"/>
      <c r="X1" s="596"/>
      <c r="Y1" s="596"/>
    </row>
    <row r="2" spans="1:25" ht="13.5" thickBot="1"/>
    <row r="3" spans="1:25" ht="13.5" thickBot="1">
      <c r="B3" s="720" t="s">
        <v>49</v>
      </c>
      <c r="C3" s="721"/>
      <c r="D3" s="722"/>
      <c r="E3" s="720" t="s">
        <v>109</v>
      </c>
      <c r="F3" s="721"/>
      <c r="G3" s="722"/>
      <c r="H3" s="720" t="s">
        <v>50</v>
      </c>
      <c r="I3" s="721"/>
      <c r="J3" s="722"/>
      <c r="K3" s="720" t="s">
        <v>110</v>
      </c>
      <c r="L3" s="721"/>
      <c r="M3" s="722"/>
      <c r="N3" s="720" t="s">
        <v>111</v>
      </c>
      <c r="O3" s="721"/>
      <c r="P3" s="722"/>
      <c r="R3" s="220" t="s">
        <v>365</v>
      </c>
    </row>
    <row r="4" spans="1:25" ht="16.5" customHeight="1">
      <c r="A4" s="221" t="s">
        <v>9</v>
      </c>
      <c r="B4" s="723" t="s">
        <v>366</v>
      </c>
      <c r="C4" s="724"/>
      <c r="D4" s="725"/>
      <c r="E4" s="723" t="s">
        <v>366</v>
      </c>
      <c r="F4" s="724"/>
      <c r="G4" s="725"/>
      <c r="H4" s="723" t="s">
        <v>366</v>
      </c>
      <c r="I4" s="724"/>
      <c r="J4" s="725"/>
      <c r="K4" s="723" t="s">
        <v>366</v>
      </c>
      <c r="L4" s="724"/>
      <c r="M4" s="725"/>
      <c r="N4" s="723" t="s">
        <v>366</v>
      </c>
      <c r="O4" s="724"/>
      <c r="P4" s="725"/>
    </row>
    <row r="5" spans="1:25" ht="16.5" customHeight="1" thickBot="1">
      <c r="A5" s="222" t="s">
        <v>21</v>
      </c>
      <c r="B5" s="223">
        <v>1</v>
      </c>
      <c r="C5" s="224">
        <v>6</v>
      </c>
      <c r="D5" s="225">
        <v>13</v>
      </c>
      <c r="E5" s="223">
        <v>1</v>
      </c>
      <c r="F5" s="224">
        <v>6</v>
      </c>
      <c r="G5" s="225">
        <v>13</v>
      </c>
      <c r="H5" s="223">
        <v>1</v>
      </c>
      <c r="I5" s="224">
        <v>6</v>
      </c>
      <c r="J5" s="225">
        <v>13</v>
      </c>
      <c r="K5" s="223">
        <v>1</v>
      </c>
      <c r="L5" s="224">
        <v>6</v>
      </c>
      <c r="M5" s="225">
        <v>13</v>
      </c>
      <c r="N5" s="223">
        <v>1</v>
      </c>
      <c r="O5" s="224">
        <v>6</v>
      </c>
      <c r="P5" s="225">
        <v>13</v>
      </c>
    </row>
    <row r="6" spans="1:25" ht="13.5" thickTop="1">
      <c r="A6" s="226">
        <v>1</v>
      </c>
      <c r="B6" s="599">
        <v>5.84</v>
      </c>
      <c r="C6" s="600">
        <v>5.82</v>
      </c>
      <c r="D6" s="601">
        <v>5.84</v>
      </c>
      <c r="E6" s="599">
        <v>6.01</v>
      </c>
      <c r="F6" s="600">
        <v>6</v>
      </c>
      <c r="G6" s="601">
        <v>6.01</v>
      </c>
      <c r="H6" s="599">
        <v>6.31</v>
      </c>
      <c r="I6" s="600">
        <v>6.29</v>
      </c>
      <c r="J6" s="601">
        <v>6.3</v>
      </c>
      <c r="K6" s="599">
        <v>6.97</v>
      </c>
      <c r="L6" s="600">
        <v>6.94</v>
      </c>
      <c r="M6" s="601">
        <v>6.96</v>
      </c>
      <c r="N6" s="599">
        <v>9.0399999999999991</v>
      </c>
      <c r="O6" s="600">
        <v>8.99</v>
      </c>
      <c r="P6" s="601">
        <v>9.0299999999999994</v>
      </c>
    </row>
    <row r="7" spans="1:25">
      <c r="A7" s="670">
        <f>ROUND(A6+0.1,1)</f>
        <v>1.1000000000000001</v>
      </c>
      <c r="B7" s="602">
        <v>5.38</v>
      </c>
      <c r="C7" s="603">
        <v>5.37</v>
      </c>
      <c r="D7" s="604">
        <v>5.38</v>
      </c>
      <c r="E7" s="602">
        <v>5.56</v>
      </c>
      <c r="F7" s="603">
        <v>5.54</v>
      </c>
      <c r="G7" s="604">
        <v>5.56</v>
      </c>
      <c r="H7" s="602">
        <v>5.86</v>
      </c>
      <c r="I7" s="603">
        <v>5.84</v>
      </c>
      <c r="J7" s="604">
        <v>5.85</v>
      </c>
      <c r="K7" s="602">
        <v>6.53</v>
      </c>
      <c r="L7" s="603">
        <v>6.51</v>
      </c>
      <c r="M7" s="604">
        <v>6.53</v>
      </c>
      <c r="N7" s="602">
        <v>8.64</v>
      </c>
      <c r="O7" s="603">
        <v>8.6</v>
      </c>
      <c r="P7" s="604">
        <v>8.64</v>
      </c>
    </row>
    <row r="8" spans="1:25">
      <c r="A8" s="670">
        <f t="shared" ref="A8:A71" si="0">ROUND(A7+0.1,1)</f>
        <v>1.2</v>
      </c>
      <c r="B8" s="602">
        <v>5.05</v>
      </c>
      <c r="C8" s="603">
        <v>5.04</v>
      </c>
      <c r="D8" s="604">
        <v>5.05</v>
      </c>
      <c r="E8" s="602">
        <v>5.24</v>
      </c>
      <c r="F8" s="603">
        <v>5.22</v>
      </c>
      <c r="G8" s="604">
        <v>5.23</v>
      </c>
      <c r="H8" s="602">
        <v>5.54</v>
      </c>
      <c r="I8" s="603">
        <v>5.52</v>
      </c>
      <c r="J8" s="604">
        <v>5.54</v>
      </c>
      <c r="K8" s="602">
        <v>6.23</v>
      </c>
      <c r="L8" s="603">
        <v>6.2</v>
      </c>
      <c r="M8" s="604">
        <v>6.22</v>
      </c>
      <c r="N8" s="602">
        <v>8.3699999999999992</v>
      </c>
      <c r="O8" s="603">
        <v>8.32</v>
      </c>
      <c r="P8" s="604">
        <v>8.36</v>
      </c>
    </row>
    <row r="9" spans="1:25">
      <c r="A9" s="670">
        <f t="shared" si="0"/>
        <v>1.3</v>
      </c>
      <c r="B9" s="602">
        <v>4.82</v>
      </c>
      <c r="C9" s="603">
        <v>4.8</v>
      </c>
      <c r="D9" s="604">
        <v>4.82</v>
      </c>
      <c r="E9" s="602">
        <v>5</v>
      </c>
      <c r="F9" s="603">
        <v>4.99</v>
      </c>
      <c r="G9" s="604">
        <v>5</v>
      </c>
      <c r="H9" s="602">
        <v>5.31</v>
      </c>
      <c r="I9" s="603">
        <v>5.29</v>
      </c>
      <c r="J9" s="604">
        <v>5.31</v>
      </c>
      <c r="K9" s="602">
        <v>6</v>
      </c>
      <c r="L9" s="603">
        <v>5.98</v>
      </c>
      <c r="M9" s="604">
        <v>6</v>
      </c>
      <c r="N9" s="602">
        <v>8.17</v>
      </c>
      <c r="O9" s="603">
        <v>8.1199999999999992</v>
      </c>
      <c r="P9" s="604">
        <v>8.17</v>
      </c>
    </row>
    <row r="10" spans="1:25">
      <c r="A10" s="670">
        <f t="shared" si="0"/>
        <v>1.4</v>
      </c>
      <c r="B10" s="602">
        <v>4.6399999999999997</v>
      </c>
      <c r="C10" s="603">
        <v>4.63</v>
      </c>
      <c r="D10" s="604">
        <v>4.6399999999999997</v>
      </c>
      <c r="E10" s="602">
        <v>4.83</v>
      </c>
      <c r="F10" s="603">
        <v>4.8099999999999996</v>
      </c>
      <c r="G10" s="604">
        <v>4.82</v>
      </c>
      <c r="H10" s="602">
        <v>5.14</v>
      </c>
      <c r="I10" s="603">
        <v>5.12</v>
      </c>
      <c r="J10" s="604">
        <v>5.14</v>
      </c>
      <c r="K10" s="602">
        <v>5.84</v>
      </c>
      <c r="L10" s="603">
        <v>5.81</v>
      </c>
      <c r="M10" s="604">
        <v>5.83</v>
      </c>
      <c r="N10" s="602">
        <v>8.0299999999999994</v>
      </c>
      <c r="O10" s="603">
        <v>7.98</v>
      </c>
      <c r="P10" s="604">
        <v>8.02</v>
      </c>
    </row>
    <row r="11" spans="1:25">
      <c r="A11" s="670">
        <f t="shared" si="0"/>
        <v>1.5</v>
      </c>
      <c r="B11" s="602">
        <v>4.51</v>
      </c>
      <c r="C11" s="603">
        <v>4.49</v>
      </c>
      <c r="D11" s="604">
        <v>4.5</v>
      </c>
      <c r="E11" s="602">
        <v>4.6900000000000004</v>
      </c>
      <c r="F11" s="603">
        <v>4.68</v>
      </c>
      <c r="G11" s="604">
        <v>4.6900000000000004</v>
      </c>
      <c r="H11" s="602">
        <v>5.01</v>
      </c>
      <c r="I11" s="603">
        <v>4.99</v>
      </c>
      <c r="J11" s="604">
        <v>5.01</v>
      </c>
      <c r="K11" s="602">
        <v>5.71</v>
      </c>
      <c r="L11" s="603">
        <v>5.69</v>
      </c>
      <c r="M11" s="604">
        <v>5.71</v>
      </c>
      <c r="N11" s="602">
        <v>7.93</v>
      </c>
      <c r="O11" s="603">
        <v>7.87</v>
      </c>
      <c r="P11" s="604">
        <v>7.92</v>
      </c>
    </row>
    <row r="12" spans="1:25">
      <c r="A12" s="670">
        <f t="shared" si="0"/>
        <v>1.6</v>
      </c>
      <c r="B12" s="602">
        <v>4.4000000000000004</v>
      </c>
      <c r="C12" s="603">
        <v>4.3899999999999997</v>
      </c>
      <c r="D12" s="604">
        <v>4.4000000000000004</v>
      </c>
      <c r="E12" s="602">
        <v>4.59</v>
      </c>
      <c r="F12" s="603">
        <v>4.57</v>
      </c>
      <c r="G12" s="604">
        <v>4.59</v>
      </c>
      <c r="H12" s="602">
        <v>4.91</v>
      </c>
      <c r="I12" s="603">
        <v>4.8899999999999997</v>
      </c>
      <c r="J12" s="604">
        <v>4.9000000000000004</v>
      </c>
      <c r="K12" s="602">
        <v>5.62</v>
      </c>
      <c r="L12" s="603">
        <v>5.59</v>
      </c>
      <c r="M12" s="604">
        <v>5.61</v>
      </c>
      <c r="N12" s="602">
        <v>7.84</v>
      </c>
      <c r="O12" s="603">
        <v>7.79</v>
      </c>
      <c r="P12" s="604">
        <v>7.84</v>
      </c>
    </row>
    <row r="13" spans="1:25">
      <c r="A13" s="670">
        <f t="shared" si="0"/>
        <v>1.7</v>
      </c>
      <c r="B13" s="602">
        <v>4.32</v>
      </c>
      <c r="C13" s="603">
        <v>4.3099999999999996</v>
      </c>
      <c r="D13" s="604">
        <v>4.32</v>
      </c>
      <c r="E13" s="602">
        <v>4.51</v>
      </c>
      <c r="F13" s="603">
        <v>4.49</v>
      </c>
      <c r="G13" s="604">
        <v>4.51</v>
      </c>
      <c r="H13" s="602">
        <v>4.83</v>
      </c>
      <c r="I13" s="603">
        <v>4.8099999999999996</v>
      </c>
      <c r="J13" s="604">
        <v>4.83</v>
      </c>
      <c r="K13" s="602">
        <v>5.54</v>
      </c>
      <c r="L13" s="603">
        <v>5.51</v>
      </c>
      <c r="M13" s="604">
        <v>5.54</v>
      </c>
      <c r="N13" s="602">
        <v>7.78</v>
      </c>
      <c r="O13" s="603">
        <v>7.73</v>
      </c>
      <c r="P13" s="604">
        <v>7.78</v>
      </c>
    </row>
    <row r="14" spans="1:25">
      <c r="A14" s="670">
        <f t="shared" si="0"/>
        <v>1.8</v>
      </c>
      <c r="B14" s="602">
        <v>4.25</v>
      </c>
      <c r="C14" s="603">
        <v>4.24</v>
      </c>
      <c r="D14" s="604">
        <v>4.25</v>
      </c>
      <c r="E14" s="602">
        <v>4.45</v>
      </c>
      <c r="F14" s="603">
        <v>4.43</v>
      </c>
      <c r="G14" s="604">
        <v>4.4400000000000004</v>
      </c>
      <c r="H14" s="602">
        <v>4.76</v>
      </c>
      <c r="I14" s="603">
        <v>4.74</v>
      </c>
      <c r="J14" s="604">
        <v>4.76</v>
      </c>
      <c r="K14" s="602">
        <v>5.48</v>
      </c>
      <c r="L14" s="603">
        <v>5.45</v>
      </c>
      <c r="M14" s="604">
        <v>5.48</v>
      </c>
      <c r="N14" s="602">
        <v>7.73</v>
      </c>
      <c r="O14" s="603">
        <v>7.68</v>
      </c>
      <c r="P14" s="604">
        <v>7.73</v>
      </c>
    </row>
    <row r="15" spans="1:25">
      <c r="A15" s="670">
        <f t="shared" si="0"/>
        <v>1.9</v>
      </c>
      <c r="B15" s="602">
        <v>4.2</v>
      </c>
      <c r="C15" s="603">
        <v>4.1900000000000004</v>
      </c>
      <c r="D15" s="604">
        <v>4.2</v>
      </c>
      <c r="E15" s="602">
        <v>4.3899999999999997</v>
      </c>
      <c r="F15" s="603">
        <v>4.38</v>
      </c>
      <c r="G15" s="604">
        <v>4.3899999999999997</v>
      </c>
      <c r="H15" s="602">
        <v>4.71</v>
      </c>
      <c r="I15" s="603">
        <v>4.6900000000000004</v>
      </c>
      <c r="J15" s="604">
        <v>4.71</v>
      </c>
      <c r="K15" s="602">
        <v>5.44</v>
      </c>
      <c r="L15" s="603">
        <v>5.41</v>
      </c>
      <c r="M15" s="604">
        <v>5.43</v>
      </c>
      <c r="N15" s="602">
        <v>7.7</v>
      </c>
      <c r="O15" s="603">
        <v>7.64</v>
      </c>
      <c r="P15" s="604">
        <v>7.69</v>
      </c>
    </row>
    <row r="16" spans="1:25">
      <c r="A16" s="670">
        <f t="shared" si="0"/>
        <v>2</v>
      </c>
      <c r="B16" s="602">
        <v>4.16</v>
      </c>
      <c r="C16" s="603">
        <v>4.1399999999999997</v>
      </c>
      <c r="D16" s="604">
        <v>4.16</v>
      </c>
      <c r="E16" s="602">
        <v>4.3499999999999996</v>
      </c>
      <c r="F16" s="603">
        <v>4.33</v>
      </c>
      <c r="G16" s="604">
        <v>4.3499999999999996</v>
      </c>
      <c r="H16" s="602">
        <v>4.67</v>
      </c>
      <c r="I16" s="603">
        <v>4.6500000000000004</v>
      </c>
      <c r="J16" s="604">
        <v>4.67</v>
      </c>
      <c r="K16" s="602">
        <v>5.4</v>
      </c>
      <c r="L16" s="603">
        <v>5.37</v>
      </c>
      <c r="M16" s="604">
        <v>5.4</v>
      </c>
      <c r="N16" s="602">
        <v>7.66</v>
      </c>
      <c r="O16" s="603">
        <v>7.61</v>
      </c>
      <c r="P16" s="604">
        <v>7.67</v>
      </c>
    </row>
    <row r="17" spans="1:16">
      <c r="A17" s="670">
        <f t="shared" si="0"/>
        <v>2.1</v>
      </c>
      <c r="B17" s="602">
        <v>4.12</v>
      </c>
      <c r="C17" s="603">
        <v>4.1100000000000003</v>
      </c>
      <c r="D17" s="604">
        <v>4.12</v>
      </c>
      <c r="E17" s="602">
        <v>4.3099999999999996</v>
      </c>
      <c r="F17" s="603">
        <v>4.3</v>
      </c>
      <c r="G17" s="604">
        <v>4.32</v>
      </c>
      <c r="H17" s="602">
        <v>4.6399999999999997</v>
      </c>
      <c r="I17" s="603">
        <v>4.62</v>
      </c>
      <c r="J17" s="604">
        <v>4.6399999999999997</v>
      </c>
      <c r="K17" s="602">
        <v>5.36</v>
      </c>
      <c r="L17" s="603">
        <v>5.34</v>
      </c>
      <c r="M17" s="604">
        <v>5.37</v>
      </c>
      <c r="N17" s="602">
        <v>7.64</v>
      </c>
      <c r="O17" s="603">
        <v>7.59</v>
      </c>
      <c r="P17" s="604">
        <v>7.65</v>
      </c>
    </row>
    <row r="18" spans="1:16">
      <c r="A18" s="670">
        <f t="shared" si="0"/>
        <v>2.2000000000000002</v>
      </c>
      <c r="B18" s="602">
        <v>4.09</v>
      </c>
      <c r="C18" s="603">
        <v>4.08</v>
      </c>
      <c r="D18" s="604">
        <v>4.09</v>
      </c>
      <c r="E18" s="602">
        <v>4.28</v>
      </c>
      <c r="F18" s="603">
        <v>4.2699999999999996</v>
      </c>
      <c r="G18" s="604">
        <v>4.29</v>
      </c>
      <c r="H18" s="602">
        <v>4.6100000000000003</v>
      </c>
      <c r="I18" s="603">
        <v>4.59</v>
      </c>
      <c r="J18" s="604">
        <v>4.6100000000000003</v>
      </c>
      <c r="K18" s="602">
        <v>5.34</v>
      </c>
      <c r="L18" s="603">
        <v>5.31</v>
      </c>
      <c r="M18" s="604">
        <v>5.34</v>
      </c>
      <c r="N18" s="602">
        <v>7.62</v>
      </c>
      <c r="O18" s="603">
        <v>7.57</v>
      </c>
      <c r="P18" s="604">
        <v>7.63</v>
      </c>
    </row>
    <row r="19" spans="1:16">
      <c r="A19" s="670">
        <f t="shared" si="0"/>
        <v>2.2999999999999998</v>
      </c>
      <c r="B19" s="602">
        <v>4.07</v>
      </c>
      <c r="C19" s="603">
        <v>4.05</v>
      </c>
      <c r="D19" s="604">
        <v>4.07</v>
      </c>
      <c r="E19" s="602">
        <v>4.26</v>
      </c>
      <c r="F19" s="603">
        <v>4.24</v>
      </c>
      <c r="G19" s="604">
        <v>4.26</v>
      </c>
      <c r="H19" s="602">
        <v>4.58</v>
      </c>
      <c r="I19" s="603">
        <v>4.57</v>
      </c>
      <c r="J19" s="604">
        <v>4.59</v>
      </c>
      <c r="K19" s="602">
        <v>5.32</v>
      </c>
      <c r="L19" s="603">
        <v>5.29</v>
      </c>
      <c r="M19" s="604">
        <v>5.32</v>
      </c>
      <c r="N19" s="602">
        <v>7.6</v>
      </c>
      <c r="O19" s="603">
        <v>7.56</v>
      </c>
      <c r="P19" s="604">
        <v>7.62</v>
      </c>
    </row>
    <row r="20" spans="1:16">
      <c r="A20" s="670">
        <f t="shared" si="0"/>
        <v>2.4</v>
      </c>
      <c r="B20" s="602">
        <v>4.04</v>
      </c>
      <c r="C20" s="603">
        <v>4.03</v>
      </c>
      <c r="D20" s="604">
        <v>4.05</v>
      </c>
      <c r="E20" s="602">
        <v>4.24</v>
      </c>
      <c r="F20" s="603">
        <v>4.22</v>
      </c>
      <c r="G20" s="604">
        <v>4.24</v>
      </c>
      <c r="H20" s="602">
        <v>4.5599999999999996</v>
      </c>
      <c r="I20" s="603">
        <v>4.55</v>
      </c>
      <c r="J20" s="604">
        <v>4.57</v>
      </c>
      <c r="K20" s="602">
        <v>5.3</v>
      </c>
      <c r="L20" s="603">
        <v>5.27</v>
      </c>
      <c r="M20" s="604">
        <v>5.31</v>
      </c>
      <c r="N20" s="602">
        <v>7.59</v>
      </c>
      <c r="O20" s="603">
        <v>7.55</v>
      </c>
      <c r="P20" s="604">
        <v>7.61</v>
      </c>
    </row>
    <row r="21" spans="1:16">
      <c r="A21" s="670">
        <f t="shared" si="0"/>
        <v>2.5</v>
      </c>
      <c r="B21" s="602">
        <v>4.03</v>
      </c>
      <c r="C21" s="603">
        <v>4.01</v>
      </c>
      <c r="D21" s="604">
        <v>4.03</v>
      </c>
      <c r="E21" s="602">
        <v>4.22</v>
      </c>
      <c r="F21" s="603">
        <v>4.21</v>
      </c>
      <c r="G21" s="604">
        <v>4.2300000000000004</v>
      </c>
      <c r="H21" s="602">
        <v>4.55</v>
      </c>
      <c r="I21" s="603">
        <v>4.53</v>
      </c>
      <c r="J21" s="604">
        <v>4.5599999999999996</v>
      </c>
      <c r="K21" s="602">
        <v>5.28</v>
      </c>
      <c r="L21" s="603">
        <v>5.26</v>
      </c>
      <c r="M21" s="604">
        <v>5.3</v>
      </c>
      <c r="N21" s="602">
        <v>7.58</v>
      </c>
      <c r="O21" s="603">
        <v>7.54</v>
      </c>
      <c r="P21" s="604">
        <v>7.61</v>
      </c>
    </row>
    <row r="22" spans="1:16">
      <c r="A22" s="670">
        <f t="shared" si="0"/>
        <v>2.6</v>
      </c>
      <c r="B22" s="602">
        <v>4.01</v>
      </c>
      <c r="C22" s="603">
        <v>4</v>
      </c>
      <c r="D22" s="604">
        <v>4.0199999999999996</v>
      </c>
      <c r="E22" s="602">
        <v>4.21</v>
      </c>
      <c r="F22" s="603">
        <v>4.1900000000000004</v>
      </c>
      <c r="G22" s="604">
        <v>4.22</v>
      </c>
      <c r="H22" s="602">
        <v>4.53</v>
      </c>
      <c r="I22" s="603">
        <v>4.5199999999999996</v>
      </c>
      <c r="J22" s="604">
        <v>4.54</v>
      </c>
      <c r="K22" s="602">
        <v>5.27</v>
      </c>
      <c r="L22" s="603">
        <v>5.25</v>
      </c>
      <c r="M22" s="604">
        <v>5.29</v>
      </c>
      <c r="N22" s="602">
        <v>7.57</v>
      </c>
      <c r="O22" s="603">
        <v>7.53</v>
      </c>
      <c r="P22" s="604">
        <v>7.61</v>
      </c>
    </row>
    <row r="23" spans="1:16">
      <c r="A23" s="670">
        <f t="shared" si="0"/>
        <v>2.7</v>
      </c>
      <c r="B23" s="602">
        <v>4</v>
      </c>
      <c r="C23" s="603">
        <v>3.99</v>
      </c>
      <c r="D23" s="604">
        <v>4.01</v>
      </c>
      <c r="E23" s="602">
        <v>4.1900000000000004</v>
      </c>
      <c r="F23" s="603">
        <v>4.18</v>
      </c>
      <c r="G23" s="604">
        <v>4.2</v>
      </c>
      <c r="H23" s="602">
        <v>4.5199999999999996</v>
      </c>
      <c r="I23" s="603">
        <v>4.51</v>
      </c>
      <c r="J23" s="604">
        <v>4.54</v>
      </c>
      <c r="K23" s="602">
        <v>5.26</v>
      </c>
      <c r="L23" s="603">
        <v>5.24</v>
      </c>
      <c r="M23" s="604">
        <v>5.28</v>
      </c>
      <c r="N23" s="602">
        <v>7.57</v>
      </c>
      <c r="O23" s="603">
        <v>7.53</v>
      </c>
      <c r="P23" s="604">
        <v>7.61</v>
      </c>
    </row>
    <row r="24" spans="1:16">
      <c r="A24" s="670">
        <f t="shared" si="0"/>
        <v>2.8</v>
      </c>
      <c r="B24" s="602">
        <v>3.99</v>
      </c>
      <c r="C24" s="603">
        <v>3.98</v>
      </c>
      <c r="D24" s="604">
        <v>4</v>
      </c>
      <c r="E24" s="602">
        <v>4.18</v>
      </c>
      <c r="F24" s="603">
        <v>4.17</v>
      </c>
      <c r="G24" s="604">
        <v>4.2</v>
      </c>
      <c r="H24" s="602">
        <v>4.51</v>
      </c>
      <c r="I24" s="603">
        <v>4.5</v>
      </c>
      <c r="J24" s="604">
        <v>4.53</v>
      </c>
      <c r="K24" s="602">
        <v>5.25</v>
      </c>
      <c r="L24" s="603">
        <v>5.23</v>
      </c>
      <c r="M24" s="604">
        <v>5.27</v>
      </c>
      <c r="N24" s="602">
        <v>7.56</v>
      </c>
      <c r="O24" s="603">
        <v>7.53</v>
      </c>
      <c r="P24" s="604">
        <v>7.61</v>
      </c>
    </row>
    <row r="25" spans="1:16">
      <c r="A25" s="670">
        <f t="shared" si="0"/>
        <v>2.9</v>
      </c>
      <c r="B25" s="602">
        <v>3.98</v>
      </c>
      <c r="C25" s="603">
        <v>3.97</v>
      </c>
      <c r="D25" s="604">
        <v>3.99</v>
      </c>
      <c r="E25" s="602">
        <v>4.17</v>
      </c>
      <c r="F25" s="603">
        <v>4.16</v>
      </c>
      <c r="G25" s="604">
        <v>4.1900000000000004</v>
      </c>
      <c r="H25" s="602">
        <v>4.5</v>
      </c>
      <c r="I25" s="603">
        <v>4.49</v>
      </c>
      <c r="J25" s="604">
        <v>4.5199999999999996</v>
      </c>
      <c r="K25" s="602">
        <v>5.24</v>
      </c>
      <c r="L25" s="603">
        <v>5.22</v>
      </c>
      <c r="M25" s="604">
        <v>5.27</v>
      </c>
      <c r="N25" s="602">
        <v>7.56</v>
      </c>
      <c r="O25" s="603">
        <v>7.53</v>
      </c>
      <c r="P25" s="604">
        <v>7.61</v>
      </c>
    </row>
    <row r="26" spans="1:16">
      <c r="A26" s="670">
        <f t="shared" si="0"/>
        <v>3</v>
      </c>
      <c r="B26" s="602">
        <v>3.97</v>
      </c>
      <c r="C26" s="603">
        <v>3.96</v>
      </c>
      <c r="D26" s="604">
        <v>3.98</v>
      </c>
      <c r="E26" s="602">
        <v>4.17</v>
      </c>
      <c r="F26" s="603">
        <v>4.16</v>
      </c>
      <c r="G26" s="604">
        <v>4.18</v>
      </c>
      <c r="H26" s="602">
        <v>4.5</v>
      </c>
      <c r="I26" s="603">
        <v>4.4800000000000004</v>
      </c>
      <c r="J26" s="604">
        <v>4.5199999999999996</v>
      </c>
      <c r="K26" s="602">
        <v>5.24</v>
      </c>
      <c r="L26" s="603">
        <v>5.22</v>
      </c>
      <c r="M26" s="604">
        <v>5.27</v>
      </c>
      <c r="N26" s="602">
        <v>7.56</v>
      </c>
      <c r="O26" s="603">
        <v>7.53</v>
      </c>
      <c r="P26" s="604">
        <v>7.62</v>
      </c>
    </row>
    <row r="27" spans="1:16">
      <c r="A27" s="670">
        <f t="shared" si="0"/>
        <v>3.1</v>
      </c>
      <c r="B27" s="602">
        <v>3.96</v>
      </c>
      <c r="C27" s="603">
        <v>3.95</v>
      </c>
      <c r="D27" s="604">
        <v>3.98</v>
      </c>
      <c r="E27" s="602">
        <v>4.16</v>
      </c>
      <c r="F27" s="603">
        <v>4.1500000000000004</v>
      </c>
      <c r="G27" s="604">
        <v>4.18</v>
      </c>
      <c r="H27" s="602">
        <v>4.49</v>
      </c>
      <c r="I27" s="603">
        <v>4.4800000000000004</v>
      </c>
      <c r="J27" s="604">
        <v>4.51</v>
      </c>
      <c r="K27" s="602">
        <v>5.23</v>
      </c>
      <c r="L27" s="603">
        <v>5.22</v>
      </c>
      <c r="M27" s="604">
        <v>5.27</v>
      </c>
      <c r="N27" s="602">
        <v>7.56</v>
      </c>
      <c r="O27" s="603">
        <v>7.53</v>
      </c>
      <c r="P27" s="604">
        <v>7.62</v>
      </c>
    </row>
    <row r="28" spans="1:16">
      <c r="A28" s="670">
        <f t="shared" si="0"/>
        <v>3.2</v>
      </c>
      <c r="B28" s="602">
        <v>3.96</v>
      </c>
      <c r="C28" s="603">
        <v>3.95</v>
      </c>
      <c r="D28" s="604">
        <v>3.98</v>
      </c>
      <c r="E28" s="602">
        <v>4.16</v>
      </c>
      <c r="F28" s="603">
        <v>4.1500000000000004</v>
      </c>
      <c r="G28" s="604">
        <v>4.18</v>
      </c>
      <c r="H28" s="602">
        <v>4.49</v>
      </c>
      <c r="I28" s="603">
        <v>4.4800000000000004</v>
      </c>
      <c r="J28" s="604">
        <v>4.51</v>
      </c>
      <c r="K28" s="602">
        <v>5.23</v>
      </c>
      <c r="L28" s="603">
        <v>5.22</v>
      </c>
      <c r="M28" s="604">
        <v>5.27</v>
      </c>
      <c r="N28" s="602">
        <v>7.56</v>
      </c>
      <c r="O28" s="603">
        <v>7.53</v>
      </c>
      <c r="P28" s="604">
        <v>7.63</v>
      </c>
    </row>
    <row r="29" spans="1:16">
      <c r="A29" s="670">
        <f t="shared" si="0"/>
        <v>3.3</v>
      </c>
      <c r="B29" s="602">
        <v>3.95</v>
      </c>
      <c r="C29" s="603">
        <v>3.95</v>
      </c>
      <c r="D29" s="604">
        <v>3.97</v>
      </c>
      <c r="E29" s="602">
        <v>4.1500000000000004</v>
      </c>
      <c r="F29" s="603">
        <v>4.1399999999999997</v>
      </c>
      <c r="G29" s="604">
        <v>4.18</v>
      </c>
      <c r="H29" s="602">
        <v>4.4800000000000004</v>
      </c>
      <c r="I29" s="603">
        <v>4.47</v>
      </c>
      <c r="J29" s="604">
        <v>4.51</v>
      </c>
      <c r="K29" s="602">
        <v>5.23</v>
      </c>
      <c r="L29" s="603">
        <v>5.21</v>
      </c>
      <c r="M29" s="604">
        <v>5.27</v>
      </c>
      <c r="N29" s="602">
        <v>7.56</v>
      </c>
      <c r="O29" s="603">
        <v>7.54</v>
      </c>
      <c r="P29" s="604">
        <v>7.64</v>
      </c>
    </row>
    <row r="30" spans="1:16">
      <c r="A30" s="670">
        <f t="shared" si="0"/>
        <v>3.4</v>
      </c>
      <c r="B30" s="602">
        <v>3.95</v>
      </c>
      <c r="C30" s="603">
        <v>3.94</v>
      </c>
      <c r="D30" s="604">
        <v>3.97</v>
      </c>
      <c r="E30" s="602">
        <v>4.1500000000000004</v>
      </c>
      <c r="F30" s="603">
        <v>4.1399999999999997</v>
      </c>
      <c r="G30" s="604">
        <v>4.17</v>
      </c>
      <c r="H30" s="602">
        <v>4.4800000000000004</v>
      </c>
      <c r="I30" s="603">
        <v>4.47</v>
      </c>
      <c r="J30" s="604">
        <v>4.51</v>
      </c>
      <c r="K30" s="602">
        <v>5.23</v>
      </c>
      <c r="L30" s="603">
        <v>5.22</v>
      </c>
      <c r="M30" s="604">
        <v>5.27</v>
      </c>
      <c r="N30" s="602">
        <v>7.56</v>
      </c>
      <c r="O30" s="603">
        <v>7.54</v>
      </c>
      <c r="P30" s="604">
        <v>7.65</v>
      </c>
    </row>
    <row r="31" spans="1:16">
      <c r="A31" s="670">
        <f t="shared" si="0"/>
        <v>3.5</v>
      </c>
      <c r="B31" s="602">
        <v>3.95</v>
      </c>
      <c r="C31" s="603">
        <v>3.94</v>
      </c>
      <c r="D31" s="604">
        <v>3.97</v>
      </c>
      <c r="E31" s="602">
        <v>4.1500000000000004</v>
      </c>
      <c r="F31" s="603">
        <v>4.1399999999999997</v>
      </c>
      <c r="G31" s="604">
        <v>4.18</v>
      </c>
      <c r="H31" s="602">
        <v>4.4800000000000004</v>
      </c>
      <c r="I31" s="603">
        <v>4.47</v>
      </c>
      <c r="J31" s="604">
        <v>4.51</v>
      </c>
      <c r="K31" s="602">
        <v>5.23</v>
      </c>
      <c r="L31" s="603">
        <v>5.22</v>
      </c>
      <c r="M31" s="604">
        <v>5.28</v>
      </c>
      <c r="N31" s="602">
        <v>7.57</v>
      </c>
      <c r="O31" s="603">
        <v>7.55</v>
      </c>
      <c r="P31" s="604">
        <v>7.66</v>
      </c>
    </row>
    <row r="32" spans="1:16">
      <c r="A32" s="670">
        <f t="shared" si="0"/>
        <v>3.6</v>
      </c>
      <c r="B32" s="602">
        <v>3.95</v>
      </c>
      <c r="C32" s="603">
        <v>3.94</v>
      </c>
      <c r="D32" s="604">
        <v>3.97</v>
      </c>
      <c r="E32" s="602">
        <v>4.1500000000000004</v>
      </c>
      <c r="F32" s="603">
        <v>4.1399999999999997</v>
      </c>
      <c r="G32" s="604">
        <v>4.18</v>
      </c>
      <c r="H32" s="602">
        <v>4.4800000000000004</v>
      </c>
      <c r="I32" s="603">
        <v>4.47</v>
      </c>
      <c r="J32" s="604">
        <v>4.5199999999999996</v>
      </c>
      <c r="K32" s="602">
        <v>5.23</v>
      </c>
      <c r="L32" s="603">
        <v>5.22</v>
      </c>
      <c r="M32" s="604">
        <v>5.28</v>
      </c>
      <c r="N32" s="602">
        <v>7.57</v>
      </c>
      <c r="O32" s="603">
        <v>7.56</v>
      </c>
      <c r="P32" s="604">
        <v>7.67</v>
      </c>
    </row>
    <row r="33" spans="1:16">
      <c r="A33" s="670">
        <f t="shared" si="0"/>
        <v>3.7</v>
      </c>
      <c r="B33" s="602">
        <v>3.95</v>
      </c>
      <c r="C33" s="603">
        <v>3.94</v>
      </c>
      <c r="D33" s="604">
        <v>3.97</v>
      </c>
      <c r="E33" s="602">
        <v>4.1399999999999997</v>
      </c>
      <c r="F33" s="603">
        <v>4.1399999999999997</v>
      </c>
      <c r="G33" s="604">
        <v>4.18</v>
      </c>
      <c r="H33" s="602">
        <v>4.4800000000000004</v>
      </c>
      <c r="I33" s="603">
        <v>4.47</v>
      </c>
      <c r="J33" s="604">
        <v>4.5199999999999996</v>
      </c>
      <c r="K33" s="602">
        <v>5.23</v>
      </c>
      <c r="L33" s="603">
        <v>5.22</v>
      </c>
      <c r="M33" s="604">
        <v>5.29</v>
      </c>
      <c r="N33" s="602">
        <v>7.57</v>
      </c>
      <c r="O33" s="603">
        <v>7.56</v>
      </c>
      <c r="P33" s="604">
        <v>7.69</v>
      </c>
    </row>
    <row r="34" spans="1:16">
      <c r="A34" s="670">
        <f t="shared" si="0"/>
        <v>3.8</v>
      </c>
      <c r="B34" s="602">
        <v>3.94</v>
      </c>
      <c r="C34" s="603">
        <v>3.94</v>
      </c>
      <c r="D34" s="604">
        <v>3.98</v>
      </c>
      <c r="E34" s="602">
        <v>4.1399999999999997</v>
      </c>
      <c r="F34" s="603">
        <v>4.1399999999999997</v>
      </c>
      <c r="G34" s="604">
        <v>4.18</v>
      </c>
      <c r="H34" s="602">
        <v>4.4800000000000004</v>
      </c>
      <c r="I34" s="603">
        <v>4.4800000000000004</v>
      </c>
      <c r="J34" s="604">
        <v>4.5199999999999996</v>
      </c>
      <c r="K34" s="602">
        <v>5.23</v>
      </c>
      <c r="L34" s="603">
        <v>5.22</v>
      </c>
      <c r="M34" s="604">
        <v>5.29</v>
      </c>
      <c r="N34" s="602">
        <v>7.58</v>
      </c>
      <c r="O34" s="603">
        <v>7.57</v>
      </c>
      <c r="P34" s="604">
        <v>7.7</v>
      </c>
    </row>
    <row r="35" spans="1:16">
      <c r="A35" s="670">
        <f t="shared" si="0"/>
        <v>3.9</v>
      </c>
      <c r="B35" s="602">
        <v>3.94</v>
      </c>
      <c r="C35" s="603">
        <v>3.94</v>
      </c>
      <c r="D35" s="604">
        <v>3.98</v>
      </c>
      <c r="E35" s="602">
        <v>4.1399999999999997</v>
      </c>
      <c r="F35" s="603">
        <v>4.1399999999999997</v>
      </c>
      <c r="G35" s="604">
        <v>4.18</v>
      </c>
      <c r="H35" s="602">
        <v>4.4800000000000004</v>
      </c>
      <c r="I35" s="603">
        <v>4.4800000000000004</v>
      </c>
      <c r="J35" s="604">
        <v>4.53</v>
      </c>
      <c r="K35" s="602">
        <v>5.23</v>
      </c>
      <c r="L35" s="603">
        <v>5.23</v>
      </c>
      <c r="M35" s="604">
        <v>5.3</v>
      </c>
      <c r="N35" s="602">
        <v>7.58</v>
      </c>
      <c r="O35" s="603">
        <v>7.58</v>
      </c>
      <c r="P35" s="604">
        <v>7.72</v>
      </c>
    </row>
    <row r="36" spans="1:16">
      <c r="A36" s="670">
        <f t="shared" si="0"/>
        <v>4</v>
      </c>
      <c r="B36" s="602">
        <v>3.95</v>
      </c>
      <c r="C36" s="603">
        <v>3.95</v>
      </c>
      <c r="D36" s="604">
        <v>3.98</v>
      </c>
      <c r="E36" s="602">
        <v>4.1500000000000004</v>
      </c>
      <c r="F36" s="603">
        <v>4.1500000000000004</v>
      </c>
      <c r="G36" s="604">
        <v>4.1900000000000004</v>
      </c>
      <c r="H36" s="602">
        <v>4.4800000000000004</v>
      </c>
      <c r="I36" s="603">
        <v>4.4800000000000004</v>
      </c>
      <c r="J36" s="604">
        <v>4.53</v>
      </c>
      <c r="K36" s="602">
        <v>5.23</v>
      </c>
      <c r="L36" s="603">
        <v>5.23</v>
      </c>
      <c r="M36" s="604">
        <v>5.31</v>
      </c>
      <c r="N36" s="602">
        <v>7.59</v>
      </c>
      <c r="O36" s="603">
        <v>7.59</v>
      </c>
      <c r="P36" s="604">
        <v>7.73</v>
      </c>
    </row>
    <row r="37" spans="1:16">
      <c r="A37" s="670">
        <f t="shared" si="0"/>
        <v>4.0999999999999996</v>
      </c>
      <c r="B37" s="602">
        <v>3.95</v>
      </c>
      <c r="C37" s="603">
        <v>3.95</v>
      </c>
      <c r="D37" s="604">
        <v>3.99</v>
      </c>
      <c r="E37" s="602">
        <v>4.1500000000000004</v>
      </c>
      <c r="F37" s="603">
        <v>4.1500000000000004</v>
      </c>
      <c r="G37" s="604">
        <v>4.1900000000000004</v>
      </c>
      <c r="H37" s="602">
        <v>4.4800000000000004</v>
      </c>
      <c r="I37" s="603">
        <v>4.4800000000000004</v>
      </c>
      <c r="J37" s="604">
        <v>4.54</v>
      </c>
      <c r="K37" s="602">
        <v>5.24</v>
      </c>
      <c r="L37" s="603">
        <v>5.24</v>
      </c>
      <c r="M37" s="604">
        <v>5.31</v>
      </c>
      <c r="N37" s="602">
        <v>7.6</v>
      </c>
      <c r="O37" s="603">
        <v>7.6</v>
      </c>
      <c r="P37" s="604">
        <v>7.75</v>
      </c>
    </row>
    <row r="38" spans="1:16">
      <c r="A38" s="670">
        <f t="shared" si="0"/>
        <v>4.2</v>
      </c>
      <c r="B38" s="602">
        <v>3.95</v>
      </c>
      <c r="C38" s="603">
        <v>3.95</v>
      </c>
      <c r="D38" s="604">
        <v>3.99</v>
      </c>
      <c r="E38" s="602">
        <v>4.1500000000000004</v>
      </c>
      <c r="F38" s="603">
        <v>4.1500000000000004</v>
      </c>
      <c r="G38" s="604">
        <v>4.2</v>
      </c>
      <c r="H38" s="602">
        <v>4.4800000000000004</v>
      </c>
      <c r="I38" s="603">
        <v>4.49</v>
      </c>
      <c r="J38" s="604">
        <v>4.54</v>
      </c>
      <c r="K38" s="602">
        <v>5.24</v>
      </c>
      <c r="L38" s="603">
        <v>5.24</v>
      </c>
      <c r="M38" s="604">
        <v>5.32</v>
      </c>
      <c r="N38" s="602">
        <v>7.6</v>
      </c>
      <c r="O38" s="603">
        <v>7.61</v>
      </c>
      <c r="P38" s="604">
        <v>7.76</v>
      </c>
    </row>
    <row r="39" spans="1:16">
      <c r="A39" s="670">
        <f t="shared" si="0"/>
        <v>4.3</v>
      </c>
      <c r="B39" s="602">
        <v>3.95</v>
      </c>
      <c r="C39" s="603">
        <v>3.95</v>
      </c>
      <c r="D39" s="604">
        <v>3.99</v>
      </c>
      <c r="E39" s="602">
        <v>4.1500000000000004</v>
      </c>
      <c r="F39" s="603">
        <v>4.1500000000000004</v>
      </c>
      <c r="G39" s="604">
        <v>4.2</v>
      </c>
      <c r="H39" s="602">
        <v>4.49</v>
      </c>
      <c r="I39" s="603">
        <v>4.49</v>
      </c>
      <c r="J39" s="604">
        <v>4.55</v>
      </c>
      <c r="K39" s="602">
        <v>5.24</v>
      </c>
      <c r="L39" s="603">
        <v>5.25</v>
      </c>
      <c r="M39" s="604">
        <v>5.33</v>
      </c>
      <c r="N39" s="602">
        <v>7.61</v>
      </c>
      <c r="O39" s="603">
        <v>7.62</v>
      </c>
      <c r="P39" s="604">
        <v>7.78</v>
      </c>
    </row>
    <row r="40" spans="1:16">
      <c r="A40" s="670">
        <f t="shared" si="0"/>
        <v>4.4000000000000004</v>
      </c>
      <c r="B40" s="602">
        <v>3.95</v>
      </c>
      <c r="C40" s="603">
        <v>3.95</v>
      </c>
      <c r="D40" s="604">
        <v>4</v>
      </c>
      <c r="E40" s="602">
        <v>4.1500000000000004</v>
      </c>
      <c r="F40" s="603">
        <v>4.16</v>
      </c>
      <c r="G40" s="604">
        <v>4.21</v>
      </c>
      <c r="H40" s="602">
        <v>4.49</v>
      </c>
      <c r="I40" s="603">
        <v>4.49</v>
      </c>
      <c r="J40" s="604">
        <v>4.5599999999999996</v>
      </c>
      <c r="K40" s="602">
        <v>5.25</v>
      </c>
      <c r="L40" s="603">
        <v>5.25</v>
      </c>
      <c r="M40" s="604">
        <v>5.34</v>
      </c>
      <c r="N40" s="602">
        <v>7.62</v>
      </c>
      <c r="O40" s="603">
        <v>7.63</v>
      </c>
      <c r="P40" s="604">
        <v>7.8</v>
      </c>
    </row>
    <row r="41" spans="1:16">
      <c r="A41" s="670">
        <f t="shared" si="0"/>
        <v>4.5</v>
      </c>
      <c r="B41" s="602">
        <v>3.95</v>
      </c>
      <c r="C41" s="603">
        <v>3.96</v>
      </c>
      <c r="D41" s="604">
        <v>4</v>
      </c>
      <c r="E41" s="602">
        <v>4.1500000000000004</v>
      </c>
      <c r="F41" s="603">
        <v>4.16</v>
      </c>
      <c r="G41" s="604">
        <v>4.21</v>
      </c>
      <c r="H41" s="602">
        <v>4.49</v>
      </c>
      <c r="I41" s="603">
        <v>4.5</v>
      </c>
      <c r="J41" s="604">
        <v>4.5599999999999996</v>
      </c>
      <c r="K41" s="602">
        <v>5.25</v>
      </c>
      <c r="L41" s="603">
        <v>5.26</v>
      </c>
      <c r="M41" s="604">
        <v>5.35</v>
      </c>
      <c r="N41" s="602">
        <v>7.62</v>
      </c>
      <c r="O41" s="603">
        <v>7.65</v>
      </c>
      <c r="P41" s="604">
        <v>7.82</v>
      </c>
    </row>
    <row r="42" spans="1:16">
      <c r="A42" s="670">
        <f t="shared" si="0"/>
        <v>4.5999999999999996</v>
      </c>
      <c r="B42" s="602">
        <v>3.95</v>
      </c>
      <c r="C42" s="603">
        <v>3.96</v>
      </c>
      <c r="D42" s="604">
        <v>4.01</v>
      </c>
      <c r="E42" s="602">
        <v>4.16</v>
      </c>
      <c r="F42" s="603">
        <v>4.16</v>
      </c>
      <c r="G42" s="604">
        <v>4.22</v>
      </c>
      <c r="H42" s="602">
        <v>4.49</v>
      </c>
      <c r="I42" s="603">
        <v>4.5</v>
      </c>
      <c r="J42" s="604">
        <v>4.57</v>
      </c>
      <c r="K42" s="602">
        <v>5.25</v>
      </c>
      <c r="L42" s="603">
        <v>5.27</v>
      </c>
      <c r="M42" s="604">
        <v>5.36</v>
      </c>
      <c r="N42" s="602">
        <v>7.63</v>
      </c>
      <c r="O42" s="603">
        <v>7.66</v>
      </c>
      <c r="P42" s="604">
        <v>7.83</v>
      </c>
    </row>
    <row r="43" spans="1:16">
      <c r="A43" s="670">
        <f t="shared" si="0"/>
        <v>4.7</v>
      </c>
      <c r="B43" s="602">
        <v>3.96</v>
      </c>
      <c r="C43" s="603">
        <v>3.96</v>
      </c>
      <c r="D43" s="604">
        <v>4.01</v>
      </c>
      <c r="E43" s="602">
        <v>4.16</v>
      </c>
      <c r="F43" s="603">
        <v>4.17</v>
      </c>
      <c r="G43" s="604">
        <v>4.22</v>
      </c>
      <c r="H43" s="602">
        <v>4.5</v>
      </c>
      <c r="I43" s="603">
        <v>4.51</v>
      </c>
      <c r="J43" s="604">
        <v>4.58</v>
      </c>
      <c r="K43" s="602">
        <v>5.26</v>
      </c>
      <c r="L43" s="603">
        <v>5.27</v>
      </c>
      <c r="M43" s="604">
        <v>5.37</v>
      </c>
      <c r="N43" s="602">
        <v>7.64</v>
      </c>
      <c r="O43" s="603">
        <v>7.67</v>
      </c>
      <c r="P43" s="604">
        <v>7.85</v>
      </c>
    </row>
    <row r="44" spans="1:16">
      <c r="A44" s="670">
        <f t="shared" si="0"/>
        <v>4.8</v>
      </c>
      <c r="B44" s="602">
        <v>3.96</v>
      </c>
      <c r="C44" s="603">
        <v>3.97</v>
      </c>
      <c r="D44" s="604">
        <v>4.0199999999999996</v>
      </c>
      <c r="E44" s="602">
        <v>4.16</v>
      </c>
      <c r="F44" s="603">
        <v>4.17</v>
      </c>
      <c r="G44" s="604">
        <v>4.2300000000000004</v>
      </c>
      <c r="H44" s="602">
        <v>4.5</v>
      </c>
      <c r="I44" s="603">
        <v>4.51</v>
      </c>
      <c r="J44" s="604">
        <v>4.58</v>
      </c>
      <c r="K44" s="602">
        <v>5.26</v>
      </c>
      <c r="L44" s="603">
        <v>5.28</v>
      </c>
      <c r="M44" s="604">
        <v>5.38</v>
      </c>
      <c r="N44" s="602">
        <v>7.64</v>
      </c>
      <c r="O44" s="603">
        <v>7.68</v>
      </c>
      <c r="P44" s="604">
        <v>7.87</v>
      </c>
    </row>
    <row r="45" spans="1:16">
      <c r="A45" s="670">
        <f t="shared" si="0"/>
        <v>4.9000000000000004</v>
      </c>
      <c r="B45" s="602">
        <v>3.96</v>
      </c>
      <c r="C45" s="603">
        <v>3.97</v>
      </c>
      <c r="D45" s="604">
        <v>4.0199999999999996</v>
      </c>
      <c r="E45" s="602">
        <v>4.16</v>
      </c>
      <c r="F45" s="603">
        <v>4.17</v>
      </c>
      <c r="G45" s="604">
        <v>4.2300000000000004</v>
      </c>
      <c r="H45" s="602">
        <v>4.5</v>
      </c>
      <c r="I45" s="603">
        <v>4.5199999999999996</v>
      </c>
      <c r="J45" s="604">
        <v>4.59</v>
      </c>
      <c r="K45" s="602">
        <v>5.26</v>
      </c>
      <c r="L45" s="603">
        <v>5.29</v>
      </c>
      <c r="M45" s="604">
        <v>5.39</v>
      </c>
      <c r="N45" s="602">
        <v>7.65</v>
      </c>
      <c r="O45" s="603">
        <v>7.69</v>
      </c>
      <c r="P45" s="604">
        <v>7.89</v>
      </c>
    </row>
    <row r="46" spans="1:16">
      <c r="A46" s="670">
        <f t="shared" si="0"/>
        <v>5</v>
      </c>
      <c r="B46" s="602">
        <v>3.96</v>
      </c>
      <c r="C46" s="603">
        <v>3.97</v>
      </c>
      <c r="D46" s="604">
        <v>4.03</v>
      </c>
      <c r="E46" s="602">
        <v>4.16</v>
      </c>
      <c r="F46" s="603">
        <v>4.18</v>
      </c>
      <c r="G46" s="604">
        <v>4.24</v>
      </c>
      <c r="H46" s="602">
        <v>4.5</v>
      </c>
      <c r="I46" s="603">
        <v>4.5199999999999996</v>
      </c>
      <c r="J46" s="604">
        <v>4.5999999999999996</v>
      </c>
      <c r="K46" s="602">
        <v>5.27</v>
      </c>
      <c r="L46" s="603">
        <v>5.29</v>
      </c>
      <c r="M46" s="604">
        <v>5.4</v>
      </c>
      <c r="N46" s="602">
        <v>7.66</v>
      </c>
      <c r="O46" s="603">
        <v>7.71</v>
      </c>
      <c r="P46" s="604">
        <v>7.91</v>
      </c>
    </row>
    <row r="47" spans="1:16">
      <c r="A47" s="670">
        <f t="shared" si="0"/>
        <v>5.0999999999999996</v>
      </c>
      <c r="B47" s="602">
        <v>3.96</v>
      </c>
      <c r="C47" s="603">
        <v>3.98</v>
      </c>
      <c r="D47" s="604">
        <v>4.03</v>
      </c>
      <c r="E47" s="602">
        <v>4.17</v>
      </c>
      <c r="F47" s="603">
        <v>4.18</v>
      </c>
      <c r="G47" s="604">
        <v>4.25</v>
      </c>
      <c r="H47" s="602">
        <v>4.51</v>
      </c>
      <c r="I47" s="603">
        <v>4.53</v>
      </c>
      <c r="J47" s="604">
        <v>4.6100000000000003</v>
      </c>
      <c r="K47" s="602">
        <v>5.27</v>
      </c>
      <c r="L47" s="603">
        <v>5.3</v>
      </c>
      <c r="M47" s="604">
        <v>5.41</v>
      </c>
      <c r="N47" s="602">
        <v>7.67</v>
      </c>
      <c r="O47" s="603">
        <v>7.72</v>
      </c>
      <c r="P47" s="604">
        <v>7.93</v>
      </c>
    </row>
    <row r="48" spans="1:16">
      <c r="A48" s="670">
        <f t="shared" si="0"/>
        <v>5.2</v>
      </c>
      <c r="B48" s="602">
        <v>3.97</v>
      </c>
      <c r="C48" s="603">
        <v>3.98</v>
      </c>
      <c r="D48" s="604">
        <v>4.04</v>
      </c>
      <c r="E48" s="602">
        <v>4.17</v>
      </c>
      <c r="F48" s="603">
        <v>4.1900000000000004</v>
      </c>
      <c r="G48" s="604">
        <v>4.25</v>
      </c>
      <c r="H48" s="602">
        <v>4.51</v>
      </c>
      <c r="I48" s="603">
        <v>4.53</v>
      </c>
      <c r="J48" s="604">
        <v>4.6100000000000003</v>
      </c>
      <c r="K48" s="602">
        <v>5.28</v>
      </c>
      <c r="L48" s="603">
        <v>5.31</v>
      </c>
      <c r="M48" s="604">
        <v>5.42</v>
      </c>
      <c r="N48" s="602">
        <v>7.67</v>
      </c>
      <c r="O48" s="603">
        <v>7.73</v>
      </c>
      <c r="P48" s="604">
        <v>7.95</v>
      </c>
    </row>
    <row r="49" spans="1:16">
      <c r="A49" s="670">
        <f t="shared" si="0"/>
        <v>5.3</v>
      </c>
      <c r="B49" s="602">
        <v>3.97</v>
      </c>
      <c r="C49" s="603">
        <v>3.98</v>
      </c>
      <c r="D49" s="604">
        <v>4.04</v>
      </c>
      <c r="E49" s="602">
        <v>4.17</v>
      </c>
      <c r="F49" s="603">
        <v>4.1900000000000004</v>
      </c>
      <c r="G49" s="604">
        <v>4.26</v>
      </c>
      <c r="H49" s="602">
        <v>4.51</v>
      </c>
      <c r="I49" s="603">
        <v>4.54</v>
      </c>
      <c r="J49" s="604">
        <v>4.62</v>
      </c>
      <c r="K49" s="602">
        <v>5.28</v>
      </c>
      <c r="L49" s="603">
        <v>5.31</v>
      </c>
      <c r="M49" s="604">
        <v>5.43</v>
      </c>
      <c r="N49" s="602">
        <v>7.68</v>
      </c>
      <c r="O49" s="603">
        <v>7.75</v>
      </c>
      <c r="P49" s="604">
        <v>7.97</v>
      </c>
    </row>
    <row r="50" spans="1:16">
      <c r="A50" s="670">
        <f t="shared" si="0"/>
        <v>5.4</v>
      </c>
      <c r="B50" s="602">
        <v>3.97</v>
      </c>
      <c r="C50" s="603">
        <v>3.99</v>
      </c>
      <c r="D50" s="604">
        <v>4.05</v>
      </c>
      <c r="E50" s="602">
        <v>4.17</v>
      </c>
      <c r="F50" s="603">
        <v>4.1900000000000004</v>
      </c>
      <c r="G50" s="604">
        <v>4.2699999999999996</v>
      </c>
      <c r="H50" s="602">
        <v>4.5199999999999996</v>
      </c>
      <c r="I50" s="603">
        <v>4.54</v>
      </c>
      <c r="J50" s="604">
        <v>4.63</v>
      </c>
      <c r="K50" s="602">
        <v>5.28</v>
      </c>
      <c r="L50" s="603">
        <v>5.32</v>
      </c>
      <c r="M50" s="604">
        <v>5.44</v>
      </c>
      <c r="N50" s="602">
        <v>7.69</v>
      </c>
      <c r="O50" s="603">
        <v>7.76</v>
      </c>
      <c r="P50" s="604">
        <v>8</v>
      </c>
    </row>
    <row r="51" spans="1:16">
      <c r="A51" s="670">
        <f t="shared" si="0"/>
        <v>5.5</v>
      </c>
      <c r="B51" s="602">
        <v>3.97</v>
      </c>
      <c r="C51" s="603">
        <v>3.99</v>
      </c>
      <c r="D51" s="604">
        <v>4.0599999999999996</v>
      </c>
      <c r="E51" s="602">
        <v>4.18</v>
      </c>
      <c r="F51" s="603">
        <v>4.2</v>
      </c>
      <c r="G51" s="604">
        <v>4.2699999999999996</v>
      </c>
      <c r="H51" s="602">
        <v>4.5199999999999996</v>
      </c>
      <c r="I51" s="603">
        <v>4.55</v>
      </c>
      <c r="J51" s="604">
        <v>4.6399999999999997</v>
      </c>
      <c r="K51" s="602">
        <v>5.29</v>
      </c>
      <c r="L51" s="603">
        <v>5.33</v>
      </c>
      <c r="M51" s="604">
        <v>5.46</v>
      </c>
      <c r="N51" s="602">
        <v>7.7</v>
      </c>
      <c r="O51" s="603">
        <v>7.77</v>
      </c>
      <c r="P51" s="604">
        <v>8.02</v>
      </c>
    </row>
    <row r="52" spans="1:16">
      <c r="A52" s="670">
        <f t="shared" si="0"/>
        <v>5.6</v>
      </c>
      <c r="B52" s="602">
        <v>3.97</v>
      </c>
      <c r="C52" s="603">
        <v>3.99</v>
      </c>
      <c r="D52" s="604">
        <v>4.0599999999999996</v>
      </c>
      <c r="E52" s="602">
        <v>4.18</v>
      </c>
      <c r="F52" s="603">
        <v>4.2</v>
      </c>
      <c r="G52" s="604">
        <v>4.28</v>
      </c>
      <c r="H52" s="602">
        <v>4.5199999999999996</v>
      </c>
      <c r="I52" s="603">
        <v>4.55</v>
      </c>
      <c r="J52" s="604">
        <v>4.6500000000000004</v>
      </c>
      <c r="K52" s="602">
        <v>5.29</v>
      </c>
      <c r="L52" s="603">
        <v>5.33</v>
      </c>
      <c r="M52" s="604">
        <v>5.47</v>
      </c>
      <c r="N52" s="602">
        <v>7.71</v>
      </c>
      <c r="O52" s="603">
        <v>7.79</v>
      </c>
      <c r="P52" s="604">
        <v>8.0399999999999991</v>
      </c>
    </row>
    <row r="53" spans="1:16">
      <c r="A53" s="670">
        <f t="shared" si="0"/>
        <v>5.7</v>
      </c>
      <c r="B53" s="602">
        <v>3.98</v>
      </c>
      <c r="C53" s="603">
        <v>4</v>
      </c>
      <c r="D53" s="604">
        <v>4.07</v>
      </c>
      <c r="E53" s="602">
        <v>4.18</v>
      </c>
      <c r="F53" s="603">
        <v>4.21</v>
      </c>
      <c r="G53" s="604">
        <v>4.29</v>
      </c>
      <c r="H53" s="602">
        <v>4.5199999999999996</v>
      </c>
      <c r="I53" s="603">
        <v>4.5599999999999996</v>
      </c>
      <c r="J53" s="604">
        <v>4.6500000000000004</v>
      </c>
      <c r="K53" s="602">
        <v>5.3</v>
      </c>
      <c r="L53" s="603">
        <v>5.34</v>
      </c>
      <c r="M53" s="604">
        <v>5.48</v>
      </c>
      <c r="N53" s="602">
        <v>7.71</v>
      </c>
      <c r="O53" s="603">
        <v>7.8</v>
      </c>
      <c r="P53" s="604">
        <v>8.06</v>
      </c>
    </row>
    <row r="54" spans="1:16">
      <c r="A54" s="670">
        <f t="shared" si="0"/>
        <v>5.8</v>
      </c>
      <c r="B54" s="602">
        <v>3.98</v>
      </c>
      <c r="C54" s="603">
        <v>4</v>
      </c>
      <c r="D54" s="604">
        <v>4.07</v>
      </c>
      <c r="E54" s="602">
        <v>4.18</v>
      </c>
      <c r="F54" s="603">
        <v>4.21</v>
      </c>
      <c r="G54" s="604">
        <v>4.29</v>
      </c>
      <c r="H54" s="602">
        <v>4.53</v>
      </c>
      <c r="I54" s="603">
        <v>4.5599999999999996</v>
      </c>
      <c r="J54" s="604">
        <v>4.66</v>
      </c>
      <c r="K54" s="602">
        <v>5.3</v>
      </c>
      <c r="L54" s="603">
        <v>5.35</v>
      </c>
      <c r="M54" s="604">
        <v>5.49</v>
      </c>
      <c r="N54" s="602">
        <v>7.72</v>
      </c>
      <c r="O54" s="603">
        <v>7.82</v>
      </c>
      <c r="P54" s="604">
        <v>8.09</v>
      </c>
    </row>
    <row r="55" spans="1:16">
      <c r="A55" s="670">
        <f t="shared" si="0"/>
        <v>5.9</v>
      </c>
      <c r="B55" s="602">
        <v>3.98</v>
      </c>
      <c r="C55" s="603">
        <v>4.01</v>
      </c>
      <c r="D55" s="604">
        <v>4.08</v>
      </c>
      <c r="E55" s="602">
        <v>4.1900000000000004</v>
      </c>
      <c r="F55" s="603">
        <v>4.22</v>
      </c>
      <c r="G55" s="604">
        <v>4.3</v>
      </c>
      <c r="H55" s="602">
        <v>4.53</v>
      </c>
      <c r="I55" s="603">
        <v>4.57</v>
      </c>
      <c r="J55" s="604">
        <v>4.67</v>
      </c>
      <c r="K55" s="602">
        <v>5.3</v>
      </c>
      <c r="L55" s="603">
        <v>5.36</v>
      </c>
      <c r="M55" s="604">
        <v>5.5</v>
      </c>
      <c r="N55" s="602">
        <v>7.73</v>
      </c>
      <c r="O55" s="603">
        <v>7.83</v>
      </c>
      <c r="P55" s="604">
        <v>8.11</v>
      </c>
    </row>
    <row r="56" spans="1:16">
      <c r="A56" s="670">
        <f t="shared" si="0"/>
        <v>6</v>
      </c>
      <c r="B56" s="602">
        <v>3.98</v>
      </c>
      <c r="C56" s="603">
        <v>4.01</v>
      </c>
      <c r="D56" s="604">
        <v>4.09</v>
      </c>
      <c r="E56" s="602">
        <v>4.1900000000000004</v>
      </c>
      <c r="F56" s="603">
        <v>4.22</v>
      </c>
      <c r="G56" s="604">
        <v>4.3099999999999996</v>
      </c>
      <c r="H56" s="602">
        <v>4.53</v>
      </c>
      <c r="I56" s="603">
        <v>4.57</v>
      </c>
      <c r="J56" s="604">
        <v>4.68</v>
      </c>
      <c r="K56" s="602">
        <v>5.31</v>
      </c>
      <c r="L56" s="603">
        <v>5.37</v>
      </c>
      <c r="M56" s="604">
        <v>5.52</v>
      </c>
      <c r="N56" s="602">
        <v>7.74</v>
      </c>
      <c r="O56" s="603">
        <v>7.85</v>
      </c>
      <c r="P56" s="604">
        <v>8.1300000000000008</v>
      </c>
    </row>
    <row r="57" spans="1:16">
      <c r="A57" s="670">
        <f t="shared" si="0"/>
        <v>6.1</v>
      </c>
      <c r="B57" s="602">
        <v>3.98</v>
      </c>
      <c r="C57" s="603">
        <v>4.01</v>
      </c>
      <c r="D57" s="604">
        <v>4.09</v>
      </c>
      <c r="E57" s="602">
        <v>4.1900000000000004</v>
      </c>
      <c r="F57" s="603">
        <v>4.2300000000000004</v>
      </c>
      <c r="G57" s="604">
        <v>4.32</v>
      </c>
      <c r="H57" s="602">
        <v>4.54</v>
      </c>
      <c r="I57" s="603">
        <v>4.58</v>
      </c>
      <c r="J57" s="604">
        <v>4.6900000000000004</v>
      </c>
      <c r="K57" s="602">
        <v>5.31</v>
      </c>
      <c r="L57" s="603">
        <v>5.37</v>
      </c>
      <c r="M57" s="604">
        <v>5.53</v>
      </c>
      <c r="N57" s="602">
        <v>7.75</v>
      </c>
      <c r="O57" s="603">
        <v>7.86</v>
      </c>
      <c r="P57" s="604">
        <v>8.16</v>
      </c>
    </row>
    <row r="58" spans="1:16">
      <c r="A58" s="670">
        <f t="shared" si="0"/>
        <v>6.2</v>
      </c>
      <c r="B58" s="602">
        <v>3.99</v>
      </c>
      <c r="C58" s="603">
        <v>4.0199999999999996</v>
      </c>
      <c r="D58" s="604">
        <v>4.0999999999999996</v>
      </c>
      <c r="E58" s="602">
        <v>4.1900000000000004</v>
      </c>
      <c r="F58" s="603">
        <v>4.2300000000000004</v>
      </c>
      <c r="G58" s="604">
        <v>4.32</v>
      </c>
      <c r="H58" s="602">
        <v>4.54</v>
      </c>
      <c r="I58" s="603">
        <v>4.58</v>
      </c>
      <c r="J58" s="604">
        <v>4.7</v>
      </c>
      <c r="K58" s="602">
        <v>5.32</v>
      </c>
      <c r="L58" s="603">
        <v>5.38</v>
      </c>
      <c r="M58" s="604">
        <v>5.54</v>
      </c>
      <c r="N58" s="602">
        <v>7.76</v>
      </c>
      <c r="O58" s="603">
        <v>7.88</v>
      </c>
      <c r="P58" s="604">
        <v>8.18</v>
      </c>
    </row>
    <row r="59" spans="1:16">
      <c r="A59" s="670">
        <f t="shared" si="0"/>
        <v>6.3</v>
      </c>
      <c r="B59" s="602">
        <v>3.99</v>
      </c>
      <c r="C59" s="603">
        <v>4.0199999999999996</v>
      </c>
      <c r="D59" s="604">
        <v>4.1100000000000003</v>
      </c>
      <c r="E59" s="602">
        <v>4.2</v>
      </c>
      <c r="F59" s="603">
        <v>4.24</v>
      </c>
      <c r="G59" s="604">
        <v>4.33</v>
      </c>
      <c r="H59" s="602">
        <v>4.54</v>
      </c>
      <c r="I59" s="603">
        <v>4.59</v>
      </c>
      <c r="J59" s="604">
        <v>4.71</v>
      </c>
      <c r="K59" s="602">
        <v>5.32</v>
      </c>
      <c r="L59" s="603">
        <v>5.39</v>
      </c>
      <c r="M59" s="604">
        <v>5.56</v>
      </c>
      <c r="N59" s="602">
        <v>7.76</v>
      </c>
      <c r="O59" s="603">
        <v>7.89</v>
      </c>
      <c r="P59" s="604">
        <v>8.2100000000000009</v>
      </c>
    </row>
    <row r="60" spans="1:16">
      <c r="A60" s="670">
        <f t="shared" si="0"/>
        <v>6.4</v>
      </c>
      <c r="B60" s="602">
        <v>3.99</v>
      </c>
      <c r="C60" s="603">
        <v>4.03</v>
      </c>
      <c r="D60" s="604">
        <v>4.1100000000000003</v>
      </c>
      <c r="E60" s="602">
        <v>4.2</v>
      </c>
      <c r="F60" s="603">
        <v>4.24</v>
      </c>
      <c r="G60" s="604">
        <v>4.34</v>
      </c>
      <c r="H60" s="602">
        <v>4.55</v>
      </c>
      <c r="I60" s="603">
        <v>4.5999999999999996</v>
      </c>
      <c r="J60" s="604">
        <v>4.72</v>
      </c>
      <c r="K60" s="602">
        <v>5.33</v>
      </c>
      <c r="L60" s="603">
        <v>5.4</v>
      </c>
      <c r="M60" s="604">
        <v>5.57</v>
      </c>
      <c r="N60" s="602">
        <v>7.77</v>
      </c>
      <c r="O60" s="603">
        <v>7.91</v>
      </c>
      <c r="P60" s="604">
        <v>8.24</v>
      </c>
    </row>
    <row r="61" spans="1:16">
      <c r="A61" s="670">
        <f t="shared" si="0"/>
        <v>6.5</v>
      </c>
      <c r="B61" s="602">
        <v>3.99</v>
      </c>
      <c r="C61" s="603">
        <v>4.03</v>
      </c>
      <c r="D61" s="604">
        <v>4.12</v>
      </c>
      <c r="E61" s="602">
        <v>4.2</v>
      </c>
      <c r="F61" s="603">
        <v>4.25</v>
      </c>
      <c r="G61" s="604">
        <v>4.3499999999999996</v>
      </c>
      <c r="H61" s="602">
        <v>4.55</v>
      </c>
      <c r="I61" s="603">
        <v>4.5999999999999996</v>
      </c>
      <c r="J61" s="604">
        <v>4.7300000000000004</v>
      </c>
      <c r="K61" s="602">
        <v>5.33</v>
      </c>
      <c r="L61" s="603">
        <v>5.41</v>
      </c>
      <c r="M61" s="604">
        <v>5.58</v>
      </c>
      <c r="N61" s="602">
        <v>7.78</v>
      </c>
      <c r="O61" s="603">
        <v>7.93</v>
      </c>
      <c r="P61" s="604">
        <v>8.26</v>
      </c>
    </row>
    <row r="62" spans="1:16">
      <c r="A62" s="670">
        <f t="shared" si="0"/>
        <v>6.6</v>
      </c>
      <c r="B62" s="602">
        <v>4</v>
      </c>
      <c r="C62" s="603">
        <v>4.04</v>
      </c>
      <c r="D62" s="604">
        <v>4.13</v>
      </c>
      <c r="E62" s="602">
        <v>4.2</v>
      </c>
      <c r="F62" s="603">
        <v>4.25</v>
      </c>
      <c r="G62" s="604">
        <v>4.3600000000000003</v>
      </c>
      <c r="H62" s="602">
        <v>4.55</v>
      </c>
      <c r="I62" s="603">
        <v>4.6100000000000003</v>
      </c>
      <c r="J62" s="604">
        <v>4.74</v>
      </c>
      <c r="K62" s="602">
        <v>5.34</v>
      </c>
      <c r="L62" s="603">
        <v>5.42</v>
      </c>
      <c r="M62" s="604">
        <v>5.6</v>
      </c>
      <c r="N62" s="602">
        <v>7.79</v>
      </c>
      <c r="O62" s="603">
        <v>7.94</v>
      </c>
      <c r="P62" s="604">
        <v>8.2899999999999991</v>
      </c>
    </row>
    <row r="63" spans="1:16">
      <c r="A63" s="670">
        <f t="shared" si="0"/>
        <v>6.7</v>
      </c>
      <c r="B63" s="602">
        <v>4</v>
      </c>
      <c r="C63" s="603">
        <v>4.04</v>
      </c>
      <c r="D63" s="604">
        <v>4.13</v>
      </c>
      <c r="E63" s="602">
        <v>4.21</v>
      </c>
      <c r="F63" s="603">
        <v>4.26</v>
      </c>
      <c r="G63" s="604">
        <v>4.3600000000000003</v>
      </c>
      <c r="H63" s="602">
        <v>4.5599999999999996</v>
      </c>
      <c r="I63" s="603">
        <v>4.62</v>
      </c>
      <c r="J63" s="604">
        <v>4.75</v>
      </c>
      <c r="K63" s="602">
        <v>5.34</v>
      </c>
      <c r="L63" s="603">
        <v>5.42</v>
      </c>
      <c r="M63" s="604">
        <v>5.61</v>
      </c>
      <c r="N63" s="602">
        <v>7.8</v>
      </c>
      <c r="O63" s="603">
        <v>7.96</v>
      </c>
      <c r="P63" s="604">
        <v>8.32</v>
      </c>
    </row>
    <row r="64" spans="1:16">
      <c r="A64" s="670">
        <f t="shared" si="0"/>
        <v>6.8</v>
      </c>
      <c r="B64" s="602">
        <v>4</v>
      </c>
      <c r="C64" s="603">
        <v>4.04</v>
      </c>
      <c r="D64" s="604">
        <v>4.1399999999999997</v>
      </c>
      <c r="E64" s="602">
        <v>4.21</v>
      </c>
      <c r="F64" s="603">
        <v>4.26</v>
      </c>
      <c r="G64" s="604">
        <v>4.37</v>
      </c>
      <c r="H64" s="602">
        <v>4.5599999999999996</v>
      </c>
      <c r="I64" s="603">
        <v>4.62</v>
      </c>
      <c r="J64" s="604">
        <v>4.76</v>
      </c>
      <c r="K64" s="602">
        <v>5.35</v>
      </c>
      <c r="L64" s="603">
        <v>5.43</v>
      </c>
      <c r="M64" s="604">
        <v>5.63</v>
      </c>
      <c r="N64" s="602">
        <v>7.81</v>
      </c>
      <c r="O64" s="603">
        <v>7.98</v>
      </c>
      <c r="P64" s="604">
        <v>8.34</v>
      </c>
    </row>
    <row r="65" spans="1:16">
      <c r="A65" s="670">
        <f t="shared" si="0"/>
        <v>6.9</v>
      </c>
      <c r="B65" s="602">
        <v>4</v>
      </c>
      <c r="C65" s="603">
        <v>4.05</v>
      </c>
      <c r="D65" s="604">
        <v>4.1500000000000004</v>
      </c>
      <c r="E65" s="602">
        <v>4.21</v>
      </c>
      <c r="F65" s="603">
        <v>4.2699999999999996</v>
      </c>
      <c r="G65" s="604">
        <v>4.38</v>
      </c>
      <c r="H65" s="602">
        <v>4.5599999999999996</v>
      </c>
      <c r="I65" s="603">
        <v>4.63</v>
      </c>
      <c r="J65" s="604">
        <v>4.7699999999999996</v>
      </c>
      <c r="K65" s="602">
        <v>5.35</v>
      </c>
      <c r="L65" s="603">
        <v>5.44</v>
      </c>
      <c r="M65" s="604">
        <v>5.64</v>
      </c>
      <c r="N65" s="602">
        <v>7.82</v>
      </c>
      <c r="O65" s="603">
        <v>7.99</v>
      </c>
      <c r="P65" s="604">
        <v>8.3699999999999992</v>
      </c>
    </row>
    <row r="66" spans="1:16">
      <c r="A66" s="670">
        <f t="shared" si="0"/>
        <v>7</v>
      </c>
      <c r="B66" s="602">
        <v>4.01</v>
      </c>
      <c r="C66" s="603">
        <v>4.05</v>
      </c>
      <c r="D66" s="604">
        <v>4.16</v>
      </c>
      <c r="E66" s="602">
        <v>4.22</v>
      </c>
      <c r="F66" s="603">
        <v>4.2699999999999996</v>
      </c>
      <c r="G66" s="604">
        <v>4.3899999999999997</v>
      </c>
      <c r="H66" s="602">
        <v>4.57</v>
      </c>
      <c r="I66" s="603">
        <v>4.6399999999999997</v>
      </c>
      <c r="J66" s="604">
        <v>4.78</v>
      </c>
      <c r="K66" s="602">
        <v>5.36</v>
      </c>
      <c r="L66" s="603">
        <v>5.45</v>
      </c>
      <c r="M66" s="604">
        <v>5.66</v>
      </c>
      <c r="N66" s="602">
        <v>7.83</v>
      </c>
      <c r="O66" s="603">
        <v>8.01</v>
      </c>
      <c r="P66" s="604">
        <v>8.4</v>
      </c>
    </row>
    <row r="67" spans="1:16">
      <c r="A67" s="670">
        <f t="shared" si="0"/>
        <v>7.1</v>
      </c>
      <c r="B67" s="602">
        <v>4.01</v>
      </c>
      <c r="C67" s="603">
        <v>4.0599999999999996</v>
      </c>
      <c r="D67" s="604">
        <v>4.16</v>
      </c>
      <c r="E67" s="602">
        <v>4.22</v>
      </c>
      <c r="F67" s="603">
        <v>4.28</v>
      </c>
      <c r="G67" s="604">
        <v>4.4000000000000004</v>
      </c>
      <c r="H67" s="602">
        <v>4.57</v>
      </c>
      <c r="I67" s="603">
        <v>4.6399999999999997</v>
      </c>
      <c r="J67" s="604">
        <v>4.79</v>
      </c>
      <c r="K67" s="602">
        <v>5.36</v>
      </c>
      <c r="L67" s="603">
        <v>5.46</v>
      </c>
      <c r="M67" s="604">
        <v>5.67</v>
      </c>
      <c r="N67" s="602">
        <v>7.84</v>
      </c>
      <c r="O67" s="603">
        <v>8.0299999999999994</v>
      </c>
      <c r="P67" s="604">
        <v>8.43</v>
      </c>
    </row>
    <row r="68" spans="1:16">
      <c r="A68" s="670">
        <f t="shared" si="0"/>
        <v>7.2</v>
      </c>
      <c r="B68" s="602">
        <v>4.01</v>
      </c>
      <c r="C68" s="603">
        <v>4.0599999999999996</v>
      </c>
      <c r="D68" s="604">
        <v>4.17</v>
      </c>
      <c r="E68" s="602">
        <v>4.22</v>
      </c>
      <c r="F68" s="603">
        <v>4.28</v>
      </c>
      <c r="G68" s="604">
        <v>4.41</v>
      </c>
      <c r="H68" s="602">
        <v>4.58</v>
      </c>
      <c r="I68" s="603">
        <v>4.6500000000000004</v>
      </c>
      <c r="J68" s="604">
        <v>4.8</v>
      </c>
      <c r="K68" s="602">
        <v>5.37</v>
      </c>
      <c r="L68" s="603">
        <v>5.47</v>
      </c>
      <c r="M68" s="604">
        <v>5.69</v>
      </c>
      <c r="N68" s="602">
        <v>7.85</v>
      </c>
      <c r="O68" s="603">
        <v>8.0500000000000007</v>
      </c>
      <c r="P68" s="604">
        <v>8.4600000000000009</v>
      </c>
    </row>
    <row r="69" spans="1:16">
      <c r="A69" s="670">
        <f t="shared" si="0"/>
        <v>7.3</v>
      </c>
      <c r="B69" s="602">
        <v>4.01</v>
      </c>
      <c r="C69" s="603">
        <v>4.07</v>
      </c>
      <c r="D69" s="604">
        <v>4.18</v>
      </c>
      <c r="E69" s="602">
        <v>4.2300000000000004</v>
      </c>
      <c r="F69" s="603">
        <v>4.29</v>
      </c>
      <c r="G69" s="604">
        <v>4.42</v>
      </c>
      <c r="H69" s="602">
        <v>4.58</v>
      </c>
      <c r="I69" s="603">
        <v>4.66</v>
      </c>
      <c r="J69" s="604">
        <v>4.8099999999999996</v>
      </c>
      <c r="K69" s="602">
        <v>5.37</v>
      </c>
      <c r="L69" s="603">
        <v>5.48</v>
      </c>
      <c r="M69" s="604">
        <v>5.7</v>
      </c>
      <c r="N69" s="602">
        <v>7.86</v>
      </c>
      <c r="O69" s="603">
        <v>8.07</v>
      </c>
      <c r="P69" s="604">
        <v>8.49</v>
      </c>
    </row>
    <row r="70" spans="1:16">
      <c r="A70" s="670">
        <f t="shared" si="0"/>
        <v>7.4</v>
      </c>
      <c r="B70" s="602">
        <v>4.0199999999999996</v>
      </c>
      <c r="C70" s="603">
        <v>4.07</v>
      </c>
      <c r="D70" s="604">
        <v>4.1900000000000004</v>
      </c>
      <c r="E70" s="602">
        <v>4.2300000000000004</v>
      </c>
      <c r="F70" s="603">
        <v>4.29</v>
      </c>
      <c r="G70" s="604">
        <v>4.43</v>
      </c>
      <c r="H70" s="602">
        <v>4.58</v>
      </c>
      <c r="I70" s="603">
        <v>4.66</v>
      </c>
      <c r="J70" s="604">
        <v>4.83</v>
      </c>
      <c r="K70" s="602">
        <v>5.38</v>
      </c>
      <c r="L70" s="603">
        <v>5.49</v>
      </c>
      <c r="M70" s="604">
        <v>5.72</v>
      </c>
      <c r="N70" s="602">
        <v>7.87</v>
      </c>
      <c r="O70" s="603">
        <v>8.09</v>
      </c>
      <c r="P70" s="604">
        <v>8.52</v>
      </c>
    </row>
    <row r="71" spans="1:16">
      <c r="A71" s="670">
        <f t="shared" si="0"/>
        <v>7.5</v>
      </c>
      <c r="B71" s="602">
        <v>4.0199999999999996</v>
      </c>
      <c r="C71" s="603">
        <v>4.08</v>
      </c>
      <c r="D71" s="604">
        <v>4.2</v>
      </c>
      <c r="E71" s="602">
        <v>4.2300000000000004</v>
      </c>
      <c r="F71" s="603">
        <v>4.3</v>
      </c>
      <c r="G71" s="604">
        <v>4.4400000000000004</v>
      </c>
      <c r="H71" s="602">
        <v>4.59</v>
      </c>
      <c r="I71" s="603">
        <v>4.67</v>
      </c>
      <c r="J71" s="604">
        <v>4.84</v>
      </c>
      <c r="K71" s="602">
        <v>5.38</v>
      </c>
      <c r="L71" s="603">
        <v>5.5</v>
      </c>
      <c r="M71" s="604">
        <v>5.74</v>
      </c>
      <c r="N71" s="602">
        <v>7.88</v>
      </c>
      <c r="O71" s="603">
        <v>8.11</v>
      </c>
      <c r="P71" s="604">
        <v>8.5500000000000007</v>
      </c>
    </row>
    <row r="72" spans="1:16">
      <c r="A72" s="670">
        <f t="shared" ref="A72:A135" si="1">ROUND(A71+0.1,1)</f>
        <v>7.6</v>
      </c>
      <c r="B72" s="602">
        <v>4.0199999999999996</v>
      </c>
      <c r="C72" s="603">
        <v>4.08</v>
      </c>
      <c r="D72" s="604">
        <v>4.21</v>
      </c>
      <c r="E72" s="602">
        <v>4.24</v>
      </c>
      <c r="F72" s="603">
        <v>4.3099999999999996</v>
      </c>
      <c r="G72" s="604">
        <v>4.45</v>
      </c>
      <c r="H72" s="602">
        <v>4.59</v>
      </c>
      <c r="I72" s="603">
        <v>4.68</v>
      </c>
      <c r="J72" s="604">
        <v>4.8499999999999996</v>
      </c>
      <c r="K72" s="602">
        <v>5.39</v>
      </c>
      <c r="L72" s="603">
        <v>5.51</v>
      </c>
      <c r="M72" s="604">
        <v>5.75</v>
      </c>
      <c r="N72" s="602">
        <v>7.89</v>
      </c>
      <c r="O72" s="603">
        <v>8.1300000000000008</v>
      </c>
      <c r="P72" s="604">
        <v>8.59</v>
      </c>
    </row>
    <row r="73" spans="1:16">
      <c r="A73" s="670">
        <f t="shared" si="1"/>
        <v>7.7</v>
      </c>
      <c r="B73" s="602">
        <v>4.03</v>
      </c>
      <c r="C73" s="603">
        <v>4.09</v>
      </c>
      <c r="D73" s="604">
        <v>4.21</v>
      </c>
      <c r="E73" s="602">
        <v>4.24</v>
      </c>
      <c r="F73" s="603">
        <v>4.3099999999999996</v>
      </c>
      <c r="G73" s="604">
        <v>4.46</v>
      </c>
      <c r="H73" s="602">
        <v>4.5999999999999996</v>
      </c>
      <c r="I73" s="603">
        <v>4.6900000000000004</v>
      </c>
      <c r="J73" s="604">
        <v>4.8600000000000003</v>
      </c>
      <c r="K73" s="602">
        <v>5.4</v>
      </c>
      <c r="L73" s="603">
        <v>5.52</v>
      </c>
      <c r="M73" s="604">
        <v>5.77</v>
      </c>
      <c r="N73" s="602">
        <v>7.9</v>
      </c>
      <c r="O73" s="603">
        <v>8.15</v>
      </c>
      <c r="P73" s="604">
        <v>8.6199999999999992</v>
      </c>
    </row>
    <row r="74" spans="1:16">
      <c r="A74" s="670">
        <f t="shared" si="1"/>
        <v>7.8</v>
      </c>
      <c r="B74" s="602">
        <v>4.03</v>
      </c>
      <c r="C74" s="603">
        <v>4.0999999999999996</v>
      </c>
      <c r="D74" s="604">
        <v>4.22</v>
      </c>
      <c r="E74" s="602">
        <v>4.24</v>
      </c>
      <c r="F74" s="603">
        <v>4.32</v>
      </c>
      <c r="G74" s="604">
        <v>4.47</v>
      </c>
      <c r="H74" s="602">
        <v>4.5999999999999996</v>
      </c>
      <c r="I74" s="603">
        <v>4.6900000000000004</v>
      </c>
      <c r="J74" s="604">
        <v>4.87</v>
      </c>
      <c r="K74" s="602">
        <v>5.4</v>
      </c>
      <c r="L74" s="603">
        <v>5.53</v>
      </c>
      <c r="M74" s="604">
        <v>5.79</v>
      </c>
      <c r="N74" s="602">
        <v>7.91</v>
      </c>
      <c r="O74" s="603">
        <v>8.17</v>
      </c>
      <c r="P74" s="604">
        <v>8.65</v>
      </c>
    </row>
    <row r="75" spans="1:16">
      <c r="A75" s="670">
        <f t="shared" si="1"/>
        <v>7.9</v>
      </c>
      <c r="B75" s="602">
        <v>4.03</v>
      </c>
      <c r="C75" s="603">
        <v>4.0999999999999996</v>
      </c>
      <c r="D75" s="604">
        <v>4.2300000000000004</v>
      </c>
      <c r="E75" s="602">
        <v>4.25</v>
      </c>
      <c r="F75" s="603">
        <v>4.32</v>
      </c>
      <c r="G75" s="604">
        <v>4.4800000000000004</v>
      </c>
      <c r="H75" s="602">
        <v>4.5999999999999996</v>
      </c>
      <c r="I75" s="603">
        <v>4.7</v>
      </c>
      <c r="J75" s="604">
        <v>4.8899999999999997</v>
      </c>
      <c r="K75" s="602">
        <v>5.41</v>
      </c>
      <c r="L75" s="603">
        <v>5.54</v>
      </c>
      <c r="M75" s="604">
        <v>5.81</v>
      </c>
      <c r="N75" s="602">
        <v>7.92</v>
      </c>
      <c r="O75" s="603">
        <v>8.19</v>
      </c>
      <c r="P75" s="604">
        <v>8.69</v>
      </c>
    </row>
    <row r="76" spans="1:16">
      <c r="A76" s="670">
        <f t="shared" si="1"/>
        <v>8</v>
      </c>
      <c r="B76" s="602">
        <v>4.03</v>
      </c>
      <c r="C76" s="603">
        <v>4.1100000000000003</v>
      </c>
      <c r="D76" s="604">
        <v>4.24</v>
      </c>
      <c r="E76" s="602">
        <v>4.25</v>
      </c>
      <c r="F76" s="603">
        <v>4.33</v>
      </c>
      <c r="G76" s="604">
        <v>4.49</v>
      </c>
      <c r="H76" s="602">
        <v>4.6100000000000003</v>
      </c>
      <c r="I76" s="603">
        <v>4.71</v>
      </c>
      <c r="J76" s="604">
        <v>4.9000000000000004</v>
      </c>
      <c r="K76" s="602">
        <v>5.41</v>
      </c>
      <c r="L76" s="603">
        <v>5.56</v>
      </c>
      <c r="M76" s="604">
        <v>5.82</v>
      </c>
      <c r="N76" s="602">
        <v>7.94</v>
      </c>
      <c r="O76" s="603">
        <v>8.2100000000000009</v>
      </c>
      <c r="P76" s="604">
        <v>8.7200000000000006</v>
      </c>
    </row>
    <row r="77" spans="1:16">
      <c r="A77" s="670">
        <f t="shared" si="1"/>
        <v>8.1</v>
      </c>
      <c r="B77" s="602">
        <v>4.04</v>
      </c>
      <c r="C77" s="603">
        <v>4.1100000000000003</v>
      </c>
      <c r="D77" s="604">
        <v>4.25</v>
      </c>
      <c r="E77" s="602">
        <v>4.25</v>
      </c>
      <c r="F77" s="603">
        <v>4.34</v>
      </c>
      <c r="G77" s="604">
        <v>4.5</v>
      </c>
      <c r="H77" s="602">
        <v>4.6100000000000003</v>
      </c>
      <c r="I77" s="603">
        <v>4.72</v>
      </c>
      <c r="J77" s="604">
        <v>4.91</v>
      </c>
      <c r="K77" s="602">
        <v>5.42</v>
      </c>
      <c r="L77" s="603">
        <v>5.57</v>
      </c>
      <c r="M77" s="604">
        <v>5.84</v>
      </c>
      <c r="N77" s="602">
        <v>7.95</v>
      </c>
      <c r="O77" s="603">
        <v>8.23</v>
      </c>
      <c r="P77" s="604">
        <v>8.76</v>
      </c>
    </row>
    <row r="78" spans="1:16">
      <c r="A78" s="670">
        <f t="shared" si="1"/>
        <v>8.1999999999999993</v>
      </c>
      <c r="B78" s="602">
        <v>4.04</v>
      </c>
      <c r="C78" s="603">
        <v>4.12</v>
      </c>
      <c r="D78" s="604">
        <v>4.26</v>
      </c>
      <c r="E78" s="602">
        <v>4.26</v>
      </c>
      <c r="F78" s="603">
        <v>4.34</v>
      </c>
      <c r="G78" s="604">
        <v>4.51</v>
      </c>
      <c r="H78" s="602">
        <v>4.62</v>
      </c>
      <c r="I78" s="603">
        <v>4.72</v>
      </c>
      <c r="J78" s="604">
        <v>4.93</v>
      </c>
      <c r="K78" s="602">
        <v>5.43</v>
      </c>
      <c r="L78" s="603">
        <v>5.58</v>
      </c>
      <c r="M78" s="604">
        <v>5.86</v>
      </c>
      <c r="N78" s="602">
        <v>7.96</v>
      </c>
      <c r="O78" s="603">
        <v>8.25</v>
      </c>
      <c r="P78" s="604">
        <v>8.7899999999999991</v>
      </c>
    </row>
    <row r="79" spans="1:16">
      <c r="A79" s="670">
        <f t="shared" si="1"/>
        <v>8.3000000000000007</v>
      </c>
      <c r="B79" s="602">
        <v>4.04</v>
      </c>
      <c r="C79" s="603">
        <v>4.12</v>
      </c>
      <c r="D79" s="604">
        <v>4.2699999999999996</v>
      </c>
      <c r="E79" s="602">
        <v>4.26</v>
      </c>
      <c r="F79" s="603">
        <v>4.3499999999999996</v>
      </c>
      <c r="G79" s="604">
        <v>4.5199999999999996</v>
      </c>
      <c r="H79" s="602">
        <v>4.62</v>
      </c>
      <c r="I79" s="603">
        <v>4.7300000000000004</v>
      </c>
      <c r="J79" s="604">
        <v>4.9400000000000004</v>
      </c>
      <c r="K79" s="602">
        <v>5.43</v>
      </c>
      <c r="L79" s="603">
        <v>5.59</v>
      </c>
      <c r="M79" s="604">
        <v>5.88</v>
      </c>
      <c r="N79" s="602">
        <v>7.97</v>
      </c>
      <c r="O79" s="603">
        <v>8.27</v>
      </c>
      <c r="P79" s="604">
        <v>8.83</v>
      </c>
    </row>
    <row r="80" spans="1:16">
      <c r="A80" s="670">
        <f t="shared" si="1"/>
        <v>8.4</v>
      </c>
      <c r="B80" s="602">
        <v>4.05</v>
      </c>
      <c r="C80" s="603">
        <v>4.13</v>
      </c>
      <c r="D80" s="604">
        <v>4.28</v>
      </c>
      <c r="E80" s="602">
        <v>4.26</v>
      </c>
      <c r="F80" s="603">
        <v>4.3600000000000003</v>
      </c>
      <c r="G80" s="604">
        <v>4.53</v>
      </c>
      <c r="H80" s="602">
        <v>4.62</v>
      </c>
      <c r="I80" s="603">
        <v>4.74</v>
      </c>
      <c r="J80" s="604">
        <v>4.95</v>
      </c>
      <c r="K80" s="602">
        <v>5.44</v>
      </c>
      <c r="L80" s="603">
        <v>5.6</v>
      </c>
      <c r="M80" s="604">
        <v>5.9</v>
      </c>
      <c r="N80" s="602">
        <v>7.98</v>
      </c>
      <c r="O80" s="603">
        <v>8.3000000000000007</v>
      </c>
      <c r="P80" s="604">
        <v>8.86</v>
      </c>
    </row>
    <row r="81" spans="1:16">
      <c r="A81" s="670">
        <f t="shared" si="1"/>
        <v>8.5</v>
      </c>
      <c r="B81" s="602">
        <v>4.05</v>
      </c>
      <c r="C81" s="603">
        <v>4.1399999999999997</v>
      </c>
      <c r="D81" s="604">
        <v>4.29</v>
      </c>
      <c r="E81" s="602">
        <v>4.2699999999999996</v>
      </c>
      <c r="F81" s="603">
        <v>4.37</v>
      </c>
      <c r="G81" s="604">
        <v>4.54</v>
      </c>
      <c r="H81" s="602">
        <v>4.63</v>
      </c>
      <c r="I81" s="603">
        <v>4.75</v>
      </c>
      <c r="J81" s="604">
        <v>4.97</v>
      </c>
      <c r="K81" s="602">
        <v>5.44</v>
      </c>
      <c r="L81" s="603">
        <v>5.61</v>
      </c>
      <c r="M81" s="604">
        <v>5.92</v>
      </c>
      <c r="N81" s="602">
        <v>7.99</v>
      </c>
      <c r="O81" s="603">
        <v>8.32</v>
      </c>
      <c r="P81" s="604">
        <v>8.9</v>
      </c>
    </row>
    <row r="82" spans="1:16">
      <c r="A82" s="670">
        <f t="shared" si="1"/>
        <v>8.6</v>
      </c>
      <c r="B82" s="602">
        <v>4.05</v>
      </c>
      <c r="C82" s="603">
        <v>4.1399999999999997</v>
      </c>
      <c r="D82" s="604">
        <v>4.3</v>
      </c>
      <c r="E82" s="602">
        <v>4.2699999999999996</v>
      </c>
      <c r="F82" s="603">
        <v>4.37</v>
      </c>
      <c r="G82" s="604">
        <v>4.55</v>
      </c>
      <c r="H82" s="602">
        <v>4.63</v>
      </c>
      <c r="I82" s="603">
        <v>4.76</v>
      </c>
      <c r="J82" s="604">
        <v>4.9800000000000004</v>
      </c>
      <c r="K82" s="602">
        <v>5.45</v>
      </c>
      <c r="L82" s="603">
        <v>5.63</v>
      </c>
      <c r="M82" s="604">
        <v>5.94</v>
      </c>
      <c r="N82" s="602">
        <v>8.01</v>
      </c>
      <c r="O82" s="603">
        <v>8.34</v>
      </c>
      <c r="P82" s="604">
        <v>8.94</v>
      </c>
    </row>
    <row r="83" spans="1:16">
      <c r="A83" s="670">
        <f t="shared" si="1"/>
        <v>8.6999999999999993</v>
      </c>
      <c r="B83" s="602">
        <v>4.0599999999999996</v>
      </c>
      <c r="C83" s="603">
        <v>4.1500000000000004</v>
      </c>
      <c r="D83" s="604">
        <v>4.3099999999999996</v>
      </c>
      <c r="E83" s="602">
        <v>4.2699999999999996</v>
      </c>
      <c r="F83" s="603">
        <v>4.38</v>
      </c>
      <c r="G83" s="604">
        <v>4.57</v>
      </c>
      <c r="H83" s="602">
        <v>4.6399999999999997</v>
      </c>
      <c r="I83" s="603">
        <v>4.7699999999999996</v>
      </c>
      <c r="J83" s="604">
        <v>5</v>
      </c>
      <c r="K83" s="602">
        <v>5.46</v>
      </c>
      <c r="L83" s="603">
        <v>5.64</v>
      </c>
      <c r="M83" s="604">
        <v>5.96</v>
      </c>
      <c r="N83" s="602">
        <v>8.02</v>
      </c>
      <c r="O83" s="603">
        <v>8.3699999999999992</v>
      </c>
      <c r="P83" s="604">
        <v>8.98</v>
      </c>
    </row>
    <row r="84" spans="1:16">
      <c r="A84" s="670">
        <f t="shared" si="1"/>
        <v>8.8000000000000007</v>
      </c>
      <c r="B84" s="602">
        <v>4.0599999999999996</v>
      </c>
      <c r="C84" s="603">
        <v>4.1500000000000004</v>
      </c>
      <c r="D84" s="604">
        <v>4.32</v>
      </c>
      <c r="E84" s="602">
        <v>4.28</v>
      </c>
      <c r="F84" s="603">
        <v>4.3899999999999997</v>
      </c>
      <c r="G84" s="604">
        <v>4.58</v>
      </c>
      <c r="H84" s="602">
        <v>4.6399999999999997</v>
      </c>
      <c r="I84" s="603">
        <v>4.78</v>
      </c>
      <c r="J84" s="604">
        <v>5.01</v>
      </c>
      <c r="K84" s="602">
        <v>5.46</v>
      </c>
      <c r="L84" s="603">
        <v>5.65</v>
      </c>
      <c r="M84" s="604">
        <v>5.98</v>
      </c>
      <c r="N84" s="602">
        <v>8.0299999999999994</v>
      </c>
      <c r="O84" s="603">
        <v>8.39</v>
      </c>
      <c r="P84" s="604">
        <v>9.02</v>
      </c>
    </row>
    <row r="85" spans="1:16">
      <c r="A85" s="670">
        <f t="shared" si="1"/>
        <v>8.9</v>
      </c>
      <c r="B85" s="602">
        <v>4.0599999999999996</v>
      </c>
      <c r="C85" s="603">
        <v>4.16</v>
      </c>
      <c r="D85" s="604">
        <v>4.33</v>
      </c>
      <c r="E85" s="602">
        <v>4.28</v>
      </c>
      <c r="F85" s="603">
        <v>4.3899999999999997</v>
      </c>
      <c r="G85" s="604">
        <v>4.59</v>
      </c>
      <c r="H85" s="602">
        <v>4.6500000000000004</v>
      </c>
      <c r="I85" s="603">
        <v>4.79</v>
      </c>
      <c r="J85" s="604">
        <v>5.03</v>
      </c>
      <c r="K85" s="602">
        <v>5.47</v>
      </c>
      <c r="L85" s="603">
        <v>5.66</v>
      </c>
      <c r="M85" s="604">
        <v>6</v>
      </c>
      <c r="N85" s="602">
        <v>8.0399999999999991</v>
      </c>
      <c r="O85" s="603">
        <v>8.42</v>
      </c>
      <c r="P85" s="604">
        <v>9.06</v>
      </c>
    </row>
    <row r="86" spans="1:16">
      <c r="A86" s="670">
        <f t="shared" si="1"/>
        <v>9</v>
      </c>
      <c r="B86" s="602">
        <v>4.07</v>
      </c>
      <c r="C86" s="603">
        <v>4.17</v>
      </c>
      <c r="D86" s="604">
        <v>4.34</v>
      </c>
      <c r="E86" s="602">
        <v>4.29</v>
      </c>
      <c r="F86" s="603">
        <v>4.4000000000000004</v>
      </c>
      <c r="G86" s="604">
        <v>4.5999999999999996</v>
      </c>
      <c r="H86" s="602">
        <v>4.6500000000000004</v>
      </c>
      <c r="I86" s="603">
        <v>4.79</v>
      </c>
      <c r="J86" s="604">
        <v>5.04</v>
      </c>
      <c r="K86" s="602">
        <v>5.48</v>
      </c>
      <c r="L86" s="603">
        <v>5.68</v>
      </c>
      <c r="M86" s="604">
        <v>6.02</v>
      </c>
      <c r="N86" s="602">
        <v>8.06</v>
      </c>
      <c r="O86" s="603">
        <v>8.44</v>
      </c>
      <c r="P86" s="604">
        <v>9.1</v>
      </c>
    </row>
    <row r="87" spans="1:16">
      <c r="A87" s="670">
        <f t="shared" si="1"/>
        <v>9.1</v>
      </c>
      <c r="B87" s="602">
        <v>4.07</v>
      </c>
      <c r="C87" s="603">
        <v>4.17</v>
      </c>
      <c r="D87" s="604">
        <v>4.3499999999999996</v>
      </c>
      <c r="E87" s="602">
        <v>4.29</v>
      </c>
      <c r="F87" s="603">
        <v>4.41</v>
      </c>
      <c r="G87" s="604">
        <v>4.62</v>
      </c>
      <c r="H87" s="602">
        <v>4.66</v>
      </c>
      <c r="I87" s="603">
        <v>4.8</v>
      </c>
      <c r="J87" s="604">
        <v>5.0599999999999996</v>
      </c>
      <c r="K87" s="602">
        <v>5.48</v>
      </c>
      <c r="L87" s="603">
        <v>5.69</v>
      </c>
      <c r="M87" s="604">
        <v>6.05</v>
      </c>
      <c r="N87" s="602">
        <v>8.07</v>
      </c>
      <c r="O87" s="603">
        <v>8.4700000000000006</v>
      </c>
      <c r="P87" s="604">
        <v>9.14</v>
      </c>
    </row>
    <row r="88" spans="1:16">
      <c r="A88" s="670">
        <f t="shared" si="1"/>
        <v>9.1999999999999993</v>
      </c>
      <c r="B88" s="602">
        <v>4.07</v>
      </c>
      <c r="C88" s="603">
        <v>4.18</v>
      </c>
      <c r="D88" s="604">
        <v>4.3600000000000003</v>
      </c>
      <c r="E88" s="602">
        <v>4.29</v>
      </c>
      <c r="F88" s="603">
        <v>4.42</v>
      </c>
      <c r="G88" s="604">
        <v>4.63</v>
      </c>
      <c r="H88" s="602">
        <v>4.66</v>
      </c>
      <c r="I88" s="603">
        <v>4.8099999999999996</v>
      </c>
      <c r="J88" s="604">
        <v>5.07</v>
      </c>
      <c r="K88" s="602">
        <v>5.49</v>
      </c>
      <c r="L88" s="603">
        <v>5.7</v>
      </c>
      <c r="M88" s="604">
        <v>6.07</v>
      </c>
      <c r="N88" s="602">
        <v>8.08</v>
      </c>
      <c r="O88" s="603">
        <v>8.49</v>
      </c>
      <c r="P88" s="604">
        <v>9.18</v>
      </c>
    </row>
    <row r="89" spans="1:16">
      <c r="A89" s="670">
        <f t="shared" si="1"/>
        <v>9.3000000000000007</v>
      </c>
      <c r="B89" s="602">
        <v>4.08</v>
      </c>
      <c r="C89" s="603">
        <v>4.1900000000000004</v>
      </c>
      <c r="D89" s="604">
        <v>4.38</v>
      </c>
      <c r="E89" s="602">
        <v>4.3</v>
      </c>
      <c r="F89" s="603">
        <v>4.43</v>
      </c>
      <c r="G89" s="604">
        <v>4.6399999999999997</v>
      </c>
      <c r="H89" s="602">
        <v>4.67</v>
      </c>
      <c r="I89" s="603">
        <v>4.82</v>
      </c>
      <c r="J89" s="604">
        <v>5.09</v>
      </c>
      <c r="K89" s="602">
        <v>5.5</v>
      </c>
      <c r="L89" s="603">
        <v>5.72</v>
      </c>
      <c r="M89" s="604">
        <v>6.09</v>
      </c>
      <c r="N89" s="602">
        <v>8.1</v>
      </c>
      <c r="O89" s="603">
        <v>8.52</v>
      </c>
      <c r="P89" s="604">
        <v>9.23</v>
      </c>
    </row>
    <row r="90" spans="1:16">
      <c r="A90" s="670">
        <f t="shared" si="1"/>
        <v>9.4</v>
      </c>
      <c r="B90" s="602">
        <v>4.08</v>
      </c>
      <c r="C90" s="603">
        <v>4.2</v>
      </c>
      <c r="D90" s="604">
        <v>4.3899999999999997</v>
      </c>
      <c r="E90" s="602">
        <v>4.3</v>
      </c>
      <c r="F90" s="603">
        <v>4.43</v>
      </c>
      <c r="G90" s="604">
        <v>4.66</v>
      </c>
      <c r="H90" s="602">
        <v>4.67</v>
      </c>
      <c r="I90" s="603">
        <v>4.83</v>
      </c>
      <c r="J90" s="604">
        <v>5.0999999999999996</v>
      </c>
      <c r="K90" s="602">
        <v>5.51</v>
      </c>
      <c r="L90" s="603">
        <v>5.73</v>
      </c>
      <c r="M90" s="604">
        <v>6.11</v>
      </c>
      <c r="N90" s="602">
        <v>8.11</v>
      </c>
      <c r="O90" s="603">
        <v>8.5399999999999991</v>
      </c>
      <c r="P90" s="604">
        <v>9.27</v>
      </c>
    </row>
    <row r="91" spans="1:16">
      <c r="A91" s="670">
        <f t="shared" si="1"/>
        <v>9.5</v>
      </c>
      <c r="B91" s="602">
        <v>4.08</v>
      </c>
      <c r="C91" s="603">
        <v>4.2</v>
      </c>
      <c r="D91" s="604">
        <v>4.4000000000000004</v>
      </c>
      <c r="E91" s="602">
        <v>4.3099999999999996</v>
      </c>
      <c r="F91" s="603">
        <v>4.4400000000000004</v>
      </c>
      <c r="G91" s="604">
        <v>4.67</v>
      </c>
      <c r="H91" s="602">
        <v>4.68</v>
      </c>
      <c r="I91" s="603">
        <v>4.84</v>
      </c>
      <c r="J91" s="604">
        <v>5.12</v>
      </c>
      <c r="K91" s="602">
        <v>5.51</v>
      </c>
      <c r="L91" s="603">
        <v>5.75</v>
      </c>
      <c r="M91" s="604">
        <v>6.14</v>
      </c>
      <c r="N91" s="602">
        <v>8.1199999999999992</v>
      </c>
      <c r="O91" s="603">
        <v>8.57</v>
      </c>
      <c r="P91" s="604">
        <v>9.32</v>
      </c>
    </row>
    <row r="92" spans="1:16">
      <c r="A92" s="670">
        <f t="shared" si="1"/>
        <v>9.6</v>
      </c>
      <c r="B92" s="602">
        <v>4.09</v>
      </c>
      <c r="C92" s="603">
        <v>4.21</v>
      </c>
      <c r="D92" s="604">
        <v>4.41</v>
      </c>
      <c r="E92" s="602">
        <v>4.3099999999999996</v>
      </c>
      <c r="F92" s="603">
        <v>4.45</v>
      </c>
      <c r="G92" s="604">
        <v>4.68</v>
      </c>
      <c r="H92" s="602">
        <v>4.68</v>
      </c>
      <c r="I92" s="603">
        <v>4.8499999999999996</v>
      </c>
      <c r="J92" s="604">
        <v>5.14</v>
      </c>
      <c r="K92" s="602">
        <v>5.52</v>
      </c>
      <c r="L92" s="603">
        <v>5.76</v>
      </c>
      <c r="M92" s="604">
        <v>6.16</v>
      </c>
      <c r="N92" s="602">
        <v>8.14</v>
      </c>
      <c r="O92" s="603">
        <v>8.6</v>
      </c>
      <c r="P92" s="604">
        <v>9.36</v>
      </c>
    </row>
    <row r="93" spans="1:16">
      <c r="A93" s="670">
        <f t="shared" si="1"/>
        <v>9.6999999999999993</v>
      </c>
      <c r="B93" s="602">
        <v>4.09</v>
      </c>
      <c r="C93" s="603">
        <v>4.22</v>
      </c>
      <c r="D93" s="604">
        <v>4.42</v>
      </c>
      <c r="E93" s="602">
        <v>4.32</v>
      </c>
      <c r="F93" s="603">
        <v>4.46</v>
      </c>
      <c r="G93" s="604">
        <v>4.7</v>
      </c>
      <c r="H93" s="602">
        <v>4.6900000000000004</v>
      </c>
      <c r="I93" s="603">
        <v>4.8600000000000003</v>
      </c>
      <c r="J93" s="604">
        <v>5.16</v>
      </c>
      <c r="K93" s="602">
        <v>5.53</v>
      </c>
      <c r="L93" s="603">
        <v>5.78</v>
      </c>
      <c r="M93" s="604">
        <v>6.19</v>
      </c>
      <c r="N93" s="602">
        <v>8.15</v>
      </c>
      <c r="O93" s="603">
        <v>8.6300000000000008</v>
      </c>
      <c r="P93" s="604">
        <v>9.41</v>
      </c>
    </row>
    <row r="94" spans="1:16">
      <c r="A94" s="670">
        <f t="shared" si="1"/>
        <v>9.8000000000000007</v>
      </c>
      <c r="B94" s="602">
        <v>4.0999999999999996</v>
      </c>
      <c r="C94" s="603">
        <v>4.22</v>
      </c>
      <c r="D94" s="604">
        <v>4.4400000000000004</v>
      </c>
      <c r="E94" s="602">
        <v>4.32</v>
      </c>
      <c r="F94" s="603">
        <v>4.47</v>
      </c>
      <c r="G94" s="604">
        <v>4.71</v>
      </c>
      <c r="H94" s="602">
        <v>4.6900000000000004</v>
      </c>
      <c r="I94" s="603">
        <v>4.88</v>
      </c>
      <c r="J94" s="604">
        <v>5.17</v>
      </c>
      <c r="K94" s="602">
        <v>5.54</v>
      </c>
      <c r="L94" s="603">
        <v>5.79</v>
      </c>
      <c r="M94" s="604">
        <v>6.21</v>
      </c>
      <c r="N94" s="602">
        <v>8.17</v>
      </c>
      <c r="O94" s="603">
        <v>8.65</v>
      </c>
      <c r="P94" s="604">
        <v>9.4499999999999993</v>
      </c>
    </row>
    <row r="95" spans="1:16">
      <c r="A95" s="670">
        <f t="shared" si="1"/>
        <v>9.9</v>
      </c>
      <c r="B95" s="602">
        <v>4.0999999999999996</v>
      </c>
      <c r="C95" s="603">
        <v>4.2300000000000004</v>
      </c>
      <c r="D95" s="604">
        <v>4.45</v>
      </c>
      <c r="E95" s="602">
        <v>4.32</v>
      </c>
      <c r="F95" s="603">
        <v>4.4800000000000004</v>
      </c>
      <c r="G95" s="604">
        <v>4.7300000000000004</v>
      </c>
      <c r="H95" s="602">
        <v>4.7</v>
      </c>
      <c r="I95" s="603">
        <v>4.8899999999999997</v>
      </c>
      <c r="J95" s="604">
        <v>5.19</v>
      </c>
      <c r="K95" s="602">
        <v>5.54</v>
      </c>
      <c r="L95" s="603">
        <v>5.81</v>
      </c>
      <c r="M95" s="604">
        <v>6.24</v>
      </c>
      <c r="N95" s="602">
        <v>8.18</v>
      </c>
      <c r="O95" s="603">
        <v>8.68</v>
      </c>
      <c r="P95" s="604">
        <v>9.5</v>
      </c>
    </row>
    <row r="96" spans="1:16">
      <c r="A96" s="670">
        <f t="shared" si="1"/>
        <v>10</v>
      </c>
      <c r="B96" s="602">
        <v>4.0999999999999996</v>
      </c>
      <c r="C96" s="603">
        <v>4.24</v>
      </c>
      <c r="D96" s="604">
        <v>4.46</v>
      </c>
      <c r="E96" s="602">
        <v>4.33</v>
      </c>
      <c r="F96" s="603">
        <v>4.49</v>
      </c>
      <c r="G96" s="604">
        <v>4.74</v>
      </c>
      <c r="H96" s="602">
        <v>4.71</v>
      </c>
      <c r="I96" s="603">
        <v>4.9000000000000004</v>
      </c>
      <c r="J96" s="604">
        <v>5.21</v>
      </c>
      <c r="K96" s="602">
        <v>5.55</v>
      </c>
      <c r="L96" s="603">
        <v>5.82</v>
      </c>
      <c r="M96" s="604">
        <v>6.26</v>
      </c>
      <c r="N96" s="602">
        <v>8.1999999999999993</v>
      </c>
      <c r="O96" s="603">
        <v>8.7100000000000009</v>
      </c>
      <c r="P96" s="604">
        <v>9.5500000000000007</v>
      </c>
    </row>
    <row r="97" spans="1:16">
      <c r="A97" s="670">
        <f t="shared" si="1"/>
        <v>10.1</v>
      </c>
      <c r="B97" s="602">
        <v>4.1100000000000003</v>
      </c>
      <c r="C97" s="603">
        <v>4.25</v>
      </c>
      <c r="D97" s="604">
        <v>4.4800000000000004</v>
      </c>
      <c r="E97" s="602">
        <v>4.33</v>
      </c>
      <c r="F97" s="603">
        <v>4.49</v>
      </c>
      <c r="G97" s="604">
        <v>4.76</v>
      </c>
      <c r="H97" s="602">
        <v>4.71</v>
      </c>
      <c r="I97" s="603">
        <v>4.91</v>
      </c>
      <c r="J97" s="604">
        <v>5.23</v>
      </c>
      <c r="K97" s="602">
        <v>5.56</v>
      </c>
      <c r="L97" s="603">
        <v>5.84</v>
      </c>
      <c r="M97" s="604">
        <v>6.29</v>
      </c>
      <c r="N97" s="602">
        <v>8.2100000000000009</v>
      </c>
      <c r="O97" s="603">
        <v>8.74</v>
      </c>
      <c r="P97" s="604">
        <v>9.6</v>
      </c>
    </row>
    <row r="98" spans="1:16">
      <c r="A98" s="670">
        <f t="shared" si="1"/>
        <v>10.199999999999999</v>
      </c>
      <c r="B98" s="602">
        <v>4.1100000000000003</v>
      </c>
      <c r="C98" s="603">
        <v>4.26</v>
      </c>
      <c r="D98" s="604">
        <v>4.49</v>
      </c>
      <c r="E98" s="602">
        <v>4.34</v>
      </c>
      <c r="F98" s="603">
        <v>4.5</v>
      </c>
      <c r="G98" s="604">
        <v>4.7699999999999996</v>
      </c>
      <c r="H98" s="602">
        <v>4.72</v>
      </c>
      <c r="I98" s="603">
        <v>4.92</v>
      </c>
      <c r="J98" s="604">
        <v>5.25</v>
      </c>
      <c r="K98" s="602">
        <v>5.57</v>
      </c>
      <c r="L98" s="603">
        <v>5.85</v>
      </c>
      <c r="M98" s="604">
        <v>6.31</v>
      </c>
      <c r="N98" s="602">
        <v>8.23</v>
      </c>
      <c r="O98" s="603">
        <v>8.77</v>
      </c>
      <c r="P98" s="604">
        <v>9.65</v>
      </c>
    </row>
    <row r="99" spans="1:16">
      <c r="A99" s="670">
        <f t="shared" si="1"/>
        <v>10.3</v>
      </c>
      <c r="B99" s="602">
        <v>4.12</v>
      </c>
      <c r="C99" s="603">
        <v>4.26</v>
      </c>
      <c r="D99" s="604">
        <v>4.5</v>
      </c>
      <c r="E99" s="602">
        <v>4.34</v>
      </c>
      <c r="F99" s="603">
        <v>4.51</v>
      </c>
      <c r="G99" s="604">
        <v>4.79</v>
      </c>
      <c r="H99" s="602">
        <v>4.72</v>
      </c>
      <c r="I99" s="603">
        <v>4.93</v>
      </c>
      <c r="J99" s="604">
        <v>5.27</v>
      </c>
      <c r="K99" s="602">
        <v>5.57</v>
      </c>
      <c r="L99" s="603">
        <v>5.87</v>
      </c>
      <c r="M99" s="604">
        <v>6.34</v>
      </c>
      <c r="N99" s="602">
        <v>8.24</v>
      </c>
      <c r="O99" s="603">
        <v>8.8000000000000007</v>
      </c>
      <c r="P99" s="604">
        <v>9.6999999999999993</v>
      </c>
    </row>
    <row r="100" spans="1:16">
      <c r="A100" s="670">
        <f t="shared" si="1"/>
        <v>10.4</v>
      </c>
      <c r="B100" s="602">
        <v>4.12</v>
      </c>
      <c r="C100" s="603">
        <v>4.2699999999999996</v>
      </c>
      <c r="D100" s="604">
        <v>4.5199999999999996</v>
      </c>
      <c r="E100" s="602">
        <v>4.3499999999999996</v>
      </c>
      <c r="F100" s="603">
        <v>4.5199999999999996</v>
      </c>
      <c r="G100" s="604">
        <v>4.8</v>
      </c>
      <c r="H100" s="602">
        <v>4.7300000000000004</v>
      </c>
      <c r="I100" s="603">
        <v>4.9400000000000004</v>
      </c>
      <c r="J100" s="604">
        <v>5.29</v>
      </c>
      <c r="K100" s="602">
        <v>5.58</v>
      </c>
      <c r="L100" s="603">
        <v>5.89</v>
      </c>
      <c r="M100" s="604">
        <v>6.37</v>
      </c>
      <c r="N100" s="602">
        <v>8.26</v>
      </c>
      <c r="O100" s="603">
        <v>8.83</v>
      </c>
      <c r="P100" s="604">
        <v>9.76</v>
      </c>
    </row>
    <row r="101" spans="1:16">
      <c r="A101" s="670">
        <f t="shared" si="1"/>
        <v>10.5</v>
      </c>
      <c r="B101" s="602">
        <v>4.12</v>
      </c>
      <c r="C101" s="603">
        <v>4.28</v>
      </c>
      <c r="D101" s="604">
        <v>4.53</v>
      </c>
      <c r="E101" s="602">
        <v>4.3499999999999996</v>
      </c>
      <c r="F101" s="603">
        <v>4.53</v>
      </c>
      <c r="G101" s="604">
        <v>4.82</v>
      </c>
      <c r="H101" s="602">
        <v>4.7300000000000004</v>
      </c>
      <c r="I101" s="603">
        <v>4.95</v>
      </c>
      <c r="J101" s="604">
        <v>5.31</v>
      </c>
      <c r="K101" s="602">
        <v>5.59</v>
      </c>
      <c r="L101" s="603">
        <v>5.9</v>
      </c>
      <c r="M101" s="604">
        <v>6.4</v>
      </c>
      <c r="N101" s="602">
        <v>8.27</v>
      </c>
      <c r="O101" s="603">
        <v>8.8699999999999992</v>
      </c>
      <c r="P101" s="604">
        <v>9.81</v>
      </c>
    </row>
    <row r="102" spans="1:16">
      <c r="A102" s="670">
        <f t="shared" si="1"/>
        <v>10.6</v>
      </c>
      <c r="B102" s="602">
        <v>4.13</v>
      </c>
      <c r="C102" s="603">
        <v>4.29</v>
      </c>
      <c r="D102" s="604">
        <v>4.55</v>
      </c>
      <c r="E102" s="602">
        <v>4.3600000000000003</v>
      </c>
      <c r="F102" s="603">
        <v>4.54</v>
      </c>
      <c r="G102" s="604">
        <v>4.84</v>
      </c>
      <c r="H102" s="602">
        <v>4.74</v>
      </c>
      <c r="I102" s="603">
        <v>4.97</v>
      </c>
      <c r="J102" s="604">
        <v>5.33</v>
      </c>
      <c r="K102" s="602">
        <v>5.6</v>
      </c>
      <c r="L102" s="603">
        <v>5.92</v>
      </c>
      <c r="M102" s="604">
        <v>6.43</v>
      </c>
      <c r="N102" s="602">
        <v>8.2899999999999991</v>
      </c>
      <c r="O102" s="603">
        <v>8.9</v>
      </c>
      <c r="P102" s="604">
        <v>9.86</v>
      </c>
    </row>
    <row r="103" spans="1:16">
      <c r="A103" s="670">
        <f t="shared" si="1"/>
        <v>10.7</v>
      </c>
      <c r="B103" s="602">
        <v>4.13</v>
      </c>
      <c r="C103" s="603">
        <v>4.3</v>
      </c>
      <c r="D103" s="604">
        <v>4.5599999999999996</v>
      </c>
      <c r="E103" s="602">
        <v>4.3600000000000003</v>
      </c>
      <c r="F103" s="603">
        <v>4.55</v>
      </c>
      <c r="G103" s="604">
        <v>4.8499999999999996</v>
      </c>
      <c r="H103" s="602">
        <v>4.75</v>
      </c>
      <c r="I103" s="603">
        <v>4.9800000000000004</v>
      </c>
      <c r="J103" s="604">
        <v>5.35</v>
      </c>
      <c r="K103" s="602">
        <v>5.61</v>
      </c>
      <c r="L103" s="603">
        <v>5.94</v>
      </c>
      <c r="M103" s="604">
        <v>6.46</v>
      </c>
      <c r="N103" s="602">
        <v>8.3000000000000007</v>
      </c>
      <c r="O103" s="603">
        <v>8.93</v>
      </c>
      <c r="P103" s="604">
        <v>9.92</v>
      </c>
    </row>
    <row r="104" spans="1:16">
      <c r="A104" s="670">
        <f t="shared" si="1"/>
        <v>10.8</v>
      </c>
      <c r="B104" s="602">
        <v>4.1399999999999997</v>
      </c>
      <c r="C104" s="603">
        <v>4.3099999999999996</v>
      </c>
      <c r="D104" s="604">
        <v>4.57</v>
      </c>
      <c r="E104" s="602">
        <v>4.37</v>
      </c>
      <c r="F104" s="603">
        <v>4.5599999999999996</v>
      </c>
      <c r="G104" s="604">
        <v>4.87</v>
      </c>
      <c r="H104" s="602">
        <v>4.75</v>
      </c>
      <c r="I104" s="603">
        <v>4.99</v>
      </c>
      <c r="J104" s="604">
        <v>5.37</v>
      </c>
      <c r="K104" s="602">
        <v>5.62</v>
      </c>
      <c r="L104" s="603">
        <v>5.95</v>
      </c>
      <c r="M104" s="604">
        <v>6.49</v>
      </c>
      <c r="N104" s="602">
        <v>8.32</v>
      </c>
      <c r="O104" s="603">
        <v>8.9700000000000006</v>
      </c>
      <c r="P104" s="604">
        <v>9.98</v>
      </c>
    </row>
    <row r="105" spans="1:16">
      <c r="A105" s="670">
        <f t="shared" si="1"/>
        <v>10.9</v>
      </c>
      <c r="B105" s="602">
        <v>4.1399999999999997</v>
      </c>
      <c r="C105" s="603">
        <v>4.32</v>
      </c>
      <c r="D105" s="604">
        <v>4.59</v>
      </c>
      <c r="E105" s="602">
        <v>4.37</v>
      </c>
      <c r="F105" s="603">
        <v>4.57</v>
      </c>
      <c r="G105" s="604">
        <v>4.8899999999999997</v>
      </c>
      <c r="H105" s="602">
        <v>4.76</v>
      </c>
      <c r="I105" s="603">
        <v>5</v>
      </c>
      <c r="J105" s="604">
        <v>5.39</v>
      </c>
      <c r="K105" s="602">
        <v>5.63</v>
      </c>
      <c r="L105" s="603">
        <v>5.97</v>
      </c>
      <c r="M105" s="604">
        <v>6.52</v>
      </c>
      <c r="N105" s="602">
        <v>8.34</v>
      </c>
      <c r="O105" s="603">
        <v>9</v>
      </c>
      <c r="P105" s="604">
        <v>10.029999999999999</v>
      </c>
    </row>
    <row r="106" spans="1:16">
      <c r="A106" s="670">
        <f t="shared" si="1"/>
        <v>11</v>
      </c>
      <c r="B106" s="602">
        <v>4.1500000000000004</v>
      </c>
      <c r="C106" s="603">
        <v>4.33</v>
      </c>
      <c r="D106" s="604">
        <v>4.6100000000000003</v>
      </c>
      <c r="E106" s="602">
        <v>4.38</v>
      </c>
      <c r="F106" s="603">
        <v>4.58</v>
      </c>
      <c r="G106" s="604">
        <v>4.91</v>
      </c>
      <c r="H106" s="602">
        <v>4.76</v>
      </c>
      <c r="I106" s="603">
        <v>5.0199999999999996</v>
      </c>
      <c r="J106" s="604">
        <v>5.41</v>
      </c>
      <c r="K106" s="602">
        <v>5.63</v>
      </c>
      <c r="L106" s="603">
        <v>5.99</v>
      </c>
      <c r="M106" s="604">
        <v>6.55</v>
      </c>
      <c r="N106" s="602">
        <v>8.35</v>
      </c>
      <c r="O106" s="603">
        <v>9.0399999999999991</v>
      </c>
      <c r="P106" s="604">
        <v>10.09</v>
      </c>
    </row>
    <row r="107" spans="1:16">
      <c r="A107" s="670">
        <f t="shared" si="1"/>
        <v>11.1</v>
      </c>
      <c r="B107" s="602">
        <v>4.1500000000000004</v>
      </c>
      <c r="C107" s="603">
        <v>4.34</v>
      </c>
      <c r="D107" s="604">
        <v>4.62</v>
      </c>
      <c r="E107" s="602">
        <v>4.38</v>
      </c>
      <c r="F107" s="603">
        <v>4.5999999999999996</v>
      </c>
      <c r="G107" s="604">
        <v>4.93</v>
      </c>
      <c r="H107" s="602">
        <v>4.7699999999999996</v>
      </c>
      <c r="I107" s="603">
        <v>5.03</v>
      </c>
      <c r="J107" s="604">
        <v>5.44</v>
      </c>
      <c r="K107" s="602">
        <v>5.64</v>
      </c>
      <c r="L107" s="603">
        <v>6.01</v>
      </c>
      <c r="M107" s="604">
        <v>6.58</v>
      </c>
      <c r="N107" s="602">
        <v>8.3699999999999992</v>
      </c>
      <c r="O107" s="603">
        <v>9.07</v>
      </c>
      <c r="P107" s="604">
        <v>10.15</v>
      </c>
    </row>
    <row r="108" spans="1:16">
      <c r="A108" s="670">
        <f t="shared" si="1"/>
        <v>11.2</v>
      </c>
      <c r="B108" s="602">
        <v>4.16</v>
      </c>
      <c r="C108" s="603">
        <v>4.34</v>
      </c>
      <c r="D108" s="604">
        <v>4.6399999999999997</v>
      </c>
      <c r="E108" s="602">
        <v>4.3899999999999997</v>
      </c>
      <c r="F108" s="603">
        <v>4.6100000000000003</v>
      </c>
      <c r="G108" s="604">
        <v>4.9400000000000004</v>
      </c>
      <c r="H108" s="602">
        <v>4.78</v>
      </c>
      <c r="I108" s="603">
        <v>5.04</v>
      </c>
      <c r="J108" s="604">
        <v>5.46</v>
      </c>
      <c r="K108" s="602">
        <v>5.65</v>
      </c>
      <c r="L108" s="603">
        <v>6.03</v>
      </c>
      <c r="M108" s="604">
        <v>6.61</v>
      </c>
      <c r="N108" s="602">
        <v>8.39</v>
      </c>
      <c r="O108" s="603">
        <v>9.11</v>
      </c>
      <c r="P108" s="604">
        <v>10.210000000000001</v>
      </c>
    </row>
    <row r="109" spans="1:16">
      <c r="A109" s="670">
        <f t="shared" si="1"/>
        <v>11.3</v>
      </c>
      <c r="B109" s="602">
        <v>4.16</v>
      </c>
      <c r="C109" s="603">
        <v>4.3499999999999996</v>
      </c>
      <c r="D109" s="604">
        <v>4.6500000000000004</v>
      </c>
      <c r="E109" s="602">
        <v>4.3899999999999997</v>
      </c>
      <c r="F109" s="603">
        <v>4.62</v>
      </c>
      <c r="G109" s="604">
        <v>4.96</v>
      </c>
      <c r="H109" s="602">
        <v>4.78</v>
      </c>
      <c r="I109" s="603">
        <v>5.0599999999999996</v>
      </c>
      <c r="J109" s="604">
        <v>5.48</v>
      </c>
      <c r="K109" s="602">
        <v>5.66</v>
      </c>
      <c r="L109" s="603">
        <v>6.05</v>
      </c>
      <c r="M109" s="604">
        <v>6.64</v>
      </c>
      <c r="N109" s="602">
        <v>8.41</v>
      </c>
      <c r="O109" s="603">
        <v>9.14</v>
      </c>
      <c r="P109" s="604">
        <v>10.28</v>
      </c>
    </row>
    <row r="110" spans="1:16">
      <c r="A110" s="670">
        <f t="shared" si="1"/>
        <v>11.4</v>
      </c>
      <c r="B110" s="602">
        <v>4.16</v>
      </c>
      <c r="C110" s="603">
        <v>4.3600000000000003</v>
      </c>
      <c r="D110" s="604">
        <v>4.67</v>
      </c>
      <c r="E110" s="602">
        <v>4.4000000000000004</v>
      </c>
      <c r="F110" s="603">
        <v>4.63</v>
      </c>
      <c r="G110" s="604">
        <v>4.9800000000000004</v>
      </c>
      <c r="H110" s="602">
        <v>4.79</v>
      </c>
      <c r="I110" s="603">
        <v>5.07</v>
      </c>
      <c r="J110" s="604">
        <v>5.51</v>
      </c>
      <c r="K110" s="602">
        <v>5.67</v>
      </c>
      <c r="L110" s="603">
        <v>6.07</v>
      </c>
      <c r="M110" s="604">
        <v>6.68</v>
      </c>
      <c r="N110" s="602">
        <v>8.42</v>
      </c>
      <c r="O110" s="603">
        <v>9.18</v>
      </c>
      <c r="P110" s="604">
        <v>10.34</v>
      </c>
    </row>
    <row r="111" spans="1:16">
      <c r="A111" s="670">
        <f t="shared" si="1"/>
        <v>11.5</v>
      </c>
      <c r="B111" s="602">
        <v>4.17</v>
      </c>
      <c r="C111" s="603">
        <v>4.37</v>
      </c>
      <c r="D111" s="604">
        <v>4.6900000000000004</v>
      </c>
      <c r="E111" s="602">
        <v>4.4000000000000004</v>
      </c>
      <c r="F111" s="603">
        <v>4.6399999999999997</v>
      </c>
      <c r="G111" s="604">
        <v>5</v>
      </c>
      <c r="H111" s="602">
        <v>4.8</v>
      </c>
      <c r="I111" s="603">
        <v>5.09</v>
      </c>
      <c r="J111" s="604">
        <v>5.53</v>
      </c>
      <c r="K111" s="602">
        <v>5.68</v>
      </c>
      <c r="L111" s="603">
        <v>6.09</v>
      </c>
      <c r="M111" s="604">
        <v>6.71</v>
      </c>
      <c r="N111" s="602">
        <v>8.44</v>
      </c>
      <c r="O111" s="603">
        <v>9.2200000000000006</v>
      </c>
      <c r="P111" s="604">
        <v>10.4</v>
      </c>
    </row>
    <row r="112" spans="1:16">
      <c r="A112" s="670">
        <f t="shared" si="1"/>
        <v>11.6</v>
      </c>
      <c r="B112" s="602">
        <v>4.17</v>
      </c>
      <c r="C112" s="603">
        <v>4.38</v>
      </c>
      <c r="D112" s="604">
        <v>4.71</v>
      </c>
      <c r="E112" s="602">
        <v>4.41</v>
      </c>
      <c r="F112" s="603">
        <v>4.6500000000000004</v>
      </c>
      <c r="G112" s="604">
        <v>5.0199999999999996</v>
      </c>
      <c r="H112" s="602">
        <v>4.8</v>
      </c>
      <c r="I112" s="603">
        <v>5.0999999999999996</v>
      </c>
      <c r="J112" s="604">
        <v>5.55</v>
      </c>
      <c r="K112" s="602">
        <v>5.69</v>
      </c>
      <c r="L112" s="603">
        <v>6.11</v>
      </c>
      <c r="M112" s="604">
        <v>6.75</v>
      </c>
      <c r="N112" s="602">
        <v>8.4600000000000009</v>
      </c>
      <c r="O112" s="603">
        <v>9.26</v>
      </c>
      <c r="P112" s="604">
        <v>10.47</v>
      </c>
    </row>
    <row r="113" spans="1:16">
      <c r="A113" s="670">
        <f t="shared" si="1"/>
        <v>11.7</v>
      </c>
      <c r="B113" s="602">
        <v>4.18</v>
      </c>
      <c r="C113" s="603">
        <v>4.4000000000000004</v>
      </c>
      <c r="D113" s="604">
        <v>4.72</v>
      </c>
      <c r="E113" s="602">
        <v>4.42</v>
      </c>
      <c r="F113" s="603">
        <v>4.66</v>
      </c>
      <c r="G113" s="604">
        <v>5.04</v>
      </c>
      <c r="H113" s="602">
        <v>4.8099999999999996</v>
      </c>
      <c r="I113" s="603">
        <v>5.12</v>
      </c>
      <c r="J113" s="604">
        <v>5.58</v>
      </c>
      <c r="K113" s="602">
        <v>5.7</v>
      </c>
      <c r="L113" s="603">
        <v>6.13</v>
      </c>
      <c r="M113" s="604">
        <v>6.78</v>
      </c>
      <c r="N113" s="602">
        <v>8.48</v>
      </c>
      <c r="O113" s="603">
        <v>9.3000000000000007</v>
      </c>
      <c r="P113" s="604">
        <v>10.54</v>
      </c>
    </row>
    <row r="114" spans="1:16">
      <c r="A114" s="670">
        <f t="shared" si="1"/>
        <v>11.8</v>
      </c>
      <c r="B114" s="602">
        <v>4.18</v>
      </c>
      <c r="C114" s="603">
        <v>4.41</v>
      </c>
      <c r="D114" s="604">
        <v>4.74</v>
      </c>
      <c r="E114" s="602">
        <v>4.42</v>
      </c>
      <c r="F114" s="603">
        <v>4.68</v>
      </c>
      <c r="G114" s="604">
        <v>5.07</v>
      </c>
      <c r="H114" s="602">
        <v>4.82</v>
      </c>
      <c r="I114" s="603">
        <v>5.13</v>
      </c>
      <c r="J114" s="604">
        <v>5.61</v>
      </c>
      <c r="K114" s="602">
        <v>5.71</v>
      </c>
      <c r="L114" s="603">
        <v>6.15</v>
      </c>
      <c r="M114" s="604">
        <v>6.82</v>
      </c>
      <c r="N114" s="602">
        <v>8.5</v>
      </c>
      <c r="O114" s="603">
        <v>9.34</v>
      </c>
      <c r="P114" s="604">
        <v>10.61</v>
      </c>
    </row>
    <row r="115" spans="1:16">
      <c r="A115" s="670">
        <f t="shared" si="1"/>
        <v>11.9</v>
      </c>
      <c r="B115" s="602">
        <v>4.1900000000000004</v>
      </c>
      <c r="C115" s="603">
        <v>4.42</v>
      </c>
      <c r="D115" s="604">
        <v>4.76</v>
      </c>
      <c r="E115" s="602">
        <v>4.43</v>
      </c>
      <c r="F115" s="603">
        <v>4.6900000000000004</v>
      </c>
      <c r="G115" s="604">
        <v>5.09</v>
      </c>
      <c r="H115" s="602">
        <v>4.83</v>
      </c>
      <c r="I115" s="603">
        <v>5.15</v>
      </c>
      <c r="J115" s="604">
        <v>5.63</v>
      </c>
      <c r="K115" s="602">
        <v>5.72</v>
      </c>
      <c r="L115" s="603">
        <v>6.17</v>
      </c>
      <c r="M115" s="604">
        <v>6.86</v>
      </c>
      <c r="N115" s="602">
        <v>8.52</v>
      </c>
      <c r="O115" s="603">
        <v>9.3800000000000008</v>
      </c>
      <c r="P115" s="604">
        <v>10.68</v>
      </c>
    </row>
    <row r="116" spans="1:16">
      <c r="A116" s="670">
        <f t="shared" si="1"/>
        <v>12</v>
      </c>
      <c r="B116" s="602">
        <v>4.1900000000000004</v>
      </c>
      <c r="C116" s="603">
        <v>4.43</v>
      </c>
      <c r="D116" s="604">
        <v>4.78</v>
      </c>
      <c r="E116" s="602">
        <v>4.43</v>
      </c>
      <c r="F116" s="603">
        <v>4.7</v>
      </c>
      <c r="G116" s="604">
        <v>5.1100000000000003</v>
      </c>
      <c r="H116" s="602">
        <v>4.83</v>
      </c>
      <c r="I116" s="603">
        <v>5.16</v>
      </c>
      <c r="J116" s="604">
        <v>5.66</v>
      </c>
      <c r="K116" s="602">
        <v>5.73</v>
      </c>
      <c r="L116" s="603">
        <v>6.19</v>
      </c>
      <c r="M116" s="604">
        <v>6.89</v>
      </c>
      <c r="N116" s="602">
        <v>8.5399999999999991</v>
      </c>
      <c r="O116" s="603">
        <v>9.42</v>
      </c>
      <c r="P116" s="604">
        <v>10.75</v>
      </c>
    </row>
    <row r="117" spans="1:16">
      <c r="A117" s="670">
        <f t="shared" si="1"/>
        <v>12.1</v>
      </c>
      <c r="B117" s="602">
        <v>4.2</v>
      </c>
      <c r="C117" s="603">
        <v>4.4400000000000004</v>
      </c>
      <c r="D117" s="604">
        <v>4.8</v>
      </c>
      <c r="E117" s="602">
        <v>4.4400000000000004</v>
      </c>
      <c r="F117" s="603">
        <v>4.72</v>
      </c>
      <c r="G117" s="604">
        <v>5.13</v>
      </c>
      <c r="H117" s="602">
        <v>4.84</v>
      </c>
      <c r="I117" s="603">
        <v>5.18</v>
      </c>
      <c r="J117" s="604">
        <v>5.69</v>
      </c>
      <c r="K117" s="602">
        <v>5.74</v>
      </c>
      <c r="L117" s="603">
        <v>6.22</v>
      </c>
      <c r="M117" s="604">
        <v>6.93</v>
      </c>
      <c r="N117" s="602">
        <v>8.5500000000000007</v>
      </c>
      <c r="O117" s="603">
        <v>9.4600000000000009</v>
      </c>
      <c r="P117" s="604">
        <v>10.82</v>
      </c>
    </row>
    <row r="118" spans="1:16">
      <c r="A118" s="670">
        <f t="shared" si="1"/>
        <v>12.2</v>
      </c>
      <c r="B118" s="602">
        <v>4.21</v>
      </c>
      <c r="C118" s="603">
        <v>4.45</v>
      </c>
      <c r="D118" s="604">
        <v>4.82</v>
      </c>
      <c r="E118" s="602">
        <v>4.45</v>
      </c>
      <c r="F118" s="603">
        <v>4.7300000000000004</v>
      </c>
      <c r="G118" s="604">
        <v>5.15</v>
      </c>
      <c r="H118" s="602">
        <v>4.8499999999999996</v>
      </c>
      <c r="I118" s="603">
        <v>5.19</v>
      </c>
      <c r="J118" s="604">
        <v>5.71</v>
      </c>
      <c r="K118" s="602">
        <v>5.75</v>
      </c>
      <c r="L118" s="603">
        <v>6.24</v>
      </c>
      <c r="M118" s="604">
        <v>6.97</v>
      </c>
      <c r="N118" s="602">
        <v>8.57</v>
      </c>
      <c r="O118" s="603">
        <v>9.51</v>
      </c>
      <c r="P118" s="604">
        <v>10.9</v>
      </c>
    </row>
    <row r="119" spans="1:16">
      <c r="A119" s="670">
        <f t="shared" si="1"/>
        <v>12.3</v>
      </c>
      <c r="B119" s="602">
        <v>4.21</v>
      </c>
      <c r="C119" s="603">
        <v>4.46</v>
      </c>
      <c r="D119" s="604">
        <v>4.84</v>
      </c>
      <c r="E119" s="602">
        <v>4.45</v>
      </c>
      <c r="F119" s="603">
        <v>4.74</v>
      </c>
      <c r="G119" s="604">
        <v>5.18</v>
      </c>
      <c r="H119" s="602">
        <v>4.8499999999999996</v>
      </c>
      <c r="I119" s="603">
        <v>5.21</v>
      </c>
      <c r="J119" s="604">
        <v>5.74</v>
      </c>
      <c r="K119" s="602">
        <v>5.76</v>
      </c>
      <c r="L119" s="603">
        <v>6.26</v>
      </c>
      <c r="M119" s="604">
        <v>7.01</v>
      </c>
      <c r="N119" s="602">
        <v>8.59</v>
      </c>
      <c r="O119" s="603">
        <v>9.5500000000000007</v>
      </c>
      <c r="P119" s="604">
        <v>10.97</v>
      </c>
    </row>
    <row r="120" spans="1:16">
      <c r="A120" s="670">
        <f t="shared" si="1"/>
        <v>12.4</v>
      </c>
      <c r="B120" s="602">
        <v>4.22</v>
      </c>
      <c r="C120" s="603">
        <v>4.4800000000000004</v>
      </c>
      <c r="D120" s="604">
        <v>4.8600000000000003</v>
      </c>
      <c r="E120" s="602">
        <v>4.46</v>
      </c>
      <c r="F120" s="603">
        <v>4.76</v>
      </c>
      <c r="G120" s="604">
        <v>5.2</v>
      </c>
      <c r="H120" s="602">
        <v>4.8600000000000003</v>
      </c>
      <c r="I120" s="603">
        <v>5.23</v>
      </c>
      <c r="J120" s="604">
        <v>5.77</v>
      </c>
      <c r="K120" s="602">
        <v>5.77</v>
      </c>
      <c r="L120" s="603">
        <v>6.29</v>
      </c>
      <c r="M120" s="604">
        <v>7.05</v>
      </c>
      <c r="N120" s="602">
        <v>8.61</v>
      </c>
      <c r="O120" s="603">
        <v>9.6</v>
      </c>
      <c r="P120" s="604">
        <v>11.05</v>
      </c>
    </row>
    <row r="121" spans="1:16">
      <c r="A121" s="670">
        <f t="shared" si="1"/>
        <v>12.5</v>
      </c>
      <c r="B121" s="602">
        <v>4.22</v>
      </c>
      <c r="C121" s="603">
        <v>4.49</v>
      </c>
      <c r="D121" s="604">
        <v>4.88</v>
      </c>
      <c r="E121" s="602">
        <v>4.46</v>
      </c>
      <c r="F121" s="603">
        <v>4.7699999999999996</v>
      </c>
      <c r="G121" s="604">
        <v>5.23</v>
      </c>
      <c r="H121" s="602">
        <v>4.87</v>
      </c>
      <c r="I121" s="603">
        <v>5.25</v>
      </c>
      <c r="J121" s="604">
        <v>5.8</v>
      </c>
      <c r="K121" s="602">
        <v>5.78</v>
      </c>
      <c r="L121" s="603">
        <v>6.31</v>
      </c>
      <c r="M121" s="604">
        <v>7.1</v>
      </c>
      <c r="N121" s="602">
        <v>8.64</v>
      </c>
      <c r="O121" s="603">
        <v>9.64</v>
      </c>
      <c r="P121" s="604">
        <v>11.13</v>
      </c>
    </row>
    <row r="122" spans="1:16">
      <c r="A122" s="670">
        <f t="shared" si="1"/>
        <v>12.6</v>
      </c>
      <c r="B122" s="602">
        <v>4.2300000000000004</v>
      </c>
      <c r="C122" s="603">
        <v>4.5</v>
      </c>
      <c r="D122" s="604">
        <v>4.91</v>
      </c>
      <c r="E122" s="602">
        <v>4.47</v>
      </c>
      <c r="F122" s="603">
        <v>4.79</v>
      </c>
      <c r="G122" s="604">
        <v>5.25</v>
      </c>
      <c r="H122" s="602">
        <v>4.88</v>
      </c>
      <c r="I122" s="603">
        <v>5.26</v>
      </c>
      <c r="J122" s="604">
        <v>5.83</v>
      </c>
      <c r="K122" s="602">
        <v>5.79</v>
      </c>
      <c r="L122" s="603">
        <v>6.34</v>
      </c>
      <c r="M122" s="604">
        <v>7.14</v>
      </c>
      <c r="N122" s="602">
        <v>8.66</v>
      </c>
      <c r="O122" s="603">
        <v>9.69</v>
      </c>
      <c r="P122" s="604">
        <v>11.22</v>
      </c>
    </row>
    <row r="123" spans="1:16">
      <c r="A123" s="670">
        <f t="shared" si="1"/>
        <v>12.7</v>
      </c>
      <c r="B123" s="602">
        <v>4.2300000000000004</v>
      </c>
      <c r="C123" s="603">
        <v>4.51</v>
      </c>
      <c r="D123" s="604">
        <v>4.93</v>
      </c>
      <c r="E123" s="602">
        <v>4.4800000000000004</v>
      </c>
      <c r="F123" s="603">
        <v>4.8</v>
      </c>
      <c r="G123" s="604">
        <v>5.28</v>
      </c>
      <c r="H123" s="602">
        <v>4.8899999999999997</v>
      </c>
      <c r="I123" s="603">
        <v>5.28</v>
      </c>
      <c r="J123" s="604">
        <v>5.87</v>
      </c>
      <c r="K123" s="602">
        <v>5.8</v>
      </c>
      <c r="L123" s="603">
        <v>6.36</v>
      </c>
      <c r="M123" s="604">
        <v>7.18</v>
      </c>
      <c r="N123" s="602">
        <v>8.68</v>
      </c>
      <c r="O123" s="603">
        <v>9.74</v>
      </c>
      <c r="P123" s="604">
        <v>11.3</v>
      </c>
    </row>
    <row r="124" spans="1:16">
      <c r="A124" s="670">
        <f t="shared" si="1"/>
        <v>12.8</v>
      </c>
      <c r="B124" s="602">
        <v>4.24</v>
      </c>
      <c r="C124" s="603">
        <v>4.53</v>
      </c>
      <c r="D124" s="604">
        <v>4.95</v>
      </c>
      <c r="E124" s="602">
        <v>4.4800000000000004</v>
      </c>
      <c r="F124" s="603">
        <v>4.82</v>
      </c>
      <c r="G124" s="604">
        <v>5.3</v>
      </c>
      <c r="H124" s="602">
        <v>4.8899999999999997</v>
      </c>
      <c r="I124" s="603">
        <v>5.3</v>
      </c>
      <c r="J124" s="604">
        <v>5.9</v>
      </c>
      <c r="K124" s="602">
        <v>5.82</v>
      </c>
      <c r="L124" s="603">
        <v>6.39</v>
      </c>
      <c r="M124" s="604">
        <v>7.23</v>
      </c>
      <c r="N124" s="602">
        <v>8.6999999999999993</v>
      </c>
      <c r="O124" s="603">
        <v>9.7899999999999991</v>
      </c>
      <c r="P124" s="604">
        <v>11.38</v>
      </c>
    </row>
    <row r="125" spans="1:16">
      <c r="A125" s="670">
        <f t="shared" si="1"/>
        <v>12.9</v>
      </c>
      <c r="B125" s="602">
        <v>4.24</v>
      </c>
      <c r="C125" s="603">
        <v>4.54</v>
      </c>
      <c r="D125" s="604">
        <v>4.97</v>
      </c>
      <c r="E125" s="602">
        <v>4.49</v>
      </c>
      <c r="F125" s="603">
        <v>4.83</v>
      </c>
      <c r="G125" s="604">
        <v>5.33</v>
      </c>
      <c r="H125" s="602">
        <v>4.9000000000000004</v>
      </c>
      <c r="I125" s="603">
        <v>5.32</v>
      </c>
      <c r="J125" s="604">
        <v>5.93</v>
      </c>
      <c r="K125" s="602">
        <v>5.83</v>
      </c>
      <c r="L125" s="603">
        <v>6.41</v>
      </c>
      <c r="M125" s="604">
        <v>7.27</v>
      </c>
      <c r="N125" s="602">
        <v>8.7200000000000006</v>
      </c>
      <c r="O125" s="603">
        <v>9.84</v>
      </c>
      <c r="P125" s="604">
        <v>11.47</v>
      </c>
    </row>
    <row r="126" spans="1:16">
      <c r="A126" s="670">
        <f t="shared" si="1"/>
        <v>13</v>
      </c>
      <c r="B126" s="602">
        <v>4.25</v>
      </c>
      <c r="C126" s="603">
        <v>4.55</v>
      </c>
      <c r="D126" s="604">
        <v>5</v>
      </c>
      <c r="E126" s="602">
        <v>4.5</v>
      </c>
      <c r="F126" s="603">
        <v>4.8499999999999996</v>
      </c>
      <c r="G126" s="604">
        <v>5.36</v>
      </c>
      <c r="H126" s="602">
        <v>4.91</v>
      </c>
      <c r="I126" s="603">
        <v>5.34</v>
      </c>
      <c r="J126" s="604">
        <v>5.96</v>
      </c>
      <c r="K126" s="602">
        <v>5.84</v>
      </c>
      <c r="L126" s="603">
        <v>6.44</v>
      </c>
      <c r="M126" s="604">
        <v>7.32</v>
      </c>
      <c r="N126" s="602">
        <v>8.74</v>
      </c>
      <c r="O126" s="603">
        <v>9.89</v>
      </c>
      <c r="P126" s="604">
        <v>11.56</v>
      </c>
    </row>
    <row r="127" spans="1:16">
      <c r="A127" s="670">
        <f t="shared" si="1"/>
        <v>13.1</v>
      </c>
      <c r="B127" s="602">
        <v>4.26</v>
      </c>
      <c r="C127" s="603">
        <v>4.57</v>
      </c>
      <c r="D127" s="604">
        <v>5.0199999999999996</v>
      </c>
      <c r="E127" s="602">
        <v>4.5</v>
      </c>
      <c r="F127" s="603">
        <v>4.8600000000000003</v>
      </c>
      <c r="G127" s="604">
        <v>5.39</v>
      </c>
      <c r="H127" s="602">
        <v>4.92</v>
      </c>
      <c r="I127" s="603">
        <v>5.36</v>
      </c>
      <c r="J127" s="604">
        <v>6</v>
      </c>
      <c r="K127" s="602">
        <v>5.85</v>
      </c>
      <c r="L127" s="603">
        <v>6.47</v>
      </c>
      <c r="M127" s="604">
        <v>7.37</v>
      </c>
      <c r="N127" s="602">
        <v>8.77</v>
      </c>
      <c r="O127" s="603">
        <v>9.94</v>
      </c>
      <c r="P127" s="604">
        <v>11.65</v>
      </c>
    </row>
    <row r="128" spans="1:16">
      <c r="A128" s="670">
        <f t="shared" si="1"/>
        <v>13.2</v>
      </c>
      <c r="B128" s="602">
        <v>4.26</v>
      </c>
      <c r="C128" s="603">
        <v>4.58</v>
      </c>
      <c r="D128" s="604">
        <v>5.05</v>
      </c>
      <c r="E128" s="602">
        <v>4.51</v>
      </c>
      <c r="F128" s="603">
        <v>4.88</v>
      </c>
      <c r="G128" s="604">
        <v>5.42</v>
      </c>
      <c r="H128" s="602">
        <v>4.93</v>
      </c>
      <c r="I128" s="603">
        <v>5.38</v>
      </c>
      <c r="J128" s="604">
        <v>6.03</v>
      </c>
      <c r="K128" s="602">
        <v>5.86</v>
      </c>
      <c r="L128" s="603">
        <v>6.5</v>
      </c>
      <c r="M128" s="604">
        <v>7.42</v>
      </c>
      <c r="N128" s="602">
        <v>8.7899999999999991</v>
      </c>
      <c r="O128" s="603">
        <v>10</v>
      </c>
      <c r="P128" s="604">
        <v>11.75</v>
      </c>
    </row>
    <row r="129" spans="1:16">
      <c r="A129" s="670">
        <f t="shared" si="1"/>
        <v>13.3</v>
      </c>
      <c r="B129" s="602">
        <v>4.2699999999999996</v>
      </c>
      <c r="C129" s="603">
        <v>4.5999999999999996</v>
      </c>
      <c r="D129" s="604">
        <v>5.07</v>
      </c>
      <c r="E129" s="602">
        <v>4.5199999999999996</v>
      </c>
      <c r="F129" s="603">
        <v>4.9000000000000004</v>
      </c>
      <c r="G129" s="604">
        <v>5.45</v>
      </c>
      <c r="H129" s="602">
        <v>4.9400000000000004</v>
      </c>
      <c r="I129" s="603">
        <v>5.4</v>
      </c>
      <c r="J129" s="604">
        <v>6.07</v>
      </c>
      <c r="K129" s="602">
        <v>5.88</v>
      </c>
      <c r="L129" s="603">
        <v>6.53</v>
      </c>
      <c r="M129" s="604">
        <v>7.47</v>
      </c>
      <c r="N129" s="602">
        <v>8.81</v>
      </c>
      <c r="O129" s="603">
        <v>10.050000000000001</v>
      </c>
      <c r="P129" s="604">
        <v>11.85</v>
      </c>
    </row>
    <row r="130" spans="1:16">
      <c r="A130" s="670">
        <f t="shared" si="1"/>
        <v>13.4</v>
      </c>
      <c r="B130" s="602">
        <v>4.2699999999999996</v>
      </c>
      <c r="C130" s="603">
        <v>4.6100000000000003</v>
      </c>
      <c r="D130" s="604">
        <v>5.0999999999999996</v>
      </c>
      <c r="E130" s="602">
        <v>4.53</v>
      </c>
      <c r="F130" s="603">
        <v>4.91</v>
      </c>
      <c r="G130" s="604">
        <v>5.48</v>
      </c>
      <c r="H130" s="602">
        <v>4.95</v>
      </c>
      <c r="I130" s="603">
        <v>5.42</v>
      </c>
      <c r="J130" s="604">
        <v>6.11</v>
      </c>
      <c r="K130" s="602">
        <v>5.89</v>
      </c>
      <c r="L130" s="603">
        <v>6.56</v>
      </c>
      <c r="M130" s="604">
        <v>7.52</v>
      </c>
      <c r="N130" s="602">
        <v>8.83</v>
      </c>
      <c r="O130" s="603">
        <v>10.11</v>
      </c>
      <c r="P130" s="604">
        <v>11.94</v>
      </c>
    </row>
    <row r="131" spans="1:16">
      <c r="A131" s="670">
        <f t="shared" si="1"/>
        <v>13.5</v>
      </c>
      <c r="B131" s="602">
        <v>4.28</v>
      </c>
      <c r="C131" s="603">
        <v>4.63</v>
      </c>
      <c r="D131" s="604">
        <v>5.13</v>
      </c>
      <c r="E131" s="602">
        <v>4.53</v>
      </c>
      <c r="F131" s="603">
        <v>4.93</v>
      </c>
      <c r="G131" s="604">
        <v>5.51</v>
      </c>
      <c r="H131" s="602">
        <v>4.95</v>
      </c>
      <c r="I131" s="603">
        <v>5.44</v>
      </c>
      <c r="J131" s="604">
        <v>6.15</v>
      </c>
      <c r="K131" s="602">
        <v>5.9</v>
      </c>
      <c r="L131" s="603">
        <v>6.59</v>
      </c>
      <c r="M131" s="604">
        <v>7.58</v>
      </c>
      <c r="N131" s="602">
        <v>8.86</v>
      </c>
      <c r="O131" s="603">
        <v>10.17</v>
      </c>
      <c r="P131" s="604">
        <v>12.05</v>
      </c>
    </row>
    <row r="132" spans="1:16">
      <c r="A132" s="670">
        <f t="shared" si="1"/>
        <v>13.6</v>
      </c>
      <c r="B132" s="602">
        <v>4.29</v>
      </c>
      <c r="C132" s="603">
        <v>4.6399999999999997</v>
      </c>
      <c r="D132" s="604">
        <v>5.16</v>
      </c>
      <c r="E132" s="602">
        <v>4.54</v>
      </c>
      <c r="F132" s="603">
        <v>4.95</v>
      </c>
      <c r="G132" s="604">
        <v>5.54</v>
      </c>
      <c r="H132" s="602">
        <v>4.96</v>
      </c>
      <c r="I132" s="603">
        <v>5.46</v>
      </c>
      <c r="J132" s="604">
        <v>6.19</v>
      </c>
      <c r="K132" s="602">
        <v>5.91</v>
      </c>
      <c r="L132" s="603">
        <v>6.62</v>
      </c>
      <c r="M132" s="604">
        <v>7.63</v>
      </c>
      <c r="N132" s="602">
        <v>8.8800000000000008</v>
      </c>
      <c r="O132" s="603">
        <v>10.23</v>
      </c>
      <c r="P132" s="604">
        <v>12.15</v>
      </c>
    </row>
    <row r="133" spans="1:16">
      <c r="A133" s="670">
        <f t="shared" si="1"/>
        <v>13.7</v>
      </c>
      <c r="B133" s="602">
        <v>4.29</v>
      </c>
      <c r="C133" s="603">
        <v>4.66</v>
      </c>
      <c r="D133" s="604">
        <v>5.18</v>
      </c>
      <c r="E133" s="602">
        <v>4.55</v>
      </c>
      <c r="F133" s="603">
        <v>4.97</v>
      </c>
      <c r="G133" s="604">
        <v>5.57</v>
      </c>
      <c r="H133" s="602">
        <v>4.97</v>
      </c>
      <c r="I133" s="603">
        <v>5.49</v>
      </c>
      <c r="J133" s="604">
        <v>6.23</v>
      </c>
      <c r="K133" s="602">
        <v>5.93</v>
      </c>
      <c r="L133" s="603">
        <v>6.65</v>
      </c>
      <c r="M133" s="604">
        <v>7.69</v>
      </c>
      <c r="N133" s="602">
        <v>8.91</v>
      </c>
      <c r="O133" s="603">
        <v>10.29</v>
      </c>
      <c r="P133" s="604">
        <v>12.26</v>
      </c>
    </row>
    <row r="134" spans="1:16">
      <c r="A134" s="670">
        <f t="shared" si="1"/>
        <v>13.8</v>
      </c>
      <c r="B134" s="602">
        <v>4.3</v>
      </c>
      <c r="C134" s="603">
        <v>4.67</v>
      </c>
      <c r="D134" s="604">
        <v>5.21</v>
      </c>
      <c r="E134" s="602">
        <v>4.5599999999999996</v>
      </c>
      <c r="F134" s="603">
        <v>4.99</v>
      </c>
      <c r="G134" s="604">
        <v>5.61</v>
      </c>
      <c r="H134" s="602">
        <v>4.9800000000000004</v>
      </c>
      <c r="I134" s="603">
        <v>5.51</v>
      </c>
      <c r="J134" s="604">
        <v>6.27</v>
      </c>
      <c r="K134" s="602">
        <v>5.94</v>
      </c>
      <c r="L134" s="603">
        <v>6.68</v>
      </c>
      <c r="M134" s="604">
        <v>7.75</v>
      </c>
      <c r="N134" s="602">
        <v>8.93</v>
      </c>
      <c r="O134" s="603">
        <v>10.35</v>
      </c>
      <c r="P134" s="604">
        <v>12.37</v>
      </c>
    </row>
    <row r="135" spans="1:16">
      <c r="A135" s="670">
        <f t="shared" si="1"/>
        <v>13.9</v>
      </c>
      <c r="B135" s="602">
        <v>4.3099999999999996</v>
      </c>
      <c r="C135" s="603">
        <v>4.6900000000000004</v>
      </c>
      <c r="D135" s="604">
        <v>5.24</v>
      </c>
      <c r="E135" s="602">
        <v>4.5599999999999996</v>
      </c>
      <c r="F135" s="603">
        <v>5.01</v>
      </c>
      <c r="G135" s="604">
        <v>5.64</v>
      </c>
      <c r="H135" s="602">
        <v>4.99</v>
      </c>
      <c r="I135" s="603">
        <v>5.53</v>
      </c>
      <c r="J135" s="604">
        <v>6.31</v>
      </c>
      <c r="K135" s="602">
        <v>5.95</v>
      </c>
      <c r="L135" s="603">
        <v>6.72</v>
      </c>
      <c r="M135" s="604">
        <v>7.81</v>
      </c>
      <c r="N135" s="602">
        <v>8.9600000000000009</v>
      </c>
      <c r="O135" s="603">
        <v>10.41</v>
      </c>
      <c r="P135" s="604">
        <v>12.48</v>
      </c>
    </row>
    <row r="136" spans="1:16">
      <c r="A136" s="670">
        <f t="shared" ref="A136:A199" si="2">ROUND(A135+0.1,1)</f>
        <v>14</v>
      </c>
      <c r="B136" s="602">
        <v>4.3099999999999996</v>
      </c>
      <c r="C136" s="603">
        <v>4.71</v>
      </c>
      <c r="D136" s="604">
        <v>5.27</v>
      </c>
      <c r="E136" s="602">
        <v>4.57</v>
      </c>
      <c r="F136" s="603">
        <v>5.03</v>
      </c>
      <c r="G136" s="604">
        <v>5.68</v>
      </c>
      <c r="H136" s="602">
        <v>5</v>
      </c>
      <c r="I136" s="603">
        <v>5.56</v>
      </c>
      <c r="J136" s="604">
        <v>6.35</v>
      </c>
      <c r="K136" s="602">
        <v>5.97</v>
      </c>
      <c r="L136" s="603">
        <v>6.75</v>
      </c>
      <c r="M136" s="604">
        <v>7.87</v>
      </c>
      <c r="N136" s="602">
        <v>8.98</v>
      </c>
      <c r="O136" s="603">
        <v>10.48</v>
      </c>
      <c r="P136" s="604">
        <v>12.6</v>
      </c>
    </row>
    <row r="137" spans="1:16">
      <c r="A137" s="670">
        <f t="shared" si="2"/>
        <v>14.1</v>
      </c>
      <c r="B137" s="602">
        <v>4.32</v>
      </c>
      <c r="C137" s="603">
        <v>4.7300000000000004</v>
      </c>
      <c r="D137" s="604">
        <v>5.31</v>
      </c>
      <c r="E137" s="602">
        <v>4.58</v>
      </c>
      <c r="F137" s="603">
        <v>5.05</v>
      </c>
      <c r="G137" s="604">
        <v>5.72</v>
      </c>
      <c r="H137" s="602">
        <v>5.01</v>
      </c>
      <c r="I137" s="603">
        <v>5.58</v>
      </c>
      <c r="J137" s="604">
        <v>6.4</v>
      </c>
      <c r="K137" s="602">
        <v>5.98</v>
      </c>
      <c r="L137" s="603">
        <v>6.78</v>
      </c>
      <c r="M137" s="604">
        <v>7.93</v>
      </c>
      <c r="N137" s="602">
        <v>9.01</v>
      </c>
      <c r="O137" s="603">
        <v>10.54</v>
      </c>
      <c r="P137" s="604">
        <v>12.72</v>
      </c>
    </row>
    <row r="138" spans="1:16">
      <c r="A138" s="670">
        <f t="shared" si="2"/>
        <v>14.2</v>
      </c>
      <c r="B138" s="602">
        <v>4.33</v>
      </c>
      <c r="C138" s="603">
        <v>4.75</v>
      </c>
      <c r="D138" s="604">
        <v>5.34</v>
      </c>
      <c r="E138" s="602">
        <v>4.59</v>
      </c>
      <c r="F138" s="603">
        <v>5.07</v>
      </c>
      <c r="G138" s="604">
        <v>5.75</v>
      </c>
      <c r="H138" s="602">
        <v>5.0199999999999996</v>
      </c>
      <c r="I138" s="603">
        <v>5.61</v>
      </c>
      <c r="J138" s="604">
        <v>6.44</v>
      </c>
      <c r="K138" s="602">
        <v>5.99</v>
      </c>
      <c r="L138" s="603">
        <v>6.82</v>
      </c>
      <c r="M138" s="604">
        <v>8</v>
      </c>
      <c r="N138" s="602">
        <v>9.0399999999999991</v>
      </c>
      <c r="O138" s="603">
        <v>10.61</v>
      </c>
      <c r="P138" s="604">
        <v>12.84</v>
      </c>
    </row>
    <row r="139" spans="1:16">
      <c r="A139" s="670">
        <f t="shared" si="2"/>
        <v>14.3</v>
      </c>
      <c r="B139" s="602">
        <v>4.34</v>
      </c>
      <c r="C139" s="603">
        <v>4.76</v>
      </c>
      <c r="D139" s="604">
        <v>5.37</v>
      </c>
      <c r="E139" s="602">
        <v>4.5999999999999996</v>
      </c>
      <c r="F139" s="603">
        <v>5.09</v>
      </c>
      <c r="G139" s="604">
        <v>5.79</v>
      </c>
      <c r="H139" s="602">
        <v>5.03</v>
      </c>
      <c r="I139" s="603">
        <v>5.63</v>
      </c>
      <c r="J139" s="604">
        <v>6.49</v>
      </c>
      <c r="K139" s="602">
        <v>6.01</v>
      </c>
      <c r="L139" s="603">
        <v>6.86</v>
      </c>
      <c r="M139" s="604">
        <v>8.06</v>
      </c>
      <c r="N139" s="602">
        <v>9.06</v>
      </c>
      <c r="O139" s="603">
        <v>10.68</v>
      </c>
      <c r="P139" s="604">
        <v>12.97</v>
      </c>
    </row>
    <row r="140" spans="1:16">
      <c r="A140" s="670">
        <f t="shared" si="2"/>
        <v>14.4</v>
      </c>
      <c r="B140" s="602">
        <v>4.34</v>
      </c>
      <c r="C140" s="603">
        <v>4.78</v>
      </c>
      <c r="D140" s="604">
        <v>5.41</v>
      </c>
      <c r="E140" s="602">
        <v>4.5999999999999996</v>
      </c>
      <c r="F140" s="603">
        <v>5.1100000000000003</v>
      </c>
      <c r="G140" s="604">
        <v>5.83</v>
      </c>
      <c r="H140" s="602">
        <v>5.04</v>
      </c>
      <c r="I140" s="603">
        <v>5.66</v>
      </c>
      <c r="J140" s="604">
        <v>6.54</v>
      </c>
      <c r="K140" s="602">
        <v>6.02</v>
      </c>
      <c r="L140" s="603">
        <v>6.9</v>
      </c>
      <c r="M140" s="604">
        <v>8.1300000000000008</v>
      </c>
      <c r="N140" s="602">
        <v>9.09</v>
      </c>
      <c r="O140" s="603">
        <v>10.75</v>
      </c>
      <c r="P140" s="604">
        <v>13.1</v>
      </c>
    </row>
    <row r="141" spans="1:16">
      <c r="A141" s="670">
        <f t="shared" si="2"/>
        <v>14.5</v>
      </c>
      <c r="B141" s="602">
        <v>4.3499999999999996</v>
      </c>
      <c r="C141" s="603">
        <v>4.8</v>
      </c>
      <c r="D141" s="604">
        <v>5.44</v>
      </c>
      <c r="E141" s="602">
        <v>4.6100000000000003</v>
      </c>
      <c r="F141" s="603">
        <v>5.13</v>
      </c>
      <c r="G141" s="604">
        <v>5.87</v>
      </c>
      <c r="H141" s="602">
        <v>5.05</v>
      </c>
      <c r="I141" s="603">
        <v>5.69</v>
      </c>
      <c r="J141" s="604">
        <v>6.59</v>
      </c>
      <c r="K141" s="602">
        <v>6.04</v>
      </c>
      <c r="L141" s="603">
        <v>6.94</v>
      </c>
      <c r="M141" s="604">
        <v>8.1999999999999993</v>
      </c>
      <c r="N141" s="602">
        <v>9.1199999999999992</v>
      </c>
      <c r="O141" s="603">
        <v>10.83</v>
      </c>
      <c r="P141" s="604">
        <v>13.23</v>
      </c>
    </row>
    <row r="142" spans="1:16">
      <c r="A142" s="670">
        <f t="shared" si="2"/>
        <v>14.6</v>
      </c>
      <c r="B142" s="602">
        <v>4.3600000000000003</v>
      </c>
      <c r="C142" s="603">
        <v>4.82</v>
      </c>
      <c r="D142" s="604">
        <v>5.48</v>
      </c>
      <c r="E142" s="602">
        <v>4.62</v>
      </c>
      <c r="F142" s="603">
        <v>5.16</v>
      </c>
      <c r="G142" s="604">
        <v>5.92</v>
      </c>
      <c r="H142" s="602">
        <v>5.0599999999999996</v>
      </c>
      <c r="I142" s="603">
        <v>5.72</v>
      </c>
      <c r="J142" s="604">
        <v>6.64</v>
      </c>
      <c r="K142" s="602">
        <v>6.05</v>
      </c>
      <c r="L142" s="603">
        <v>6.98</v>
      </c>
      <c r="M142" s="604">
        <v>8.2799999999999994</v>
      </c>
      <c r="N142" s="602">
        <v>9.15</v>
      </c>
      <c r="O142" s="603">
        <v>10.9</v>
      </c>
      <c r="P142" s="604">
        <v>13.37</v>
      </c>
    </row>
    <row r="143" spans="1:16">
      <c r="A143" s="670">
        <f t="shared" si="2"/>
        <v>14.7</v>
      </c>
      <c r="B143" s="602">
        <v>4.37</v>
      </c>
      <c r="C143" s="603">
        <v>4.84</v>
      </c>
      <c r="D143" s="604">
        <v>5.52</v>
      </c>
      <c r="E143" s="602">
        <v>4.63</v>
      </c>
      <c r="F143" s="603">
        <v>5.18</v>
      </c>
      <c r="G143" s="604">
        <v>5.96</v>
      </c>
      <c r="H143" s="602">
        <v>5.07</v>
      </c>
      <c r="I143" s="603">
        <v>5.75</v>
      </c>
      <c r="J143" s="604">
        <v>6.7</v>
      </c>
      <c r="K143" s="602">
        <v>6.07</v>
      </c>
      <c r="L143" s="603">
        <v>7.02</v>
      </c>
      <c r="M143" s="604">
        <v>8.35</v>
      </c>
      <c r="N143" s="602">
        <v>9.18</v>
      </c>
      <c r="O143" s="603">
        <v>10.98</v>
      </c>
      <c r="P143" s="604">
        <v>13.51</v>
      </c>
    </row>
    <row r="144" spans="1:16">
      <c r="A144" s="670">
        <f t="shared" si="2"/>
        <v>14.8</v>
      </c>
      <c r="B144" s="602">
        <v>4.37</v>
      </c>
      <c r="C144" s="603">
        <v>4.87</v>
      </c>
      <c r="D144" s="604">
        <v>5.56</v>
      </c>
      <c r="E144" s="602">
        <v>4.6399999999999997</v>
      </c>
      <c r="F144" s="603">
        <v>5.21</v>
      </c>
      <c r="G144" s="604">
        <v>6.01</v>
      </c>
      <c r="H144" s="602">
        <v>5.08</v>
      </c>
      <c r="I144" s="603">
        <v>5.78</v>
      </c>
      <c r="J144" s="604">
        <v>6.75</v>
      </c>
      <c r="K144" s="602">
        <v>6.08</v>
      </c>
      <c r="L144" s="603">
        <v>7.06</v>
      </c>
      <c r="M144" s="604">
        <v>8.43</v>
      </c>
      <c r="N144" s="602">
        <v>9.2100000000000009</v>
      </c>
      <c r="O144" s="603">
        <v>11.06</v>
      </c>
      <c r="P144" s="604">
        <v>13.66</v>
      </c>
    </row>
    <row r="145" spans="1:16">
      <c r="A145" s="670">
        <f t="shared" si="2"/>
        <v>14.9</v>
      </c>
      <c r="B145" s="602">
        <v>4.38</v>
      </c>
      <c r="C145" s="603">
        <v>4.8899999999999997</v>
      </c>
      <c r="D145" s="604">
        <v>5.6</v>
      </c>
      <c r="E145" s="602">
        <v>4.6500000000000004</v>
      </c>
      <c r="F145" s="603">
        <v>5.23</v>
      </c>
      <c r="G145" s="604">
        <v>6.05</v>
      </c>
      <c r="H145" s="602">
        <v>5.0999999999999996</v>
      </c>
      <c r="I145" s="603">
        <v>5.81</v>
      </c>
      <c r="J145" s="604">
        <v>6.81</v>
      </c>
      <c r="K145" s="602">
        <v>6.1</v>
      </c>
      <c r="L145" s="603">
        <v>7.1</v>
      </c>
      <c r="M145" s="604">
        <v>8.51</v>
      </c>
      <c r="N145" s="602">
        <v>9.24</v>
      </c>
      <c r="O145" s="603">
        <v>11.15</v>
      </c>
      <c r="P145" s="604">
        <v>13.81</v>
      </c>
    </row>
    <row r="146" spans="1:16">
      <c r="A146" s="670">
        <f t="shared" si="2"/>
        <v>15</v>
      </c>
      <c r="B146" s="602">
        <v>4.3899999999999997</v>
      </c>
      <c r="C146" s="603">
        <v>4.91</v>
      </c>
      <c r="D146" s="604">
        <v>5.64</v>
      </c>
      <c r="E146" s="602">
        <v>4.66</v>
      </c>
      <c r="F146" s="603">
        <v>5.26</v>
      </c>
      <c r="G146" s="604">
        <v>6.1</v>
      </c>
      <c r="H146" s="602">
        <v>5.1100000000000003</v>
      </c>
      <c r="I146" s="603">
        <v>5.84</v>
      </c>
      <c r="J146" s="604">
        <v>6.87</v>
      </c>
      <c r="K146" s="602">
        <v>6.12</v>
      </c>
      <c r="L146" s="603">
        <v>7.15</v>
      </c>
      <c r="M146" s="604">
        <v>8.59</v>
      </c>
      <c r="N146" s="602">
        <v>9.27</v>
      </c>
      <c r="O146" s="603">
        <v>11.23</v>
      </c>
      <c r="P146" s="604">
        <v>13.96</v>
      </c>
    </row>
    <row r="147" spans="1:16">
      <c r="A147" s="670">
        <f t="shared" si="2"/>
        <v>15.1</v>
      </c>
      <c r="B147" s="602">
        <v>4.4000000000000004</v>
      </c>
      <c r="C147" s="603">
        <v>4.93</v>
      </c>
      <c r="D147" s="604">
        <v>5.68</v>
      </c>
      <c r="E147" s="602">
        <v>4.67</v>
      </c>
      <c r="F147" s="603">
        <v>5.29</v>
      </c>
      <c r="G147" s="604">
        <v>6.15</v>
      </c>
      <c r="H147" s="602">
        <v>5.12</v>
      </c>
      <c r="I147" s="603">
        <v>5.87</v>
      </c>
      <c r="J147" s="604">
        <v>6.93</v>
      </c>
      <c r="K147" s="602">
        <v>6.13</v>
      </c>
      <c r="L147" s="603">
        <v>7.19</v>
      </c>
      <c r="M147" s="604">
        <v>8.68</v>
      </c>
      <c r="N147" s="602">
        <v>9.3000000000000007</v>
      </c>
      <c r="O147" s="603">
        <v>11.32</v>
      </c>
      <c r="P147" s="604">
        <v>14.12</v>
      </c>
    </row>
    <row r="148" spans="1:16">
      <c r="A148" s="670">
        <f t="shared" si="2"/>
        <v>15.2</v>
      </c>
      <c r="B148" s="602">
        <v>4.41</v>
      </c>
      <c r="C148" s="603">
        <v>4.96</v>
      </c>
      <c r="D148" s="604">
        <v>5.73</v>
      </c>
      <c r="E148" s="602">
        <v>4.68</v>
      </c>
      <c r="F148" s="603">
        <v>5.31</v>
      </c>
      <c r="G148" s="604">
        <v>6.2</v>
      </c>
      <c r="H148" s="602">
        <v>5.13</v>
      </c>
      <c r="I148" s="603">
        <v>5.91</v>
      </c>
      <c r="J148" s="604">
        <v>6.99</v>
      </c>
      <c r="K148" s="602">
        <v>6.15</v>
      </c>
      <c r="L148" s="603">
        <v>7.24</v>
      </c>
      <c r="M148" s="604">
        <v>8.77</v>
      </c>
      <c r="N148" s="602">
        <v>9.33</v>
      </c>
      <c r="O148" s="603">
        <v>11.41</v>
      </c>
      <c r="P148" s="604">
        <v>14.29</v>
      </c>
    </row>
    <row r="149" spans="1:16">
      <c r="A149" s="670">
        <f t="shared" si="2"/>
        <v>15.3</v>
      </c>
      <c r="B149" s="602">
        <v>4.42</v>
      </c>
      <c r="C149" s="603">
        <v>4.9800000000000004</v>
      </c>
      <c r="D149" s="604">
        <v>5.78</v>
      </c>
      <c r="E149" s="602">
        <v>4.6900000000000004</v>
      </c>
      <c r="F149" s="603">
        <v>5.34</v>
      </c>
      <c r="G149" s="604">
        <v>6.26</v>
      </c>
      <c r="H149" s="602">
        <v>5.14</v>
      </c>
      <c r="I149" s="603">
        <v>5.94</v>
      </c>
      <c r="J149" s="604">
        <v>7.06</v>
      </c>
      <c r="K149" s="602">
        <v>6.17</v>
      </c>
      <c r="L149" s="603">
        <v>7.29</v>
      </c>
      <c r="M149" s="604">
        <v>8.86</v>
      </c>
      <c r="N149" s="602">
        <v>9.36</v>
      </c>
      <c r="O149" s="603">
        <v>11.5</v>
      </c>
      <c r="P149" s="604">
        <v>14.46</v>
      </c>
    </row>
    <row r="150" spans="1:16">
      <c r="A150" s="670">
        <f t="shared" si="2"/>
        <v>15.4</v>
      </c>
      <c r="B150" s="602">
        <v>4.42</v>
      </c>
      <c r="C150" s="603">
        <v>5.01</v>
      </c>
      <c r="D150" s="604">
        <v>5.82</v>
      </c>
      <c r="E150" s="602">
        <v>4.7</v>
      </c>
      <c r="F150" s="603">
        <v>5.37</v>
      </c>
      <c r="G150" s="604">
        <v>6.31</v>
      </c>
      <c r="H150" s="602">
        <v>5.16</v>
      </c>
      <c r="I150" s="603">
        <v>5.98</v>
      </c>
      <c r="J150" s="604">
        <v>7.13</v>
      </c>
      <c r="K150" s="602">
        <v>6.18</v>
      </c>
      <c r="L150" s="603">
        <v>7.34</v>
      </c>
      <c r="M150" s="604">
        <v>8.9499999999999993</v>
      </c>
      <c r="N150" s="602">
        <v>9.39</v>
      </c>
      <c r="O150" s="603">
        <v>11.6</v>
      </c>
      <c r="P150" s="604">
        <v>14.64</v>
      </c>
    </row>
    <row r="151" spans="1:16">
      <c r="A151" s="670">
        <f t="shared" si="2"/>
        <v>15.5</v>
      </c>
      <c r="B151" s="602">
        <v>4.43</v>
      </c>
      <c r="C151" s="603">
        <v>5.04</v>
      </c>
      <c r="D151" s="604">
        <v>5.87</v>
      </c>
      <c r="E151" s="602">
        <v>4.71</v>
      </c>
      <c r="F151" s="603">
        <v>5.4</v>
      </c>
      <c r="G151" s="604">
        <v>6.37</v>
      </c>
      <c r="H151" s="602">
        <v>5.17</v>
      </c>
      <c r="I151" s="603">
        <v>6.02</v>
      </c>
      <c r="J151" s="604">
        <v>7.2</v>
      </c>
      <c r="K151" s="602">
        <v>6.2</v>
      </c>
      <c r="L151" s="603">
        <v>7.4</v>
      </c>
      <c r="M151" s="604">
        <v>9.0500000000000007</v>
      </c>
      <c r="N151" s="602">
        <v>9.43</v>
      </c>
      <c r="O151" s="603">
        <v>11.7</v>
      </c>
      <c r="P151" s="604">
        <v>14.83</v>
      </c>
    </row>
    <row r="152" spans="1:16">
      <c r="A152" s="670">
        <f t="shared" si="2"/>
        <v>15.6</v>
      </c>
      <c r="B152" s="602">
        <v>4.4400000000000004</v>
      </c>
      <c r="C152" s="603">
        <v>5.0599999999999996</v>
      </c>
      <c r="D152" s="604">
        <v>5.92</v>
      </c>
      <c r="E152" s="602">
        <v>4.72</v>
      </c>
      <c r="F152" s="603">
        <v>5.43</v>
      </c>
      <c r="G152" s="604">
        <v>6.43</v>
      </c>
      <c r="H152" s="602">
        <v>5.18</v>
      </c>
      <c r="I152" s="603">
        <v>6.06</v>
      </c>
      <c r="J152" s="604">
        <v>7.27</v>
      </c>
      <c r="K152" s="602">
        <v>6.22</v>
      </c>
      <c r="L152" s="603">
        <v>7.45</v>
      </c>
      <c r="M152" s="604">
        <v>9.15</v>
      </c>
      <c r="N152" s="602">
        <v>9.4600000000000009</v>
      </c>
      <c r="O152" s="603">
        <v>11.8</v>
      </c>
      <c r="P152" s="604">
        <v>15.02</v>
      </c>
    </row>
    <row r="153" spans="1:16">
      <c r="A153" s="670">
        <f t="shared" si="2"/>
        <v>15.7</v>
      </c>
      <c r="B153" s="602">
        <v>4.45</v>
      </c>
      <c r="C153" s="603">
        <v>5.09</v>
      </c>
      <c r="D153" s="604">
        <v>5.98</v>
      </c>
      <c r="E153" s="602">
        <v>4.7300000000000004</v>
      </c>
      <c r="F153" s="603">
        <v>5.47</v>
      </c>
      <c r="G153" s="604">
        <v>6.49</v>
      </c>
      <c r="H153" s="602">
        <v>5.19</v>
      </c>
      <c r="I153" s="603">
        <v>6.1</v>
      </c>
      <c r="J153" s="604">
        <v>7.34</v>
      </c>
      <c r="K153" s="602">
        <v>6.24</v>
      </c>
      <c r="L153" s="603">
        <v>7.51</v>
      </c>
      <c r="M153" s="604">
        <v>9.26</v>
      </c>
      <c r="N153" s="602">
        <v>9.5</v>
      </c>
      <c r="O153" s="603">
        <v>11.91</v>
      </c>
      <c r="P153" s="604">
        <v>15.21</v>
      </c>
    </row>
    <row r="154" spans="1:16">
      <c r="A154" s="670">
        <f t="shared" si="2"/>
        <v>15.8</v>
      </c>
      <c r="B154" s="602">
        <v>4.46</v>
      </c>
      <c r="C154" s="603">
        <v>5.12</v>
      </c>
      <c r="D154" s="604">
        <v>6.03</v>
      </c>
      <c r="E154" s="602">
        <v>4.74</v>
      </c>
      <c r="F154" s="603">
        <v>5.5</v>
      </c>
      <c r="G154" s="604">
        <v>6.55</v>
      </c>
      <c r="H154" s="602">
        <v>5.21</v>
      </c>
      <c r="I154" s="603">
        <v>6.14</v>
      </c>
      <c r="J154" s="604">
        <v>7.42</v>
      </c>
      <c r="K154" s="602">
        <v>6.26</v>
      </c>
      <c r="L154" s="603">
        <v>7.57</v>
      </c>
      <c r="M154" s="604">
        <v>9.3699999999999992</v>
      </c>
      <c r="N154" s="602">
        <v>9.5299999999999994</v>
      </c>
      <c r="O154" s="603">
        <v>12.02</v>
      </c>
      <c r="P154" s="604">
        <v>15.42</v>
      </c>
    </row>
    <row r="155" spans="1:16">
      <c r="A155" s="670">
        <f t="shared" si="2"/>
        <v>15.9</v>
      </c>
      <c r="B155" s="602">
        <v>4.47</v>
      </c>
      <c r="C155" s="603">
        <v>5.15</v>
      </c>
      <c r="D155" s="604">
        <v>6.09</v>
      </c>
      <c r="E155" s="602">
        <v>4.75</v>
      </c>
      <c r="F155" s="603">
        <v>5.54</v>
      </c>
      <c r="G155" s="604">
        <v>6.62</v>
      </c>
      <c r="H155" s="602">
        <v>5.22</v>
      </c>
      <c r="I155" s="603">
        <v>6.18</v>
      </c>
      <c r="J155" s="604">
        <v>7.5</v>
      </c>
      <c r="K155" s="602">
        <v>6.28</v>
      </c>
      <c r="L155" s="603">
        <v>7.63</v>
      </c>
      <c r="M155" s="604">
        <v>9.48</v>
      </c>
      <c r="N155" s="602">
        <v>9.57</v>
      </c>
      <c r="O155" s="603">
        <v>12.13</v>
      </c>
      <c r="P155" s="604">
        <v>15.63</v>
      </c>
    </row>
    <row r="156" spans="1:16">
      <c r="A156" s="670">
        <f t="shared" si="2"/>
        <v>16</v>
      </c>
      <c r="B156" s="602">
        <v>4.4800000000000004</v>
      </c>
      <c r="C156" s="603">
        <v>5.18</v>
      </c>
      <c r="D156" s="604">
        <v>6.15</v>
      </c>
      <c r="E156" s="602">
        <v>4.76</v>
      </c>
      <c r="F156" s="603">
        <v>5.57</v>
      </c>
      <c r="G156" s="604">
        <v>6.69</v>
      </c>
      <c r="H156" s="602">
        <v>5.24</v>
      </c>
      <c r="I156" s="603">
        <v>6.23</v>
      </c>
      <c r="J156" s="604">
        <v>7.59</v>
      </c>
      <c r="K156" s="602">
        <v>6.3</v>
      </c>
      <c r="L156" s="603">
        <v>7.69</v>
      </c>
      <c r="M156" s="604">
        <v>9.6</v>
      </c>
      <c r="N156" s="602">
        <v>9.61</v>
      </c>
      <c r="O156" s="603">
        <v>12.25</v>
      </c>
      <c r="P156" s="604">
        <v>15.85</v>
      </c>
    </row>
    <row r="157" spans="1:16">
      <c r="A157" s="670">
        <f t="shared" si="2"/>
        <v>16.100000000000001</v>
      </c>
      <c r="B157" s="602">
        <v>4.49</v>
      </c>
      <c r="C157" s="603">
        <v>5.22</v>
      </c>
      <c r="D157" s="604">
        <v>6.21</v>
      </c>
      <c r="E157" s="602">
        <v>4.78</v>
      </c>
      <c r="F157" s="603">
        <v>5.61</v>
      </c>
      <c r="G157" s="604">
        <v>6.76</v>
      </c>
      <c r="H157" s="602">
        <v>5.25</v>
      </c>
      <c r="I157" s="603">
        <v>6.27</v>
      </c>
      <c r="J157" s="604">
        <v>7.67</v>
      </c>
      <c r="K157" s="602">
        <v>6.32</v>
      </c>
      <c r="L157" s="603">
        <v>7.75</v>
      </c>
      <c r="M157" s="604">
        <v>9.7200000000000006</v>
      </c>
      <c r="N157" s="602">
        <v>9.65</v>
      </c>
      <c r="O157" s="603">
        <v>12.38</v>
      </c>
      <c r="P157" s="604">
        <v>16.079999999999998</v>
      </c>
    </row>
    <row r="158" spans="1:16">
      <c r="A158" s="670">
        <f t="shared" si="2"/>
        <v>16.2</v>
      </c>
      <c r="B158" s="602">
        <v>4.5</v>
      </c>
      <c r="C158" s="603">
        <v>5.25</v>
      </c>
      <c r="D158" s="604">
        <v>6.28</v>
      </c>
      <c r="E158" s="602">
        <v>4.79</v>
      </c>
      <c r="F158" s="603">
        <v>5.65</v>
      </c>
      <c r="G158" s="604">
        <v>6.83</v>
      </c>
      <c r="H158" s="602">
        <v>5.26</v>
      </c>
      <c r="I158" s="603">
        <v>6.32</v>
      </c>
      <c r="J158" s="604">
        <v>7.76</v>
      </c>
      <c r="K158" s="602">
        <v>6.34</v>
      </c>
      <c r="L158" s="603">
        <v>7.82</v>
      </c>
      <c r="M158" s="604">
        <v>9.85</v>
      </c>
      <c r="N158" s="602">
        <v>9.68</v>
      </c>
      <c r="O158" s="603">
        <v>12.5</v>
      </c>
      <c r="P158" s="604">
        <v>16.32</v>
      </c>
    </row>
    <row r="159" spans="1:16">
      <c r="A159" s="670">
        <f t="shared" si="2"/>
        <v>16.3</v>
      </c>
      <c r="B159" s="602">
        <v>4.51</v>
      </c>
      <c r="C159" s="603">
        <v>5.29</v>
      </c>
      <c r="D159" s="604">
        <v>6.34</v>
      </c>
      <c r="E159" s="602">
        <v>4.8</v>
      </c>
      <c r="F159" s="603">
        <v>5.69</v>
      </c>
      <c r="G159" s="604">
        <v>6.91</v>
      </c>
      <c r="H159" s="602">
        <v>5.28</v>
      </c>
      <c r="I159" s="603">
        <v>6.37</v>
      </c>
      <c r="J159" s="604">
        <v>7.86</v>
      </c>
      <c r="K159" s="602">
        <v>6.36</v>
      </c>
      <c r="L159" s="603">
        <v>7.89</v>
      </c>
      <c r="M159" s="604">
        <v>9.98</v>
      </c>
      <c r="N159" s="602">
        <v>9.7200000000000006</v>
      </c>
      <c r="O159" s="603">
        <v>12.63</v>
      </c>
      <c r="P159" s="604">
        <v>16.57</v>
      </c>
    </row>
    <row r="160" spans="1:16">
      <c r="A160" s="670">
        <f t="shared" si="2"/>
        <v>16.399999999999999</v>
      </c>
      <c r="B160" s="602">
        <v>4.5199999999999996</v>
      </c>
      <c r="C160" s="603">
        <v>5.32</v>
      </c>
      <c r="D160" s="604">
        <v>6.41</v>
      </c>
      <c r="E160" s="602">
        <v>4.8099999999999996</v>
      </c>
      <c r="F160" s="603">
        <v>5.73</v>
      </c>
      <c r="G160" s="604">
        <v>6.99</v>
      </c>
      <c r="H160" s="602">
        <v>5.3</v>
      </c>
      <c r="I160" s="603">
        <v>6.42</v>
      </c>
      <c r="J160" s="604">
        <v>7.96</v>
      </c>
      <c r="K160" s="602">
        <v>6.38</v>
      </c>
      <c r="L160" s="603">
        <v>7.96</v>
      </c>
      <c r="M160" s="604">
        <v>10.119999999999999</v>
      </c>
      <c r="N160" s="602">
        <v>9.77</v>
      </c>
      <c r="O160" s="603">
        <v>12.77</v>
      </c>
      <c r="P160" s="604">
        <v>16.829999999999998</v>
      </c>
    </row>
    <row r="161" spans="1:16">
      <c r="A161" s="670">
        <f t="shared" si="2"/>
        <v>16.5</v>
      </c>
      <c r="B161" s="602">
        <v>4.53</v>
      </c>
      <c r="C161" s="603">
        <v>5.36</v>
      </c>
      <c r="D161" s="604">
        <v>6.49</v>
      </c>
      <c r="E161" s="602">
        <v>4.83</v>
      </c>
      <c r="F161" s="603">
        <v>5.78</v>
      </c>
      <c r="G161" s="604">
        <v>7.08</v>
      </c>
      <c r="H161" s="602">
        <v>5.31</v>
      </c>
      <c r="I161" s="603">
        <v>6.47</v>
      </c>
      <c r="J161" s="604">
        <v>8.06</v>
      </c>
      <c r="K161" s="602">
        <v>6.4</v>
      </c>
      <c r="L161" s="603">
        <v>8.0399999999999991</v>
      </c>
      <c r="M161" s="604">
        <v>10.26</v>
      </c>
      <c r="N161" s="602">
        <v>9.81</v>
      </c>
      <c r="O161" s="603">
        <v>12.91</v>
      </c>
      <c r="P161" s="604">
        <v>17.100000000000001</v>
      </c>
    </row>
    <row r="162" spans="1:16">
      <c r="A162" s="670">
        <f t="shared" si="2"/>
        <v>16.600000000000001</v>
      </c>
      <c r="B162" s="602">
        <v>4.55</v>
      </c>
      <c r="C162" s="603">
        <v>5.4</v>
      </c>
      <c r="D162" s="604">
        <v>6.56</v>
      </c>
      <c r="E162" s="602">
        <v>4.84</v>
      </c>
      <c r="F162" s="603">
        <v>5.82</v>
      </c>
      <c r="G162" s="604">
        <v>7.16</v>
      </c>
      <c r="H162" s="602">
        <v>5.33</v>
      </c>
      <c r="I162" s="603">
        <v>6.53</v>
      </c>
      <c r="J162" s="604">
        <v>8.17</v>
      </c>
      <c r="K162" s="602">
        <v>6.43</v>
      </c>
      <c r="L162" s="603">
        <v>8.1199999999999992</v>
      </c>
      <c r="M162" s="604">
        <v>10.41</v>
      </c>
      <c r="N162" s="602">
        <v>9.85</v>
      </c>
      <c r="O162" s="603">
        <v>13.06</v>
      </c>
      <c r="P162" s="604">
        <v>17.38</v>
      </c>
    </row>
    <row r="163" spans="1:16">
      <c r="A163" s="670">
        <f t="shared" si="2"/>
        <v>16.7</v>
      </c>
      <c r="B163" s="602">
        <v>4.5599999999999996</v>
      </c>
      <c r="C163" s="603">
        <v>5.44</v>
      </c>
      <c r="D163" s="604">
        <v>6.64</v>
      </c>
      <c r="E163" s="602">
        <v>4.8499999999999996</v>
      </c>
      <c r="F163" s="603">
        <v>5.87</v>
      </c>
      <c r="G163" s="604">
        <v>7.25</v>
      </c>
      <c r="H163" s="602">
        <v>5.34</v>
      </c>
      <c r="I163" s="603">
        <v>6.59</v>
      </c>
      <c r="J163" s="604">
        <v>8.2799999999999994</v>
      </c>
      <c r="K163" s="602">
        <v>6.45</v>
      </c>
      <c r="L163" s="603">
        <v>8.1999999999999993</v>
      </c>
      <c r="M163" s="604">
        <v>10.57</v>
      </c>
      <c r="N163" s="602">
        <v>9.9</v>
      </c>
      <c r="O163" s="603">
        <v>13.21</v>
      </c>
      <c r="P163" s="604">
        <v>17.670000000000002</v>
      </c>
    </row>
    <row r="164" spans="1:16">
      <c r="A164" s="670">
        <f t="shared" si="2"/>
        <v>16.8</v>
      </c>
      <c r="B164" s="602">
        <v>4.57</v>
      </c>
      <c r="C164" s="603">
        <v>5.48</v>
      </c>
      <c r="D164" s="604">
        <v>6.73</v>
      </c>
      <c r="E164" s="602">
        <v>4.87</v>
      </c>
      <c r="F164" s="603">
        <v>5.92</v>
      </c>
      <c r="G164" s="604">
        <v>7.35</v>
      </c>
      <c r="H164" s="602">
        <v>5.36</v>
      </c>
      <c r="I164" s="603">
        <v>6.65</v>
      </c>
      <c r="J164" s="604">
        <v>8.39</v>
      </c>
      <c r="K164" s="602">
        <v>6.47</v>
      </c>
      <c r="L164" s="603">
        <v>8.2799999999999994</v>
      </c>
      <c r="M164" s="604">
        <v>10.73</v>
      </c>
      <c r="N164" s="602">
        <v>9.94</v>
      </c>
      <c r="O164" s="603">
        <v>13.38</v>
      </c>
      <c r="P164" s="604">
        <v>17.98</v>
      </c>
    </row>
    <row r="165" spans="1:16">
      <c r="A165" s="670">
        <f t="shared" si="2"/>
        <v>16.899999999999999</v>
      </c>
      <c r="B165" s="602">
        <v>4.58</v>
      </c>
      <c r="C165" s="603">
        <v>5.53</v>
      </c>
      <c r="D165" s="604">
        <v>6.81</v>
      </c>
      <c r="E165" s="602">
        <v>4.88</v>
      </c>
      <c r="F165" s="603">
        <v>5.97</v>
      </c>
      <c r="G165" s="604">
        <v>7.45</v>
      </c>
      <c r="H165" s="602">
        <v>5.38</v>
      </c>
      <c r="I165" s="603">
        <v>6.71</v>
      </c>
      <c r="J165" s="604">
        <v>8.52</v>
      </c>
      <c r="K165" s="602">
        <v>6.5</v>
      </c>
      <c r="L165" s="603">
        <v>8.3699999999999992</v>
      </c>
      <c r="M165" s="604">
        <v>10.9</v>
      </c>
      <c r="N165" s="602">
        <v>9.99</v>
      </c>
      <c r="O165" s="603">
        <v>13.54</v>
      </c>
      <c r="P165" s="604">
        <v>18.3</v>
      </c>
    </row>
    <row r="166" spans="1:16">
      <c r="A166" s="670">
        <f t="shared" si="2"/>
        <v>17</v>
      </c>
      <c r="B166" s="602">
        <v>4.5999999999999996</v>
      </c>
      <c r="C166" s="603">
        <v>5.58</v>
      </c>
      <c r="D166" s="604">
        <v>6.9</v>
      </c>
      <c r="E166" s="602">
        <v>4.9000000000000004</v>
      </c>
      <c r="F166" s="603">
        <v>6.03</v>
      </c>
      <c r="G166" s="604">
        <v>7.56</v>
      </c>
      <c r="H166" s="602">
        <v>5.4</v>
      </c>
      <c r="I166" s="603">
        <v>6.78</v>
      </c>
      <c r="J166" s="604">
        <v>8.64</v>
      </c>
      <c r="K166" s="602">
        <v>6.52</v>
      </c>
      <c r="L166" s="603">
        <v>8.4600000000000009</v>
      </c>
      <c r="M166" s="604">
        <v>11.08</v>
      </c>
      <c r="N166" s="602">
        <v>10.039999999999999</v>
      </c>
      <c r="O166" s="603">
        <v>13.72</v>
      </c>
      <c r="P166" s="604">
        <v>18.63</v>
      </c>
    </row>
    <row r="167" spans="1:16">
      <c r="A167" s="670">
        <f t="shared" si="2"/>
        <v>17.100000000000001</v>
      </c>
      <c r="B167" s="602">
        <v>4.6100000000000003</v>
      </c>
      <c r="C167" s="603">
        <v>5.63</v>
      </c>
      <c r="D167" s="604">
        <v>7</v>
      </c>
      <c r="E167" s="602">
        <v>4.91</v>
      </c>
      <c r="F167" s="603">
        <v>6.08</v>
      </c>
      <c r="G167" s="604">
        <v>7.66</v>
      </c>
      <c r="H167" s="602">
        <v>5.42</v>
      </c>
      <c r="I167" s="603">
        <v>6.85</v>
      </c>
      <c r="J167" s="604">
        <v>8.7799999999999994</v>
      </c>
      <c r="K167" s="602">
        <v>6.55</v>
      </c>
      <c r="L167" s="603">
        <v>8.56</v>
      </c>
      <c r="M167" s="604">
        <v>11.27</v>
      </c>
      <c r="N167" s="602">
        <v>10.09</v>
      </c>
      <c r="O167" s="603">
        <v>13.9</v>
      </c>
      <c r="P167" s="604">
        <v>18.98</v>
      </c>
    </row>
    <row r="168" spans="1:16">
      <c r="A168" s="670">
        <f t="shared" si="2"/>
        <v>17.2</v>
      </c>
      <c r="B168" s="602">
        <v>4.62</v>
      </c>
      <c r="C168" s="603">
        <v>5.68</v>
      </c>
      <c r="D168" s="604">
        <v>7.1</v>
      </c>
      <c r="E168" s="602">
        <v>4.93</v>
      </c>
      <c r="F168" s="603">
        <v>6.14</v>
      </c>
      <c r="G168" s="604">
        <v>7.78</v>
      </c>
      <c r="H168" s="602">
        <v>5.44</v>
      </c>
      <c r="I168" s="603">
        <v>6.92</v>
      </c>
      <c r="J168" s="604">
        <v>8.92</v>
      </c>
      <c r="K168" s="602">
        <v>6.58</v>
      </c>
      <c r="L168" s="603">
        <v>8.66</v>
      </c>
      <c r="M168" s="604">
        <v>11.46</v>
      </c>
      <c r="N168" s="602">
        <v>10.14</v>
      </c>
      <c r="O168" s="603">
        <v>14.09</v>
      </c>
      <c r="P168" s="604">
        <v>19.350000000000001</v>
      </c>
    </row>
    <row r="169" spans="1:16">
      <c r="A169" s="670">
        <f t="shared" si="2"/>
        <v>17.3</v>
      </c>
      <c r="B169" s="602">
        <v>4.6399999999999997</v>
      </c>
      <c r="C169" s="603">
        <v>5.73</v>
      </c>
      <c r="D169" s="604">
        <v>7.2</v>
      </c>
      <c r="E169" s="602">
        <v>4.9400000000000004</v>
      </c>
      <c r="F169" s="603">
        <v>6.2</v>
      </c>
      <c r="G169" s="604">
        <v>7.9</v>
      </c>
      <c r="H169" s="602">
        <v>5.46</v>
      </c>
      <c r="I169" s="603">
        <v>6.99</v>
      </c>
      <c r="J169" s="604">
        <v>9.06</v>
      </c>
      <c r="K169" s="602">
        <v>6.6</v>
      </c>
      <c r="L169" s="603">
        <v>8.77</v>
      </c>
      <c r="M169" s="604">
        <v>11.67</v>
      </c>
      <c r="N169" s="602">
        <v>10.19</v>
      </c>
      <c r="O169" s="603">
        <v>14.29</v>
      </c>
      <c r="P169" s="604">
        <v>19.73</v>
      </c>
    </row>
    <row r="170" spans="1:16">
      <c r="A170" s="670">
        <f t="shared" si="2"/>
        <v>17.399999999999999</v>
      </c>
      <c r="B170" s="602">
        <v>4.6500000000000004</v>
      </c>
      <c r="C170" s="603">
        <v>5.79</v>
      </c>
      <c r="D170" s="604">
        <v>7.31</v>
      </c>
      <c r="E170" s="602">
        <v>4.96</v>
      </c>
      <c r="F170" s="603">
        <v>6.27</v>
      </c>
      <c r="G170" s="604">
        <v>8.0299999999999994</v>
      </c>
      <c r="H170" s="602">
        <v>5.48</v>
      </c>
      <c r="I170" s="603">
        <v>7.07</v>
      </c>
      <c r="J170" s="604">
        <v>9.2200000000000006</v>
      </c>
      <c r="K170" s="602">
        <v>6.63</v>
      </c>
      <c r="L170" s="603">
        <v>8.8800000000000008</v>
      </c>
      <c r="M170" s="604">
        <v>11.88</v>
      </c>
      <c r="N170" s="602">
        <v>10.25</v>
      </c>
      <c r="O170" s="603">
        <v>14.5</v>
      </c>
      <c r="P170" s="604">
        <v>20.13</v>
      </c>
    </row>
    <row r="171" spans="1:16">
      <c r="A171" s="670">
        <f t="shared" si="2"/>
        <v>17.5</v>
      </c>
      <c r="B171" s="602">
        <v>4.67</v>
      </c>
      <c r="C171" s="603">
        <v>5.84</v>
      </c>
      <c r="D171" s="604">
        <v>7.43</v>
      </c>
      <c r="E171" s="602">
        <v>4.9800000000000004</v>
      </c>
      <c r="F171" s="603">
        <v>6.33</v>
      </c>
      <c r="G171" s="604">
        <v>8.16</v>
      </c>
      <c r="H171" s="602">
        <v>5.5</v>
      </c>
      <c r="I171" s="603">
        <v>7.15</v>
      </c>
      <c r="J171" s="604">
        <v>9.3800000000000008</v>
      </c>
      <c r="K171" s="602">
        <v>6.66</v>
      </c>
      <c r="L171" s="603">
        <v>8.99</v>
      </c>
      <c r="M171" s="604">
        <v>12.11</v>
      </c>
      <c r="N171" s="602">
        <v>10.3</v>
      </c>
      <c r="O171" s="603">
        <v>14.71</v>
      </c>
      <c r="P171" s="604">
        <v>20.56</v>
      </c>
    </row>
    <row r="172" spans="1:16">
      <c r="A172" s="670">
        <f t="shared" si="2"/>
        <v>17.600000000000001</v>
      </c>
      <c r="B172" s="602">
        <v>4.68</v>
      </c>
      <c r="C172" s="603">
        <v>5.91</v>
      </c>
      <c r="D172" s="604">
        <v>7.55</v>
      </c>
      <c r="E172" s="602">
        <v>5</v>
      </c>
      <c r="F172" s="603">
        <v>6.41</v>
      </c>
      <c r="G172" s="604">
        <v>8.3000000000000007</v>
      </c>
      <c r="H172" s="602">
        <v>5.52</v>
      </c>
      <c r="I172" s="603">
        <v>7.24</v>
      </c>
      <c r="J172" s="604">
        <v>9.5500000000000007</v>
      </c>
      <c r="K172" s="602">
        <v>6.69</v>
      </c>
      <c r="L172" s="603">
        <v>9.11</v>
      </c>
      <c r="M172" s="604">
        <v>12.35</v>
      </c>
      <c r="N172" s="602">
        <v>10.36</v>
      </c>
      <c r="O172" s="603">
        <v>14.94</v>
      </c>
      <c r="P172" s="604">
        <v>21</v>
      </c>
    </row>
    <row r="173" spans="1:16">
      <c r="A173" s="670">
        <f t="shared" si="2"/>
        <v>17.7</v>
      </c>
      <c r="B173" s="602">
        <v>4.7</v>
      </c>
      <c r="C173" s="603">
        <v>5.97</v>
      </c>
      <c r="D173" s="604">
        <v>7.68</v>
      </c>
      <c r="E173" s="602">
        <v>5.01</v>
      </c>
      <c r="F173" s="603">
        <v>6.48</v>
      </c>
      <c r="G173" s="604">
        <v>8.4499999999999993</v>
      </c>
      <c r="H173" s="602">
        <v>5.54</v>
      </c>
      <c r="I173" s="603">
        <v>7.33</v>
      </c>
      <c r="J173" s="604">
        <v>9.73</v>
      </c>
      <c r="K173" s="602">
        <v>6.73</v>
      </c>
      <c r="L173" s="603">
        <v>9.24</v>
      </c>
      <c r="M173" s="604">
        <v>12.6</v>
      </c>
      <c r="N173" s="602">
        <v>10.42</v>
      </c>
      <c r="O173" s="603">
        <v>15.18</v>
      </c>
      <c r="P173" s="604">
        <v>21.46</v>
      </c>
    </row>
    <row r="174" spans="1:16">
      <c r="A174" s="670">
        <f t="shared" si="2"/>
        <v>17.8</v>
      </c>
      <c r="B174" s="602">
        <v>4.72</v>
      </c>
      <c r="C174" s="603">
        <v>6.04</v>
      </c>
      <c r="D174" s="604">
        <v>7.81</v>
      </c>
      <c r="E174" s="602">
        <v>5.03</v>
      </c>
      <c r="F174" s="603">
        <v>6.56</v>
      </c>
      <c r="G174" s="604">
        <v>8.6</v>
      </c>
      <c r="H174" s="602">
        <v>5.57</v>
      </c>
      <c r="I174" s="603">
        <v>7.43</v>
      </c>
      <c r="J174" s="604">
        <v>9.92</v>
      </c>
      <c r="K174" s="602">
        <v>6.76</v>
      </c>
      <c r="L174" s="603">
        <v>9.3699999999999992</v>
      </c>
      <c r="M174" s="604">
        <v>12.86</v>
      </c>
      <c r="N174" s="602">
        <v>10.48</v>
      </c>
      <c r="O174" s="603">
        <v>15.43</v>
      </c>
      <c r="P174" s="604">
        <v>21.95</v>
      </c>
    </row>
    <row r="175" spans="1:16">
      <c r="A175" s="670">
        <f t="shared" si="2"/>
        <v>17.899999999999999</v>
      </c>
      <c r="B175" s="602">
        <v>4.7300000000000004</v>
      </c>
      <c r="C175" s="603">
        <v>6.11</v>
      </c>
      <c r="D175" s="604">
        <v>7.95</v>
      </c>
      <c r="E175" s="602">
        <v>5.05</v>
      </c>
      <c r="F175" s="603">
        <v>6.64</v>
      </c>
      <c r="G175" s="604">
        <v>8.76</v>
      </c>
      <c r="H175" s="602">
        <v>5.59</v>
      </c>
      <c r="I175" s="603">
        <v>7.53</v>
      </c>
      <c r="J175" s="604">
        <v>10.119999999999999</v>
      </c>
      <c r="K175" s="602">
        <v>6.79</v>
      </c>
      <c r="L175" s="603">
        <v>9.51</v>
      </c>
      <c r="M175" s="604">
        <v>13.14</v>
      </c>
      <c r="N175" s="602">
        <v>10.55</v>
      </c>
      <c r="O175" s="603">
        <v>15.7</v>
      </c>
      <c r="P175" s="604">
        <v>22.47</v>
      </c>
    </row>
    <row r="176" spans="1:16">
      <c r="A176" s="670">
        <f t="shared" si="2"/>
        <v>18</v>
      </c>
      <c r="B176" s="602">
        <v>4.75</v>
      </c>
      <c r="C176" s="603">
        <v>6.18</v>
      </c>
      <c r="D176" s="604">
        <v>8.1</v>
      </c>
      <c r="E176" s="602">
        <v>5.07</v>
      </c>
      <c r="F176" s="603">
        <v>6.73</v>
      </c>
      <c r="G176" s="604">
        <v>8.94</v>
      </c>
      <c r="H176" s="602">
        <v>5.61</v>
      </c>
      <c r="I176" s="603">
        <v>7.63</v>
      </c>
      <c r="J176" s="604">
        <v>10.32</v>
      </c>
      <c r="K176" s="602">
        <v>6.83</v>
      </c>
      <c r="L176" s="603">
        <v>9.66</v>
      </c>
      <c r="M176" s="604">
        <v>13.43</v>
      </c>
      <c r="N176" s="602">
        <v>10.61</v>
      </c>
      <c r="O176" s="603">
        <v>15.97</v>
      </c>
      <c r="P176" s="604">
        <v>23.01</v>
      </c>
    </row>
    <row r="177" spans="1:16">
      <c r="A177" s="670">
        <f t="shared" si="2"/>
        <v>18.100000000000001</v>
      </c>
      <c r="B177" s="602">
        <v>4.7699999999999996</v>
      </c>
      <c r="C177" s="603">
        <v>6.26</v>
      </c>
      <c r="D177" s="604">
        <v>8.26</v>
      </c>
      <c r="E177" s="602">
        <v>5.0999999999999996</v>
      </c>
      <c r="F177" s="603">
        <v>6.82</v>
      </c>
      <c r="G177" s="604">
        <v>9.1199999999999992</v>
      </c>
      <c r="H177" s="602">
        <v>5.64</v>
      </c>
      <c r="I177" s="603">
        <v>7.74</v>
      </c>
      <c r="J177" s="604">
        <v>10.55</v>
      </c>
      <c r="K177" s="602">
        <v>6.86</v>
      </c>
      <c r="L177" s="603">
        <v>9.82</v>
      </c>
      <c r="M177" s="604">
        <v>13.74</v>
      </c>
      <c r="N177" s="602">
        <v>10.68</v>
      </c>
      <c r="O177" s="603">
        <v>16.27</v>
      </c>
      <c r="P177" s="604">
        <v>23.58</v>
      </c>
    </row>
    <row r="178" spans="1:16">
      <c r="A178" s="670">
        <f t="shared" si="2"/>
        <v>18.2</v>
      </c>
      <c r="B178" s="602">
        <v>4.79</v>
      </c>
      <c r="C178" s="603">
        <v>6.35</v>
      </c>
      <c r="D178" s="604">
        <v>8.43</v>
      </c>
      <c r="E178" s="602">
        <v>5.12</v>
      </c>
      <c r="F178" s="603">
        <v>6.91</v>
      </c>
      <c r="G178" s="604">
        <v>9.31</v>
      </c>
      <c r="H178" s="602">
        <v>5.67</v>
      </c>
      <c r="I178" s="603">
        <v>7.86</v>
      </c>
      <c r="J178" s="604">
        <v>10.78</v>
      </c>
      <c r="K178" s="602">
        <v>6.9</v>
      </c>
      <c r="L178" s="603">
        <v>9.98</v>
      </c>
      <c r="M178" s="604">
        <v>14.06</v>
      </c>
      <c r="N178" s="602">
        <v>10.76</v>
      </c>
      <c r="O178" s="603">
        <v>16.57</v>
      </c>
      <c r="P178" s="604">
        <v>24.19</v>
      </c>
    </row>
    <row r="179" spans="1:16">
      <c r="A179" s="670">
        <f t="shared" si="2"/>
        <v>18.3</v>
      </c>
      <c r="B179" s="602">
        <v>4.8099999999999996</v>
      </c>
      <c r="C179" s="603">
        <v>6.43</v>
      </c>
      <c r="D179" s="604">
        <v>8.6</v>
      </c>
      <c r="E179" s="602">
        <v>5.14</v>
      </c>
      <c r="F179" s="603">
        <v>7.01</v>
      </c>
      <c r="G179" s="604">
        <v>9.51</v>
      </c>
      <c r="H179" s="602">
        <v>5.7</v>
      </c>
      <c r="I179" s="603">
        <v>7.98</v>
      </c>
      <c r="J179" s="604">
        <v>11.03</v>
      </c>
      <c r="K179" s="602">
        <v>6.94</v>
      </c>
      <c r="L179" s="603">
        <v>10.15</v>
      </c>
      <c r="M179" s="604">
        <v>14.41</v>
      </c>
      <c r="N179" s="602">
        <v>10.83</v>
      </c>
      <c r="O179" s="603">
        <v>16.899999999999999</v>
      </c>
      <c r="P179" s="604">
        <v>24.82</v>
      </c>
    </row>
    <row r="180" spans="1:16">
      <c r="A180" s="670">
        <f t="shared" si="2"/>
        <v>18.399999999999999</v>
      </c>
      <c r="B180" s="602">
        <v>4.83</v>
      </c>
      <c r="C180" s="603">
        <v>6.53</v>
      </c>
      <c r="D180" s="604">
        <v>8.7899999999999991</v>
      </c>
      <c r="E180" s="602">
        <v>5.17</v>
      </c>
      <c r="F180" s="603">
        <v>7.12</v>
      </c>
      <c r="G180" s="604">
        <v>9.73</v>
      </c>
      <c r="H180" s="602">
        <v>5.73</v>
      </c>
      <c r="I180" s="603">
        <v>8.11</v>
      </c>
      <c r="J180" s="604">
        <v>11.29</v>
      </c>
      <c r="K180" s="602">
        <v>6.98</v>
      </c>
      <c r="L180" s="603">
        <v>10.34</v>
      </c>
      <c r="M180" s="604">
        <v>14.77</v>
      </c>
      <c r="N180" s="602">
        <v>10.91</v>
      </c>
      <c r="O180" s="603">
        <v>17.239999999999998</v>
      </c>
      <c r="P180" s="604">
        <v>25.5</v>
      </c>
    </row>
    <row r="181" spans="1:16">
      <c r="A181" s="670">
        <f t="shared" si="2"/>
        <v>18.5</v>
      </c>
      <c r="B181" s="602">
        <v>4.8499999999999996</v>
      </c>
      <c r="C181" s="603">
        <v>6.62</v>
      </c>
      <c r="D181" s="604">
        <v>8.99</v>
      </c>
      <c r="E181" s="602">
        <v>5.19</v>
      </c>
      <c r="F181" s="603">
        <v>7.23</v>
      </c>
      <c r="G181" s="604">
        <v>9.9499999999999993</v>
      </c>
      <c r="H181" s="602">
        <v>5.76</v>
      </c>
      <c r="I181" s="603">
        <v>8.25</v>
      </c>
      <c r="J181" s="604">
        <v>11.56</v>
      </c>
      <c r="K181" s="602">
        <v>7.03</v>
      </c>
      <c r="L181" s="603">
        <v>10.53</v>
      </c>
      <c r="M181" s="604">
        <v>15.16</v>
      </c>
      <c r="N181" s="602">
        <v>10.99</v>
      </c>
      <c r="O181" s="603">
        <v>17.600000000000001</v>
      </c>
      <c r="P181" s="604">
        <v>26.21</v>
      </c>
    </row>
    <row r="182" spans="1:16">
      <c r="A182" s="670">
        <f t="shared" si="2"/>
        <v>18.600000000000001</v>
      </c>
      <c r="B182" s="602">
        <v>4.87</v>
      </c>
      <c r="C182" s="603">
        <v>6.73</v>
      </c>
      <c r="D182" s="604">
        <v>9.1999999999999993</v>
      </c>
      <c r="E182" s="602">
        <v>5.22</v>
      </c>
      <c r="F182" s="603">
        <v>7.35</v>
      </c>
      <c r="G182" s="604">
        <v>10.19</v>
      </c>
      <c r="H182" s="602">
        <v>5.79</v>
      </c>
      <c r="I182" s="603">
        <v>8.4</v>
      </c>
      <c r="J182" s="604">
        <v>11.86</v>
      </c>
      <c r="K182" s="602">
        <v>7.07</v>
      </c>
      <c r="L182" s="603">
        <v>10.73</v>
      </c>
      <c r="M182" s="604">
        <v>15.57</v>
      </c>
      <c r="N182" s="602">
        <v>11.08</v>
      </c>
      <c r="O182" s="603">
        <v>17.98</v>
      </c>
      <c r="P182" s="604">
        <v>26.96</v>
      </c>
    </row>
    <row r="183" spans="1:16">
      <c r="A183" s="670">
        <f t="shared" si="2"/>
        <v>18.7</v>
      </c>
      <c r="B183" s="602">
        <v>4.9000000000000004</v>
      </c>
      <c r="C183" s="603">
        <v>6.84</v>
      </c>
      <c r="D183" s="604">
        <v>9.42</v>
      </c>
      <c r="E183" s="602">
        <v>5.24</v>
      </c>
      <c r="F183" s="603">
        <v>7.48</v>
      </c>
      <c r="G183" s="604">
        <v>10.45</v>
      </c>
      <c r="H183" s="602">
        <v>5.82</v>
      </c>
      <c r="I183" s="603">
        <v>8.5500000000000007</v>
      </c>
      <c r="J183" s="604">
        <v>12.17</v>
      </c>
      <c r="K183" s="602">
        <v>7.12</v>
      </c>
      <c r="L183" s="603">
        <v>10.95</v>
      </c>
      <c r="M183" s="604">
        <v>16</v>
      </c>
      <c r="N183" s="602">
        <v>11.17</v>
      </c>
      <c r="O183" s="603">
        <v>18.38</v>
      </c>
      <c r="P183" s="604">
        <v>27.76</v>
      </c>
    </row>
    <row r="184" spans="1:16">
      <c r="A184" s="670">
        <f t="shared" si="2"/>
        <v>18.8</v>
      </c>
      <c r="B184" s="602">
        <v>4.92</v>
      </c>
      <c r="C184" s="603">
        <v>6.95</v>
      </c>
      <c r="D184" s="604">
        <v>9.66</v>
      </c>
      <c r="E184" s="602">
        <v>5.27</v>
      </c>
      <c r="F184" s="603">
        <v>7.61</v>
      </c>
      <c r="G184" s="604">
        <v>10.72</v>
      </c>
      <c r="H184" s="602">
        <v>5.86</v>
      </c>
      <c r="I184" s="603">
        <v>8.7100000000000009</v>
      </c>
      <c r="J184" s="604">
        <v>12.5</v>
      </c>
      <c r="K184" s="602">
        <v>7.17</v>
      </c>
      <c r="L184" s="603">
        <v>11.18</v>
      </c>
      <c r="M184" s="604">
        <v>16.46</v>
      </c>
      <c r="N184" s="602">
        <v>11.26</v>
      </c>
      <c r="O184" s="603">
        <v>18.809999999999999</v>
      </c>
      <c r="P184" s="604">
        <v>28.6</v>
      </c>
    </row>
    <row r="185" spans="1:16">
      <c r="A185" s="670">
        <f t="shared" si="2"/>
        <v>18.899999999999999</v>
      </c>
      <c r="B185" s="602">
        <v>4.95</v>
      </c>
      <c r="C185" s="603">
        <v>7.08</v>
      </c>
      <c r="D185" s="604">
        <v>9.91</v>
      </c>
      <c r="E185" s="602">
        <v>5.3</v>
      </c>
      <c r="F185" s="603">
        <v>7.75</v>
      </c>
      <c r="G185" s="604">
        <v>11.01</v>
      </c>
      <c r="H185" s="602">
        <v>5.89</v>
      </c>
      <c r="I185" s="603">
        <v>8.89</v>
      </c>
      <c r="J185" s="604">
        <v>12.85</v>
      </c>
      <c r="K185" s="602">
        <v>7.22</v>
      </c>
      <c r="L185" s="603">
        <v>11.42</v>
      </c>
      <c r="M185" s="604">
        <v>16.95</v>
      </c>
      <c r="N185" s="602">
        <v>11.36</v>
      </c>
      <c r="O185" s="603">
        <v>19.260000000000002</v>
      </c>
      <c r="P185" s="604">
        <v>29.5</v>
      </c>
    </row>
    <row r="186" spans="1:16">
      <c r="A186" s="670">
        <f t="shared" si="2"/>
        <v>19</v>
      </c>
      <c r="B186" s="602">
        <v>4.9800000000000004</v>
      </c>
      <c r="C186" s="603">
        <v>7.21</v>
      </c>
      <c r="D186" s="604">
        <v>10.17</v>
      </c>
      <c r="E186" s="602">
        <v>5.33</v>
      </c>
      <c r="F186" s="603">
        <v>7.9</v>
      </c>
      <c r="G186" s="604">
        <v>11.32</v>
      </c>
      <c r="H186" s="602">
        <v>5.93</v>
      </c>
      <c r="I186" s="603">
        <v>9.07</v>
      </c>
      <c r="J186" s="604">
        <v>13.22</v>
      </c>
      <c r="K186" s="602">
        <v>7.28</v>
      </c>
      <c r="L186" s="603">
        <v>11.67</v>
      </c>
      <c r="M186" s="604">
        <v>17.47</v>
      </c>
      <c r="N186" s="602">
        <v>11.46</v>
      </c>
      <c r="O186" s="603">
        <v>19.739999999999998</v>
      </c>
      <c r="P186" s="604">
        <v>30.45</v>
      </c>
    </row>
    <row r="187" spans="1:16">
      <c r="A187" s="670">
        <f t="shared" si="2"/>
        <v>19.100000000000001</v>
      </c>
      <c r="B187" s="602">
        <v>5.01</v>
      </c>
      <c r="C187" s="603">
        <v>7.35</v>
      </c>
      <c r="D187" s="604">
        <v>10.46</v>
      </c>
      <c r="E187" s="602">
        <v>5.37</v>
      </c>
      <c r="F187" s="603">
        <v>8.06</v>
      </c>
      <c r="G187" s="604">
        <v>11.64</v>
      </c>
      <c r="H187" s="602">
        <v>5.97</v>
      </c>
      <c r="I187" s="603">
        <v>9.26</v>
      </c>
      <c r="J187" s="604">
        <v>13.62</v>
      </c>
      <c r="K187" s="602">
        <v>7.33</v>
      </c>
      <c r="L187" s="603">
        <v>11.94</v>
      </c>
      <c r="M187" s="604">
        <v>18.02</v>
      </c>
      <c r="N187" s="602">
        <v>11.57</v>
      </c>
      <c r="O187" s="603">
        <v>20.25</v>
      </c>
      <c r="P187" s="604">
        <v>31.45</v>
      </c>
    </row>
    <row r="188" spans="1:16">
      <c r="A188" s="670">
        <f t="shared" si="2"/>
        <v>19.2</v>
      </c>
      <c r="B188" s="602">
        <v>5.04</v>
      </c>
      <c r="C188" s="603">
        <v>7.49</v>
      </c>
      <c r="D188" s="604">
        <v>10.76</v>
      </c>
      <c r="E188" s="602">
        <v>5.4</v>
      </c>
      <c r="F188" s="603">
        <v>8.23</v>
      </c>
      <c r="G188" s="604">
        <v>11.99</v>
      </c>
      <c r="H188" s="602">
        <v>6.02</v>
      </c>
      <c r="I188" s="603">
        <v>9.4700000000000006</v>
      </c>
      <c r="J188" s="604">
        <v>14.04</v>
      </c>
      <c r="K188" s="602">
        <v>7.39</v>
      </c>
      <c r="L188" s="603">
        <v>12.23</v>
      </c>
      <c r="M188" s="604">
        <v>18.61</v>
      </c>
      <c r="N188" s="602">
        <v>11.68</v>
      </c>
      <c r="O188" s="603">
        <v>20.78</v>
      </c>
      <c r="P188" s="604">
        <v>32.520000000000003</v>
      </c>
    </row>
    <row r="189" spans="1:16">
      <c r="A189" s="670">
        <f t="shared" si="2"/>
        <v>19.3</v>
      </c>
      <c r="B189" s="602">
        <v>5.07</v>
      </c>
      <c r="C189" s="603">
        <v>7.65</v>
      </c>
      <c r="D189" s="604">
        <v>11.08</v>
      </c>
      <c r="E189" s="602">
        <v>5.44</v>
      </c>
      <c r="F189" s="603">
        <v>8.41</v>
      </c>
      <c r="G189" s="604">
        <v>12.36</v>
      </c>
      <c r="H189" s="602">
        <v>6.06</v>
      </c>
      <c r="I189" s="603">
        <v>9.69</v>
      </c>
      <c r="J189" s="604">
        <v>14.49</v>
      </c>
      <c r="K189" s="602">
        <v>7.45</v>
      </c>
      <c r="L189" s="603">
        <v>12.54</v>
      </c>
      <c r="M189" s="604">
        <v>19.23</v>
      </c>
      <c r="N189" s="602">
        <v>11.8</v>
      </c>
      <c r="O189" s="603">
        <v>21.35</v>
      </c>
      <c r="P189" s="604">
        <v>33.659999999999997</v>
      </c>
    </row>
    <row r="190" spans="1:16">
      <c r="A190" s="670">
        <f t="shared" si="2"/>
        <v>19.399999999999999</v>
      </c>
      <c r="B190" s="602">
        <v>5.0999999999999996</v>
      </c>
      <c r="C190" s="603">
        <v>7.81</v>
      </c>
      <c r="D190" s="604">
        <v>11.43</v>
      </c>
      <c r="E190" s="602">
        <v>5.48</v>
      </c>
      <c r="F190" s="603">
        <v>8.6</v>
      </c>
      <c r="G190" s="604">
        <v>12.76</v>
      </c>
      <c r="H190" s="602">
        <v>6.11</v>
      </c>
      <c r="I190" s="603">
        <v>9.92</v>
      </c>
      <c r="J190" s="604">
        <v>14.97</v>
      </c>
      <c r="K190" s="602">
        <v>7.52</v>
      </c>
      <c r="L190" s="603">
        <v>12.86</v>
      </c>
      <c r="M190" s="604">
        <v>19.89</v>
      </c>
      <c r="N190" s="602">
        <v>11.92</v>
      </c>
      <c r="O190" s="603">
        <v>21.96</v>
      </c>
      <c r="P190" s="604">
        <v>34.86</v>
      </c>
    </row>
    <row r="191" spans="1:16">
      <c r="A191" s="670">
        <f t="shared" si="2"/>
        <v>19.5</v>
      </c>
      <c r="B191" s="602">
        <v>5.14</v>
      </c>
      <c r="C191" s="603">
        <v>7.99</v>
      </c>
      <c r="D191" s="604">
        <v>11.79</v>
      </c>
      <c r="E191" s="602">
        <v>5.52</v>
      </c>
      <c r="F191" s="603">
        <v>8.81</v>
      </c>
      <c r="G191" s="604">
        <v>13.18</v>
      </c>
      <c r="H191" s="602">
        <v>6.16</v>
      </c>
      <c r="I191" s="603">
        <v>10.17</v>
      </c>
      <c r="J191" s="604">
        <v>15.48</v>
      </c>
      <c r="K191" s="602">
        <v>7.59</v>
      </c>
      <c r="L191" s="603">
        <v>13.21</v>
      </c>
      <c r="M191" s="604">
        <v>20.6</v>
      </c>
      <c r="N191" s="602">
        <v>12.05</v>
      </c>
      <c r="O191" s="603">
        <v>22.6</v>
      </c>
      <c r="P191" s="604">
        <v>36.15</v>
      </c>
    </row>
    <row r="192" spans="1:16">
      <c r="A192" s="670">
        <f t="shared" si="2"/>
        <v>19.600000000000001</v>
      </c>
      <c r="B192" s="602">
        <v>5.17</v>
      </c>
      <c r="C192" s="603">
        <v>8.18</v>
      </c>
      <c r="D192" s="604">
        <v>12.18</v>
      </c>
      <c r="E192" s="602">
        <v>5.56</v>
      </c>
      <c r="F192" s="603">
        <v>9.02</v>
      </c>
      <c r="G192" s="604">
        <v>13.63</v>
      </c>
      <c r="H192" s="602">
        <v>6.21</v>
      </c>
      <c r="I192" s="603">
        <v>10.43</v>
      </c>
      <c r="J192" s="604">
        <v>16.03</v>
      </c>
      <c r="K192" s="602">
        <v>7.66</v>
      </c>
      <c r="L192" s="603">
        <v>13.58</v>
      </c>
      <c r="M192" s="604">
        <v>21.36</v>
      </c>
      <c r="N192" s="602">
        <v>12.19</v>
      </c>
      <c r="O192" s="603">
        <v>23.28</v>
      </c>
      <c r="P192" s="604">
        <v>37.51</v>
      </c>
    </row>
    <row r="193" spans="1:16">
      <c r="A193" s="670">
        <f t="shared" si="2"/>
        <v>19.7</v>
      </c>
      <c r="B193" s="602">
        <v>5.21</v>
      </c>
      <c r="C193" s="603">
        <v>8.3800000000000008</v>
      </c>
      <c r="D193" s="604">
        <v>12.6</v>
      </c>
      <c r="E193" s="602">
        <v>5.61</v>
      </c>
      <c r="F193" s="603">
        <v>9.25</v>
      </c>
      <c r="G193" s="604">
        <v>14.11</v>
      </c>
      <c r="H193" s="602">
        <v>6.26</v>
      </c>
      <c r="I193" s="603">
        <v>10.71</v>
      </c>
      <c r="J193" s="604">
        <v>16.61</v>
      </c>
      <c r="K193" s="602">
        <v>7.74</v>
      </c>
      <c r="L193" s="603">
        <v>13.97</v>
      </c>
      <c r="M193" s="604">
        <v>22.16</v>
      </c>
      <c r="N193" s="602">
        <v>12.34</v>
      </c>
      <c r="O193" s="603">
        <v>24</v>
      </c>
      <c r="P193" s="604">
        <v>38.96</v>
      </c>
    </row>
    <row r="194" spans="1:16">
      <c r="A194" s="670">
        <f t="shared" si="2"/>
        <v>19.8</v>
      </c>
      <c r="B194" s="602">
        <v>5.25</v>
      </c>
      <c r="C194" s="603">
        <v>8.59</v>
      </c>
      <c r="D194" s="604">
        <v>13.05</v>
      </c>
      <c r="E194" s="602">
        <v>5.65</v>
      </c>
      <c r="F194" s="603">
        <v>9.5</v>
      </c>
      <c r="G194" s="604">
        <v>14.62</v>
      </c>
      <c r="H194" s="602">
        <v>6.32</v>
      </c>
      <c r="I194" s="603">
        <v>11.01</v>
      </c>
      <c r="J194" s="604">
        <v>17.23</v>
      </c>
      <c r="K194" s="602">
        <v>7.82</v>
      </c>
      <c r="L194" s="603">
        <v>14.38</v>
      </c>
      <c r="M194" s="604">
        <v>23.02</v>
      </c>
      <c r="N194" s="602">
        <v>12.49</v>
      </c>
      <c r="O194" s="603">
        <v>24.77</v>
      </c>
      <c r="P194" s="604">
        <v>40.49</v>
      </c>
    </row>
    <row r="195" spans="1:16">
      <c r="A195" s="670">
        <f t="shared" si="2"/>
        <v>19.899999999999999</v>
      </c>
      <c r="B195" s="602">
        <v>5.3</v>
      </c>
      <c r="C195" s="603">
        <v>8.82</v>
      </c>
      <c r="D195" s="604">
        <v>13.52</v>
      </c>
      <c r="E195" s="602">
        <v>5.7</v>
      </c>
      <c r="F195" s="603">
        <v>9.76</v>
      </c>
      <c r="G195" s="604">
        <v>15.16</v>
      </c>
      <c r="H195" s="602">
        <v>6.38</v>
      </c>
      <c r="I195" s="603">
        <v>11.32</v>
      </c>
      <c r="J195" s="604">
        <v>17.89</v>
      </c>
      <c r="K195" s="602">
        <v>7.91</v>
      </c>
      <c r="L195" s="603">
        <v>14.82</v>
      </c>
      <c r="M195" s="604">
        <v>23.93</v>
      </c>
      <c r="N195" s="602">
        <v>12.66</v>
      </c>
      <c r="O195" s="603">
        <v>25.59</v>
      </c>
      <c r="P195" s="604">
        <v>42.13</v>
      </c>
    </row>
    <row r="196" spans="1:16">
      <c r="A196" s="670">
        <f t="shared" si="2"/>
        <v>20</v>
      </c>
      <c r="B196" s="602">
        <v>5.34</v>
      </c>
      <c r="C196" s="603">
        <v>9.06</v>
      </c>
      <c r="D196" s="604">
        <v>14.03</v>
      </c>
      <c r="E196" s="602">
        <v>5.76</v>
      </c>
      <c r="F196" s="603">
        <v>10.029999999999999</v>
      </c>
      <c r="G196" s="604">
        <v>15.75</v>
      </c>
      <c r="H196" s="602">
        <v>6.45</v>
      </c>
      <c r="I196" s="603">
        <v>11.66</v>
      </c>
      <c r="J196" s="604">
        <v>18.59</v>
      </c>
      <c r="K196" s="602">
        <v>8</v>
      </c>
      <c r="L196" s="603">
        <v>15.29</v>
      </c>
      <c r="M196" s="604">
        <v>24.9</v>
      </c>
      <c r="N196" s="602">
        <v>12.83</v>
      </c>
      <c r="O196" s="603">
        <v>26.45</v>
      </c>
      <c r="P196" s="604">
        <v>43.86</v>
      </c>
    </row>
    <row r="197" spans="1:16">
      <c r="A197" s="670">
        <f t="shared" si="2"/>
        <v>20.100000000000001</v>
      </c>
      <c r="B197" s="602">
        <v>5.39</v>
      </c>
      <c r="C197" s="603">
        <v>9.31</v>
      </c>
      <c r="D197" s="604">
        <v>14.57</v>
      </c>
      <c r="E197" s="602">
        <v>5.81</v>
      </c>
      <c r="F197" s="603">
        <v>10.33</v>
      </c>
      <c r="G197" s="604">
        <v>16.37</v>
      </c>
      <c r="H197" s="602">
        <v>6.52</v>
      </c>
      <c r="I197" s="603">
        <v>12.02</v>
      </c>
      <c r="J197" s="604">
        <v>19.350000000000001</v>
      </c>
      <c r="K197" s="602">
        <v>8.1</v>
      </c>
      <c r="L197" s="603">
        <v>15.79</v>
      </c>
      <c r="M197" s="604">
        <v>25.94</v>
      </c>
      <c r="N197" s="602">
        <v>13.01</v>
      </c>
      <c r="O197" s="603">
        <v>27.36</v>
      </c>
      <c r="P197" s="604">
        <v>45.7</v>
      </c>
    </row>
    <row r="198" spans="1:16">
      <c r="A198" s="670">
        <f t="shared" si="2"/>
        <v>20.2</v>
      </c>
      <c r="B198" s="602">
        <v>5.44</v>
      </c>
      <c r="C198" s="603">
        <v>9.58</v>
      </c>
      <c r="D198" s="604">
        <v>15.15</v>
      </c>
      <c r="E198" s="602">
        <v>5.87</v>
      </c>
      <c r="F198" s="603">
        <v>10.64</v>
      </c>
      <c r="G198" s="604">
        <v>17.03</v>
      </c>
      <c r="H198" s="602">
        <v>6.59</v>
      </c>
      <c r="I198" s="603">
        <v>12.39</v>
      </c>
      <c r="J198" s="604">
        <v>20.149999999999999</v>
      </c>
      <c r="K198" s="602">
        <v>8.1999999999999993</v>
      </c>
      <c r="L198" s="603">
        <v>16.309999999999999</v>
      </c>
      <c r="M198" s="604">
        <v>27.04</v>
      </c>
      <c r="N198" s="602">
        <v>13.2</v>
      </c>
      <c r="O198" s="603">
        <v>28.33</v>
      </c>
      <c r="P198" s="604">
        <v>47.65</v>
      </c>
    </row>
    <row r="199" spans="1:16">
      <c r="A199" s="670">
        <f t="shared" si="2"/>
        <v>20.3</v>
      </c>
      <c r="B199" s="602">
        <v>5.5</v>
      </c>
      <c r="C199" s="603">
        <v>9.8699999999999992</v>
      </c>
      <c r="D199" s="604">
        <v>15.77</v>
      </c>
      <c r="E199" s="602">
        <v>5.94</v>
      </c>
      <c r="F199" s="603">
        <v>10.97</v>
      </c>
      <c r="G199" s="604">
        <v>17.73</v>
      </c>
      <c r="H199" s="602">
        <v>6.67</v>
      </c>
      <c r="I199" s="603">
        <v>12.8</v>
      </c>
      <c r="J199" s="604">
        <v>21</v>
      </c>
      <c r="K199" s="602">
        <v>8.3000000000000007</v>
      </c>
      <c r="L199" s="603">
        <v>16.87</v>
      </c>
      <c r="M199" s="604">
        <v>28.21</v>
      </c>
      <c r="N199" s="602">
        <v>13.4</v>
      </c>
      <c r="O199" s="603">
        <v>29.35</v>
      </c>
      <c r="P199" s="604">
        <v>49.71</v>
      </c>
    </row>
    <row r="200" spans="1:16">
      <c r="A200" s="670">
        <f t="shared" ref="A200:A263" si="3">ROUND(A199+0.1,1)</f>
        <v>20.399999999999999</v>
      </c>
      <c r="B200" s="602">
        <v>5.56</v>
      </c>
      <c r="C200" s="603">
        <v>10.17</v>
      </c>
      <c r="D200" s="604">
        <v>16.420000000000002</v>
      </c>
      <c r="E200" s="602">
        <v>6</v>
      </c>
      <c r="F200" s="603">
        <v>11.31</v>
      </c>
      <c r="G200" s="604">
        <v>18.48</v>
      </c>
      <c r="H200" s="602">
        <v>6.75</v>
      </c>
      <c r="I200" s="603">
        <v>13.22</v>
      </c>
      <c r="J200" s="604">
        <v>21.91</v>
      </c>
      <c r="K200" s="602">
        <v>8.42</v>
      </c>
      <c r="L200" s="603">
        <v>17.46</v>
      </c>
      <c r="M200" s="604">
        <v>29.45</v>
      </c>
      <c r="N200" s="602">
        <v>13.61</v>
      </c>
      <c r="O200" s="603">
        <v>30.43</v>
      </c>
      <c r="P200" s="604">
        <v>51.89</v>
      </c>
    </row>
    <row r="201" spans="1:16">
      <c r="A201" s="670">
        <f t="shared" si="3"/>
        <v>20.5</v>
      </c>
      <c r="B201" s="602">
        <v>5.62</v>
      </c>
      <c r="C201" s="603">
        <v>10.49</v>
      </c>
      <c r="D201" s="604">
        <v>17.12</v>
      </c>
      <c r="E201" s="602">
        <v>6.07</v>
      </c>
      <c r="F201" s="603">
        <v>11.68</v>
      </c>
      <c r="G201" s="604">
        <v>19.28</v>
      </c>
      <c r="H201" s="602">
        <v>6.83</v>
      </c>
      <c r="I201" s="603">
        <v>13.67</v>
      </c>
      <c r="J201" s="604">
        <v>22.87</v>
      </c>
      <c r="K201" s="602">
        <v>8.5299999999999994</v>
      </c>
      <c r="L201" s="603">
        <v>18.079999999999998</v>
      </c>
      <c r="M201" s="604">
        <v>30.77</v>
      </c>
      <c r="N201" s="602">
        <v>13.83</v>
      </c>
      <c r="O201" s="603">
        <v>31.56</v>
      </c>
      <c r="P201" s="604">
        <v>54.18</v>
      </c>
    </row>
    <row r="202" spans="1:16">
      <c r="A202" s="670">
        <f t="shared" si="3"/>
        <v>20.6</v>
      </c>
      <c r="B202" s="602">
        <v>5.68</v>
      </c>
      <c r="C202" s="603">
        <v>10.83</v>
      </c>
      <c r="D202" s="604">
        <v>17.850000000000001</v>
      </c>
      <c r="E202" s="602">
        <v>6.14</v>
      </c>
      <c r="F202" s="603">
        <v>12.07</v>
      </c>
      <c r="G202" s="604">
        <v>20.12</v>
      </c>
      <c r="H202" s="602">
        <v>6.92</v>
      </c>
      <c r="I202" s="603">
        <v>14.14</v>
      </c>
      <c r="J202" s="604">
        <v>23.89</v>
      </c>
      <c r="K202" s="602">
        <v>8.66</v>
      </c>
      <c r="L202" s="603">
        <v>18.739999999999998</v>
      </c>
      <c r="M202" s="604">
        <v>32.17</v>
      </c>
      <c r="N202" s="602">
        <v>14.07</v>
      </c>
      <c r="O202" s="603">
        <v>32.75</v>
      </c>
      <c r="P202" s="604">
        <v>56.6</v>
      </c>
    </row>
    <row r="203" spans="1:16">
      <c r="A203" s="670">
        <f t="shared" si="3"/>
        <v>20.7</v>
      </c>
      <c r="B203" s="602">
        <v>5.74</v>
      </c>
      <c r="C203" s="603">
        <v>11.18</v>
      </c>
      <c r="D203" s="604">
        <v>18.63</v>
      </c>
      <c r="E203" s="602">
        <v>6.22</v>
      </c>
      <c r="F203" s="603">
        <v>12.48</v>
      </c>
      <c r="G203" s="604">
        <v>21.02</v>
      </c>
      <c r="H203" s="602">
        <v>7.01</v>
      </c>
      <c r="I203" s="603">
        <v>14.63</v>
      </c>
      <c r="J203" s="604">
        <v>24.96</v>
      </c>
      <c r="K203" s="602">
        <v>8.7899999999999991</v>
      </c>
      <c r="L203" s="603">
        <v>19.420000000000002</v>
      </c>
      <c r="M203" s="604">
        <v>33.630000000000003</v>
      </c>
      <c r="N203" s="602">
        <v>14.31</v>
      </c>
      <c r="O203" s="603">
        <v>34</v>
      </c>
      <c r="P203" s="604">
        <v>59.13</v>
      </c>
    </row>
    <row r="204" spans="1:16">
      <c r="A204" s="670">
        <f t="shared" si="3"/>
        <v>20.8</v>
      </c>
      <c r="B204" s="602">
        <v>5.81</v>
      </c>
      <c r="C204" s="603">
        <v>11.55</v>
      </c>
      <c r="D204" s="604">
        <v>19.46</v>
      </c>
      <c r="E204" s="602">
        <v>6.3</v>
      </c>
      <c r="F204" s="603">
        <v>12.9</v>
      </c>
      <c r="G204" s="604">
        <v>21.96</v>
      </c>
      <c r="H204" s="602">
        <v>7.11</v>
      </c>
      <c r="I204" s="603">
        <v>15.15</v>
      </c>
      <c r="J204" s="604">
        <v>26.1</v>
      </c>
      <c r="K204" s="602">
        <v>8.93</v>
      </c>
      <c r="L204" s="603">
        <v>20.14</v>
      </c>
      <c r="M204" s="604">
        <v>35.18</v>
      </c>
      <c r="N204" s="602">
        <v>14.57</v>
      </c>
      <c r="O204" s="603">
        <v>35.299999999999997</v>
      </c>
      <c r="P204" s="604">
        <v>61.78</v>
      </c>
    </row>
    <row r="205" spans="1:16">
      <c r="A205" s="670">
        <f t="shared" si="3"/>
        <v>20.9</v>
      </c>
      <c r="B205" s="602">
        <v>5.89</v>
      </c>
      <c r="C205" s="603">
        <v>11.94</v>
      </c>
      <c r="D205" s="604">
        <v>20.32</v>
      </c>
      <c r="E205" s="602">
        <v>6.38</v>
      </c>
      <c r="F205" s="603">
        <v>13.35</v>
      </c>
      <c r="G205" s="604">
        <v>22.95</v>
      </c>
      <c r="H205" s="602">
        <v>7.21</v>
      </c>
      <c r="I205" s="603">
        <v>15.68</v>
      </c>
      <c r="J205" s="604">
        <v>27.29</v>
      </c>
      <c r="K205" s="602">
        <v>9.07</v>
      </c>
      <c r="L205" s="603">
        <v>20.88</v>
      </c>
      <c r="M205" s="604">
        <v>36.799999999999997</v>
      </c>
      <c r="N205" s="602">
        <v>14.84</v>
      </c>
      <c r="O205" s="603">
        <v>36.64</v>
      </c>
      <c r="P205" s="604">
        <v>64.540000000000006</v>
      </c>
    </row>
    <row r="206" spans="1:16">
      <c r="A206" s="670">
        <f t="shared" si="3"/>
        <v>21</v>
      </c>
      <c r="B206" s="602">
        <v>5.96</v>
      </c>
      <c r="C206" s="603">
        <v>12.34</v>
      </c>
      <c r="D206" s="604">
        <v>21.23</v>
      </c>
      <c r="E206" s="602">
        <v>6.47</v>
      </c>
      <c r="F206" s="603">
        <v>13.8</v>
      </c>
      <c r="G206" s="604">
        <v>23.98</v>
      </c>
      <c r="H206" s="602">
        <v>7.32</v>
      </c>
      <c r="I206" s="603">
        <v>16.239999999999998</v>
      </c>
      <c r="J206" s="604">
        <v>28.53</v>
      </c>
      <c r="K206" s="602">
        <v>9.2200000000000006</v>
      </c>
      <c r="L206" s="603">
        <v>21.65</v>
      </c>
      <c r="M206" s="604">
        <v>38.49</v>
      </c>
      <c r="N206" s="602">
        <v>15.11</v>
      </c>
      <c r="O206" s="603">
        <v>38.03</v>
      </c>
      <c r="P206" s="604">
        <v>67.400000000000006</v>
      </c>
    </row>
    <row r="207" spans="1:16">
      <c r="A207" s="670">
        <f t="shared" si="3"/>
        <v>21.1</v>
      </c>
      <c r="B207" s="602">
        <v>6.04</v>
      </c>
      <c r="C207" s="603">
        <v>12.75</v>
      </c>
      <c r="D207" s="604">
        <v>22.17</v>
      </c>
      <c r="E207" s="602">
        <v>6.56</v>
      </c>
      <c r="F207" s="603">
        <v>14.28</v>
      </c>
      <c r="G207" s="604">
        <v>25.06</v>
      </c>
      <c r="H207" s="602">
        <v>7.42</v>
      </c>
      <c r="I207" s="603">
        <v>16.809999999999999</v>
      </c>
      <c r="J207" s="604">
        <v>29.82</v>
      </c>
      <c r="K207" s="602">
        <v>9.3699999999999992</v>
      </c>
      <c r="L207" s="603">
        <v>22.44</v>
      </c>
      <c r="M207" s="604">
        <v>40.24</v>
      </c>
      <c r="N207" s="602">
        <v>15.4</v>
      </c>
      <c r="O207" s="603">
        <v>39.450000000000003</v>
      </c>
      <c r="P207" s="604">
        <v>70.34</v>
      </c>
    </row>
    <row r="208" spans="1:16">
      <c r="A208" s="670">
        <f t="shared" si="3"/>
        <v>21.2</v>
      </c>
      <c r="B208" s="602">
        <v>6.12</v>
      </c>
      <c r="C208" s="603">
        <v>13.17</v>
      </c>
      <c r="D208" s="604">
        <v>23.15</v>
      </c>
      <c r="E208" s="602">
        <v>6.65</v>
      </c>
      <c r="F208" s="603">
        <v>14.76</v>
      </c>
      <c r="G208" s="604">
        <v>26.17</v>
      </c>
      <c r="H208" s="602">
        <v>7.54</v>
      </c>
      <c r="I208" s="603">
        <v>17.399999999999999</v>
      </c>
      <c r="J208" s="604">
        <v>31.16</v>
      </c>
      <c r="K208" s="602">
        <v>9.52</v>
      </c>
      <c r="L208" s="603">
        <v>23.25</v>
      </c>
      <c r="M208" s="604">
        <v>42.04</v>
      </c>
      <c r="N208" s="602">
        <v>15.69</v>
      </c>
      <c r="O208" s="603">
        <v>40.89</v>
      </c>
      <c r="P208" s="604">
        <v>73.349999999999994</v>
      </c>
    </row>
    <row r="209" spans="1:16">
      <c r="A209" s="670">
        <f t="shared" si="3"/>
        <v>21.3</v>
      </c>
      <c r="B209" s="602">
        <v>6.2</v>
      </c>
      <c r="C209" s="603">
        <v>13.59</v>
      </c>
      <c r="D209" s="604">
        <v>24.15</v>
      </c>
      <c r="E209" s="602">
        <v>6.74</v>
      </c>
      <c r="F209" s="603">
        <v>15.24</v>
      </c>
      <c r="G209" s="604">
        <v>27.31</v>
      </c>
      <c r="H209" s="602">
        <v>7.65</v>
      </c>
      <c r="I209" s="603">
        <v>17.989999999999998</v>
      </c>
      <c r="J209" s="604">
        <v>32.53</v>
      </c>
      <c r="K209" s="602">
        <v>9.68</v>
      </c>
      <c r="L209" s="603">
        <v>24.06</v>
      </c>
      <c r="M209" s="604">
        <v>43.88</v>
      </c>
      <c r="N209" s="602">
        <v>15.99</v>
      </c>
      <c r="O209" s="603">
        <v>42.34</v>
      </c>
      <c r="P209" s="604">
        <v>76.400000000000006</v>
      </c>
    </row>
    <row r="210" spans="1:16">
      <c r="A210" s="670">
        <f t="shared" si="3"/>
        <v>21.4</v>
      </c>
      <c r="B210" s="602">
        <v>6.28</v>
      </c>
      <c r="C210" s="603">
        <v>14.02</v>
      </c>
      <c r="D210" s="604">
        <v>25.16</v>
      </c>
      <c r="E210" s="602">
        <v>6.84</v>
      </c>
      <c r="F210" s="603">
        <v>15.73</v>
      </c>
      <c r="G210" s="604">
        <v>28.47</v>
      </c>
      <c r="H210" s="602">
        <v>7.76</v>
      </c>
      <c r="I210" s="603">
        <v>18.57</v>
      </c>
      <c r="J210" s="604">
        <v>33.909999999999997</v>
      </c>
      <c r="K210" s="602">
        <v>9.84</v>
      </c>
      <c r="L210" s="603">
        <v>24.87</v>
      </c>
      <c r="M210" s="604">
        <v>45.75</v>
      </c>
      <c r="N210" s="602">
        <v>16.29</v>
      </c>
      <c r="O210" s="603">
        <v>43.79</v>
      </c>
      <c r="P210" s="604">
        <v>79.459999999999994</v>
      </c>
    </row>
    <row r="211" spans="1:16">
      <c r="A211" s="670">
        <f t="shared" si="3"/>
        <v>21.5</v>
      </c>
      <c r="B211" s="602">
        <v>6.36</v>
      </c>
      <c r="C211" s="603">
        <v>14.44</v>
      </c>
      <c r="D211" s="604">
        <v>26.19</v>
      </c>
      <c r="E211" s="602">
        <v>6.93</v>
      </c>
      <c r="F211" s="603">
        <v>16.21</v>
      </c>
      <c r="G211" s="604">
        <v>29.63</v>
      </c>
      <c r="H211" s="602">
        <v>7.88</v>
      </c>
      <c r="I211" s="603">
        <v>19.16</v>
      </c>
      <c r="J211" s="604">
        <v>35.31</v>
      </c>
      <c r="K211" s="602">
        <v>10</v>
      </c>
      <c r="L211" s="603">
        <v>25.67</v>
      </c>
      <c r="M211" s="604">
        <v>47.61</v>
      </c>
      <c r="N211" s="602">
        <v>16.59</v>
      </c>
      <c r="O211" s="603">
        <v>45.21</v>
      </c>
      <c r="P211" s="604">
        <v>82.51</v>
      </c>
    </row>
    <row r="212" spans="1:16">
      <c r="A212" s="670">
        <f t="shared" si="3"/>
        <v>21.6</v>
      </c>
      <c r="B212" s="602">
        <v>6.44</v>
      </c>
      <c r="C212" s="603">
        <v>14.84</v>
      </c>
      <c r="D212" s="604">
        <v>27.2</v>
      </c>
      <c r="E212" s="602">
        <v>7.02</v>
      </c>
      <c r="F212" s="603">
        <v>16.68</v>
      </c>
      <c r="G212" s="604">
        <v>30.79</v>
      </c>
      <c r="H212" s="602">
        <v>7.99</v>
      </c>
      <c r="I212" s="603">
        <v>19.72</v>
      </c>
      <c r="J212" s="604">
        <v>36.68</v>
      </c>
      <c r="K212" s="602">
        <v>10.16</v>
      </c>
      <c r="L212" s="603">
        <v>26.45</v>
      </c>
      <c r="M212" s="604">
        <v>49.46</v>
      </c>
      <c r="N212" s="602">
        <v>16.88</v>
      </c>
      <c r="O212" s="603">
        <v>46.58</v>
      </c>
      <c r="P212" s="604">
        <v>85.49</v>
      </c>
    </row>
    <row r="213" spans="1:16">
      <c r="A213" s="670">
        <f t="shared" si="3"/>
        <v>21.7</v>
      </c>
      <c r="B213" s="602">
        <v>6.52</v>
      </c>
      <c r="C213" s="603">
        <v>15.23</v>
      </c>
      <c r="D213" s="604">
        <v>28.18</v>
      </c>
      <c r="E213" s="602">
        <v>7.11</v>
      </c>
      <c r="F213" s="603">
        <v>17.12</v>
      </c>
      <c r="G213" s="604">
        <v>31.91</v>
      </c>
      <c r="H213" s="602">
        <v>8.1</v>
      </c>
      <c r="I213" s="603">
        <v>20.260000000000002</v>
      </c>
      <c r="J213" s="604">
        <v>38.020000000000003</v>
      </c>
      <c r="K213" s="602">
        <v>10.31</v>
      </c>
      <c r="L213" s="603">
        <v>27.18</v>
      </c>
      <c r="M213" s="604">
        <v>51.24</v>
      </c>
      <c r="N213" s="602">
        <v>17.16</v>
      </c>
      <c r="O213" s="603">
        <v>47.88</v>
      </c>
      <c r="P213" s="604">
        <v>88.35</v>
      </c>
    </row>
    <row r="214" spans="1:16">
      <c r="A214" s="670">
        <f t="shared" si="3"/>
        <v>21.8</v>
      </c>
      <c r="B214" s="602">
        <v>6.59</v>
      </c>
      <c r="C214" s="603">
        <v>15.59</v>
      </c>
      <c r="D214" s="604">
        <v>29.12</v>
      </c>
      <c r="E214" s="602">
        <v>7.19</v>
      </c>
      <c r="F214" s="603">
        <v>17.53</v>
      </c>
      <c r="G214" s="604">
        <v>32.97</v>
      </c>
      <c r="H214" s="602">
        <v>8.1999999999999993</v>
      </c>
      <c r="I214" s="603">
        <v>20.75</v>
      </c>
      <c r="J214" s="604">
        <v>39.29</v>
      </c>
      <c r="K214" s="602">
        <v>10.45</v>
      </c>
      <c r="L214" s="603">
        <v>27.87</v>
      </c>
      <c r="M214" s="604">
        <v>52.93</v>
      </c>
      <c r="N214" s="602">
        <v>17.43</v>
      </c>
      <c r="O214" s="603">
        <v>49.08</v>
      </c>
      <c r="P214" s="604">
        <v>91.04</v>
      </c>
    </row>
    <row r="215" spans="1:16">
      <c r="A215" s="670">
        <f t="shared" si="3"/>
        <v>21.9</v>
      </c>
      <c r="B215" s="602">
        <v>6.66</v>
      </c>
      <c r="C215" s="603">
        <v>15.91</v>
      </c>
      <c r="D215" s="604">
        <v>29.98</v>
      </c>
      <c r="E215" s="602">
        <v>7.27</v>
      </c>
      <c r="F215" s="603">
        <v>17.899999999999999</v>
      </c>
      <c r="G215" s="604">
        <v>33.950000000000003</v>
      </c>
      <c r="H215" s="602">
        <v>8.2899999999999991</v>
      </c>
      <c r="I215" s="603">
        <v>21.2</v>
      </c>
      <c r="J215" s="604">
        <v>40.46</v>
      </c>
      <c r="K215" s="602">
        <v>10.58</v>
      </c>
      <c r="L215" s="603">
        <v>28.48</v>
      </c>
      <c r="M215" s="604">
        <v>54.48</v>
      </c>
      <c r="N215" s="602">
        <v>17.670000000000002</v>
      </c>
      <c r="O215" s="603">
        <v>50.16</v>
      </c>
      <c r="P215" s="604">
        <v>93.49</v>
      </c>
    </row>
    <row r="216" spans="1:16">
      <c r="A216" s="670">
        <f t="shared" si="3"/>
        <v>22</v>
      </c>
      <c r="B216" s="602">
        <v>6.71</v>
      </c>
      <c r="C216" s="603">
        <v>16.190000000000001</v>
      </c>
      <c r="D216" s="604">
        <v>30.74</v>
      </c>
      <c r="E216" s="602">
        <v>7.34</v>
      </c>
      <c r="F216" s="603">
        <v>18.22</v>
      </c>
      <c r="G216" s="604">
        <v>34.81</v>
      </c>
      <c r="H216" s="602">
        <v>8.3699999999999992</v>
      </c>
      <c r="I216" s="603">
        <v>21.59</v>
      </c>
      <c r="J216" s="604">
        <v>41.48</v>
      </c>
      <c r="K216" s="602">
        <v>10.7</v>
      </c>
      <c r="L216" s="603">
        <v>29.01</v>
      </c>
      <c r="M216" s="604">
        <v>55.84</v>
      </c>
      <c r="N216" s="602">
        <v>17.89</v>
      </c>
      <c r="O216" s="603">
        <v>51.08</v>
      </c>
      <c r="P216" s="604">
        <v>95.62</v>
      </c>
    </row>
    <row r="217" spans="1:16">
      <c r="A217" s="670">
        <f t="shared" si="3"/>
        <v>22.1</v>
      </c>
      <c r="B217" s="602">
        <v>6.76</v>
      </c>
      <c r="C217" s="603">
        <v>16.420000000000002</v>
      </c>
      <c r="D217" s="604">
        <v>31.37</v>
      </c>
      <c r="E217" s="602">
        <v>7.39</v>
      </c>
      <c r="F217" s="603">
        <v>18.48</v>
      </c>
      <c r="G217" s="604">
        <v>35.520000000000003</v>
      </c>
      <c r="H217" s="602">
        <v>8.44</v>
      </c>
      <c r="I217" s="603">
        <v>21.9</v>
      </c>
      <c r="J217" s="604">
        <v>42.32</v>
      </c>
      <c r="K217" s="602">
        <v>10.79</v>
      </c>
      <c r="L217" s="603">
        <v>29.44</v>
      </c>
      <c r="M217" s="604">
        <v>56.95</v>
      </c>
      <c r="N217" s="602">
        <v>18.07</v>
      </c>
      <c r="O217" s="603">
        <v>51.84</v>
      </c>
      <c r="P217" s="604">
        <v>97.35</v>
      </c>
    </row>
    <row r="218" spans="1:16">
      <c r="A218" s="670">
        <f t="shared" si="3"/>
        <v>22.2</v>
      </c>
      <c r="B218" s="602">
        <v>6.8</v>
      </c>
      <c r="C218" s="603">
        <v>16.59</v>
      </c>
      <c r="D218" s="604">
        <v>31.81</v>
      </c>
      <c r="E218" s="602">
        <v>7.44</v>
      </c>
      <c r="F218" s="603">
        <v>18.670000000000002</v>
      </c>
      <c r="G218" s="604">
        <v>36.020000000000003</v>
      </c>
      <c r="H218" s="602">
        <v>8.5</v>
      </c>
      <c r="I218" s="603">
        <v>22.13</v>
      </c>
      <c r="J218" s="604">
        <v>42.92</v>
      </c>
      <c r="K218" s="602">
        <v>10.87</v>
      </c>
      <c r="L218" s="603">
        <v>29.76</v>
      </c>
      <c r="M218" s="604">
        <v>57.74</v>
      </c>
      <c r="N218" s="602">
        <v>18.21</v>
      </c>
      <c r="O218" s="603">
        <v>52.39</v>
      </c>
      <c r="P218" s="604">
        <v>98.58</v>
      </c>
    </row>
    <row r="219" spans="1:16">
      <c r="A219" s="670">
        <f t="shared" si="3"/>
        <v>22.3</v>
      </c>
      <c r="B219" s="602">
        <v>6.83</v>
      </c>
      <c r="C219" s="603">
        <v>16.690000000000001</v>
      </c>
      <c r="D219" s="604">
        <v>32.01</v>
      </c>
      <c r="E219" s="602">
        <v>7.47</v>
      </c>
      <c r="F219" s="603">
        <v>18.79</v>
      </c>
      <c r="G219" s="604">
        <v>36.25</v>
      </c>
      <c r="H219" s="602">
        <v>8.5399999999999991</v>
      </c>
      <c r="I219" s="603">
        <v>22.28</v>
      </c>
      <c r="J219" s="604">
        <v>43.19</v>
      </c>
      <c r="K219" s="602">
        <v>10.92</v>
      </c>
      <c r="L219" s="603">
        <v>29.96</v>
      </c>
      <c r="M219" s="604">
        <v>58.1</v>
      </c>
      <c r="N219" s="602">
        <v>18.3</v>
      </c>
      <c r="O219" s="603">
        <v>52.73</v>
      </c>
      <c r="P219" s="604">
        <v>99.14</v>
      </c>
    </row>
    <row r="220" spans="1:16">
      <c r="A220" s="670">
        <f t="shared" si="3"/>
        <v>22.4</v>
      </c>
      <c r="B220" s="602">
        <v>6.84</v>
      </c>
      <c r="C220" s="603">
        <v>16.73</v>
      </c>
      <c r="D220" s="604">
        <v>31.98</v>
      </c>
      <c r="E220" s="602">
        <v>7.48</v>
      </c>
      <c r="F220" s="603">
        <v>18.84</v>
      </c>
      <c r="G220" s="604">
        <v>36.22</v>
      </c>
      <c r="H220" s="602">
        <v>8.5500000000000007</v>
      </c>
      <c r="I220" s="603">
        <v>22.33</v>
      </c>
      <c r="J220" s="604">
        <v>43.15</v>
      </c>
      <c r="K220" s="602">
        <v>10.95</v>
      </c>
      <c r="L220" s="603">
        <v>30.03</v>
      </c>
      <c r="M220" s="604">
        <v>58.05</v>
      </c>
      <c r="N220" s="602">
        <v>18.36</v>
      </c>
      <c r="O220" s="603">
        <v>52.86</v>
      </c>
      <c r="P220" s="604">
        <v>99.07</v>
      </c>
    </row>
    <row r="221" spans="1:16">
      <c r="A221" s="670">
        <f t="shared" si="3"/>
        <v>22.5</v>
      </c>
      <c r="B221" s="602">
        <v>6.85</v>
      </c>
      <c r="C221" s="603">
        <v>16.71</v>
      </c>
      <c r="D221" s="604">
        <v>31.77</v>
      </c>
      <c r="E221" s="602">
        <v>7.49</v>
      </c>
      <c r="F221" s="603">
        <v>18.809999999999999</v>
      </c>
      <c r="G221" s="604">
        <v>35.979999999999997</v>
      </c>
      <c r="H221" s="602">
        <v>8.56</v>
      </c>
      <c r="I221" s="603">
        <v>22.3</v>
      </c>
      <c r="J221" s="604">
        <v>42.87</v>
      </c>
      <c r="K221" s="602">
        <v>10.95</v>
      </c>
      <c r="L221" s="603">
        <v>29.99</v>
      </c>
      <c r="M221" s="604">
        <v>57.67</v>
      </c>
      <c r="N221" s="602">
        <v>18.36</v>
      </c>
      <c r="O221" s="603">
        <v>52.79</v>
      </c>
      <c r="P221" s="604">
        <v>98.49</v>
      </c>
    </row>
    <row r="222" spans="1:16">
      <c r="A222" s="670">
        <f t="shared" si="3"/>
        <v>22.6</v>
      </c>
      <c r="B222" s="602">
        <v>6.84</v>
      </c>
      <c r="C222" s="603">
        <v>16.63</v>
      </c>
      <c r="D222" s="604">
        <v>31.41</v>
      </c>
      <c r="E222" s="602">
        <v>7.48</v>
      </c>
      <c r="F222" s="603">
        <v>18.72</v>
      </c>
      <c r="G222" s="604">
        <v>35.57</v>
      </c>
      <c r="H222" s="602">
        <v>8.5500000000000007</v>
      </c>
      <c r="I222" s="603">
        <v>22.19</v>
      </c>
      <c r="J222" s="604">
        <v>42.39</v>
      </c>
      <c r="K222" s="602">
        <v>10.94</v>
      </c>
      <c r="L222" s="603">
        <v>29.83</v>
      </c>
      <c r="M222" s="604">
        <v>57.04</v>
      </c>
      <c r="N222" s="602">
        <v>18.34</v>
      </c>
      <c r="O222" s="603">
        <v>52.52</v>
      </c>
      <c r="P222" s="604">
        <v>97.51</v>
      </c>
    </row>
    <row r="223" spans="1:16">
      <c r="A223" s="670">
        <f t="shared" si="3"/>
        <v>22.7</v>
      </c>
      <c r="B223" s="602">
        <v>6.82</v>
      </c>
      <c r="C223" s="603">
        <v>16.5</v>
      </c>
      <c r="D223" s="604">
        <v>30.93</v>
      </c>
      <c r="E223" s="602">
        <v>7.46</v>
      </c>
      <c r="F223" s="603">
        <v>18.57</v>
      </c>
      <c r="G223" s="604">
        <v>35.03</v>
      </c>
      <c r="H223" s="602">
        <v>8.52</v>
      </c>
      <c r="I223" s="603">
        <v>22.01</v>
      </c>
      <c r="J223" s="604">
        <v>41.74</v>
      </c>
      <c r="K223" s="602">
        <v>10.9</v>
      </c>
      <c r="L223" s="603">
        <v>29.58</v>
      </c>
      <c r="M223" s="604">
        <v>56.18</v>
      </c>
      <c r="N223" s="602">
        <v>18.27</v>
      </c>
      <c r="O223" s="603">
        <v>52.08</v>
      </c>
      <c r="P223" s="604">
        <v>96.18</v>
      </c>
    </row>
    <row r="224" spans="1:16">
      <c r="A224" s="670">
        <f t="shared" si="3"/>
        <v>22.8</v>
      </c>
      <c r="B224" s="602">
        <v>6.8</v>
      </c>
      <c r="C224" s="603">
        <v>16.32</v>
      </c>
      <c r="D224" s="604">
        <v>30.36</v>
      </c>
      <c r="E224" s="602">
        <v>7.43</v>
      </c>
      <c r="F224" s="603">
        <v>18.36</v>
      </c>
      <c r="G224" s="604">
        <v>34.369999999999997</v>
      </c>
      <c r="H224" s="602">
        <v>8.49</v>
      </c>
      <c r="I224" s="603">
        <v>21.76</v>
      </c>
      <c r="J224" s="604">
        <v>40.96</v>
      </c>
      <c r="K224" s="602">
        <v>10.86</v>
      </c>
      <c r="L224" s="603">
        <v>29.24</v>
      </c>
      <c r="M224" s="604">
        <v>55.15</v>
      </c>
      <c r="N224" s="602">
        <v>18.18</v>
      </c>
      <c r="O224" s="603">
        <v>51.49</v>
      </c>
      <c r="P224" s="604">
        <v>94.57</v>
      </c>
    </row>
    <row r="225" spans="1:16">
      <c r="A225" s="670">
        <f t="shared" si="3"/>
        <v>22.9</v>
      </c>
      <c r="B225" s="602">
        <v>6.77</v>
      </c>
      <c r="C225" s="603">
        <v>16.100000000000001</v>
      </c>
      <c r="D225" s="604">
        <v>29.71</v>
      </c>
      <c r="E225" s="602">
        <v>7.4</v>
      </c>
      <c r="F225" s="603">
        <v>18.12</v>
      </c>
      <c r="G225" s="604">
        <v>33.64</v>
      </c>
      <c r="H225" s="602">
        <v>8.4499999999999993</v>
      </c>
      <c r="I225" s="603">
        <v>21.46</v>
      </c>
      <c r="J225" s="604">
        <v>40.08</v>
      </c>
      <c r="K225" s="602">
        <v>10.8</v>
      </c>
      <c r="L225" s="603">
        <v>28.83</v>
      </c>
      <c r="M225" s="604">
        <v>53.99</v>
      </c>
      <c r="N225" s="602">
        <v>18.07</v>
      </c>
      <c r="O225" s="603">
        <v>50.78</v>
      </c>
      <c r="P225" s="604">
        <v>92.73</v>
      </c>
    </row>
    <row r="226" spans="1:16">
      <c r="A226" s="670">
        <f t="shared" si="3"/>
        <v>23</v>
      </c>
      <c r="B226" s="602">
        <v>6.73</v>
      </c>
      <c r="C226" s="603">
        <v>15.85</v>
      </c>
      <c r="D226" s="604">
        <v>29</v>
      </c>
      <c r="E226" s="602">
        <v>7.35</v>
      </c>
      <c r="F226" s="603">
        <v>17.829999999999998</v>
      </c>
      <c r="G226" s="604">
        <v>32.840000000000003</v>
      </c>
      <c r="H226" s="602">
        <v>8.4</v>
      </c>
      <c r="I226" s="603">
        <v>21.12</v>
      </c>
      <c r="J226" s="604">
        <v>39.130000000000003</v>
      </c>
      <c r="K226" s="602">
        <v>10.73</v>
      </c>
      <c r="L226" s="603">
        <v>28.36</v>
      </c>
      <c r="M226" s="604">
        <v>52.72</v>
      </c>
      <c r="N226" s="602">
        <v>17.940000000000001</v>
      </c>
      <c r="O226" s="603">
        <v>49.95</v>
      </c>
      <c r="P226" s="604">
        <v>90.73</v>
      </c>
    </row>
    <row r="227" spans="1:16">
      <c r="A227" s="670">
        <f t="shared" si="3"/>
        <v>23.1</v>
      </c>
      <c r="B227" s="602">
        <v>6.69</v>
      </c>
      <c r="C227" s="603">
        <v>15.58</v>
      </c>
      <c r="D227" s="604">
        <v>28.26</v>
      </c>
      <c r="E227" s="602">
        <v>7.31</v>
      </c>
      <c r="F227" s="603">
        <v>17.52</v>
      </c>
      <c r="G227" s="604">
        <v>32</v>
      </c>
      <c r="H227" s="602">
        <v>8.34</v>
      </c>
      <c r="I227" s="603">
        <v>20.74</v>
      </c>
      <c r="J227" s="604">
        <v>38.130000000000003</v>
      </c>
      <c r="K227" s="602">
        <v>10.65</v>
      </c>
      <c r="L227" s="603">
        <v>27.85</v>
      </c>
      <c r="M227" s="604">
        <v>51.39</v>
      </c>
      <c r="N227" s="602">
        <v>17.8</v>
      </c>
      <c r="O227" s="603">
        <v>49.04</v>
      </c>
      <c r="P227" s="604">
        <v>88.61</v>
      </c>
    </row>
    <row r="228" spans="1:16">
      <c r="A228" s="670">
        <f t="shared" si="3"/>
        <v>23.2</v>
      </c>
      <c r="B228" s="602">
        <v>6.65</v>
      </c>
      <c r="C228" s="603">
        <v>15.29</v>
      </c>
      <c r="D228" s="604">
        <v>27.5</v>
      </c>
      <c r="E228" s="602">
        <v>7.26</v>
      </c>
      <c r="F228" s="603">
        <v>17.190000000000001</v>
      </c>
      <c r="G228" s="604">
        <v>31.13</v>
      </c>
      <c r="H228" s="602">
        <v>8.2799999999999994</v>
      </c>
      <c r="I228" s="603">
        <v>20.34</v>
      </c>
      <c r="J228" s="604">
        <v>37.1</v>
      </c>
      <c r="K228" s="602">
        <v>10.57</v>
      </c>
      <c r="L228" s="603">
        <v>27.3</v>
      </c>
      <c r="M228" s="604">
        <v>50.01</v>
      </c>
      <c r="N228" s="602">
        <v>17.649999999999999</v>
      </c>
      <c r="O228" s="603">
        <v>48.08</v>
      </c>
      <c r="P228" s="604">
        <v>86.4</v>
      </c>
    </row>
    <row r="229" spans="1:16">
      <c r="A229" s="670">
        <f t="shared" si="3"/>
        <v>23.3</v>
      </c>
      <c r="B229" s="602">
        <v>6.61</v>
      </c>
      <c r="C229" s="603">
        <v>14.99</v>
      </c>
      <c r="D229" s="604">
        <v>26.73</v>
      </c>
      <c r="E229" s="602">
        <v>7.21</v>
      </c>
      <c r="F229" s="603">
        <v>16.84</v>
      </c>
      <c r="G229" s="604">
        <v>30.25</v>
      </c>
      <c r="H229" s="602">
        <v>8.2200000000000006</v>
      </c>
      <c r="I229" s="603">
        <v>19.920000000000002</v>
      </c>
      <c r="J229" s="604">
        <v>36.049999999999997</v>
      </c>
      <c r="K229" s="602">
        <v>10.48</v>
      </c>
      <c r="L229" s="603">
        <v>26.72</v>
      </c>
      <c r="M229" s="604">
        <v>48.61</v>
      </c>
      <c r="N229" s="602">
        <v>17.489999999999998</v>
      </c>
      <c r="O229" s="603">
        <v>47.06</v>
      </c>
      <c r="P229" s="604">
        <v>84.14</v>
      </c>
    </row>
    <row r="230" spans="1:16">
      <c r="A230" s="670">
        <f t="shared" si="3"/>
        <v>23.4</v>
      </c>
      <c r="B230" s="602">
        <v>6.56</v>
      </c>
      <c r="C230" s="603">
        <v>14.68</v>
      </c>
      <c r="D230" s="604">
        <v>25.96</v>
      </c>
      <c r="E230" s="602">
        <v>7.16</v>
      </c>
      <c r="F230" s="603">
        <v>16.489999999999998</v>
      </c>
      <c r="G230" s="604">
        <v>29.38</v>
      </c>
      <c r="H230" s="602">
        <v>8.16</v>
      </c>
      <c r="I230" s="603">
        <v>19.489999999999998</v>
      </c>
      <c r="J230" s="604">
        <v>35</v>
      </c>
      <c r="K230" s="602">
        <v>10.4</v>
      </c>
      <c r="L230" s="603">
        <v>26.13</v>
      </c>
      <c r="M230" s="604">
        <v>47.2</v>
      </c>
      <c r="N230" s="602">
        <v>17.329999999999998</v>
      </c>
      <c r="O230" s="603">
        <v>46.02</v>
      </c>
      <c r="P230" s="604">
        <v>81.86</v>
      </c>
    </row>
    <row r="231" spans="1:16">
      <c r="A231" s="670">
        <f t="shared" si="3"/>
        <v>23.5</v>
      </c>
      <c r="B231" s="602">
        <v>6.52</v>
      </c>
      <c r="C231" s="603">
        <v>14.37</v>
      </c>
      <c r="D231" s="604">
        <v>25.2</v>
      </c>
      <c r="E231" s="602">
        <v>7.11</v>
      </c>
      <c r="F231" s="603">
        <v>16.13</v>
      </c>
      <c r="G231" s="604">
        <v>28.51</v>
      </c>
      <c r="H231" s="602">
        <v>8.1</v>
      </c>
      <c r="I231" s="603">
        <v>19.059999999999999</v>
      </c>
      <c r="J231" s="604">
        <v>33.96</v>
      </c>
      <c r="K231" s="602">
        <v>10.31</v>
      </c>
      <c r="L231" s="603">
        <v>25.54</v>
      </c>
      <c r="M231" s="604">
        <v>45.81</v>
      </c>
      <c r="N231" s="602">
        <v>17.170000000000002</v>
      </c>
      <c r="O231" s="603">
        <v>44.97</v>
      </c>
      <c r="P231" s="604">
        <v>79.59</v>
      </c>
    </row>
    <row r="232" spans="1:16">
      <c r="A232" s="670">
        <f t="shared" si="3"/>
        <v>23.6</v>
      </c>
      <c r="B232" s="602">
        <v>6.48</v>
      </c>
      <c r="C232" s="603">
        <v>14.06</v>
      </c>
      <c r="D232" s="604">
        <v>24.45</v>
      </c>
      <c r="E232" s="602">
        <v>7.06</v>
      </c>
      <c r="F232" s="603">
        <v>15.78</v>
      </c>
      <c r="G232" s="604">
        <v>27.66</v>
      </c>
      <c r="H232" s="602">
        <v>8.0399999999999991</v>
      </c>
      <c r="I232" s="603">
        <v>18.63</v>
      </c>
      <c r="J232" s="604">
        <v>32.94</v>
      </c>
      <c r="K232" s="602">
        <v>10.23</v>
      </c>
      <c r="L232" s="603">
        <v>24.95</v>
      </c>
      <c r="M232" s="604">
        <v>44.44</v>
      </c>
      <c r="N232" s="602">
        <v>17.010000000000002</v>
      </c>
      <c r="O232" s="603">
        <v>43.92</v>
      </c>
      <c r="P232" s="604">
        <v>77.34</v>
      </c>
    </row>
    <row r="233" spans="1:16">
      <c r="A233" s="670">
        <f t="shared" si="3"/>
        <v>23.7</v>
      </c>
      <c r="B233" s="602">
        <v>6.44</v>
      </c>
      <c r="C233" s="603">
        <v>13.75</v>
      </c>
      <c r="D233" s="604">
        <v>23.73</v>
      </c>
      <c r="E233" s="602">
        <v>7.02</v>
      </c>
      <c r="F233" s="603">
        <v>15.43</v>
      </c>
      <c r="G233" s="604">
        <v>26.83</v>
      </c>
      <c r="H233" s="602">
        <v>7.98</v>
      </c>
      <c r="I233" s="603">
        <v>18.21</v>
      </c>
      <c r="J233" s="604">
        <v>31.95</v>
      </c>
      <c r="K233" s="602">
        <v>10.15</v>
      </c>
      <c r="L233" s="603">
        <v>24.36</v>
      </c>
      <c r="M233" s="604">
        <v>43.11</v>
      </c>
      <c r="N233" s="602">
        <v>16.86</v>
      </c>
      <c r="O233" s="603">
        <v>42.88</v>
      </c>
      <c r="P233" s="604">
        <v>75.14</v>
      </c>
    </row>
    <row r="234" spans="1:16">
      <c r="A234" s="670">
        <f t="shared" si="3"/>
        <v>23.8</v>
      </c>
      <c r="B234" s="602">
        <v>6.4</v>
      </c>
      <c r="C234" s="603">
        <v>13.46</v>
      </c>
      <c r="D234" s="604">
        <v>23.02</v>
      </c>
      <c r="E234" s="602">
        <v>6.97</v>
      </c>
      <c r="F234" s="603">
        <v>15.08</v>
      </c>
      <c r="G234" s="604">
        <v>26.03</v>
      </c>
      <c r="H234" s="602">
        <v>7.93</v>
      </c>
      <c r="I234" s="603">
        <v>17.79</v>
      </c>
      <c r="J234" s="604">
        <v>30.99</v>
      </c>
      <c r="K234" s="602">
        <v>10.07</v>
      </c>
      <c r="L234" s="603">
        <v>23.79</v>
      </c>
      <c r="M234" s="604">
        <v>41.81</v>
      </c>
      <c r="N234" s="602">
        <v>16.71</v>
      </c>
      <c r="O234" s="603">
        <v>41.85</v>
      </c>
      <c r="P234" s="604">
        <v>72.98</v>
      </c>
    </row>
    <row r="235" spans="1:16">
      <c r="A235" s="670">
        <f t="shared" si="3"/>
        <v>23.9</v>
      </c>
      <c r="B235" s="602">
        <v>6.36</v>
      </c>
      <c r="C235" s="603">
        <v>13.16</v>
      </c>
      <c r="D235" s="604">
        <v>22.35</v>
      </c>
      <c r="E235" s="602">
        <v>6.93</v>
      </c>
      <c r="F235" s="603">
        <v>14.75</v>
      </c>
      <c r="G235" s="604">
        <v>25.26</v>
      </c>
      <c r="H235" s="602">
        <v>7.87</v>
      </c>
      <c r="I235" s="603">
        <v>17.39</v>
      </c>
      <c r="J235" s="604">
        <v>30.06</v>
      </c>
      <c r="K235" s="602">
        <v>10</v>
      </c>
      <c r="L235" s="603">
        <v>23.23</v>
      </c>
      <c r="M235" s="604">
        <v>40.56</v>
      </c>
      <c r="N235" s="602">
        <v>16.57</v>
      </c>
      <c r="O235" s="603">
        <v>40.85</v>
      </c>
      <c r="P235" s="604">
        <v>70.89</v>
      </c>
    </row>
    <row r="236" spans="1:16">
      <c r="A236" s="670">
        <f t="shared" si="3"/>
        <v>24</v>
      </c>
      <c r="B236" s="602">
        <v>6.32</v>
      </c>
      <c r="C236" s="603">
        <v>12.88</v>
      </c>
      <c r="D236" s="604">
        <v>21.7</v>
      </c>
      <c r="E236" s="602">
        <v>6.89</v>
      </c>
      <c r="F236" s="603">
        <v>14.43</v>
      </c>
      <c r="G236" s="604">
        <v>24.52</v>
      </c>
      <c r="H236" s="602">
        <v>7.82</v>
      </c>
      <c r="I236" s="603">
        <v>16.989999999999998</v>
      </c>
      <c r="J236" s="604">
        <v>29.18</v>
      </c>
      <c r="K236" s="602">
        <v>9.92</v>
      </c>
      <c r="L236" s="603">
        <v>22.69</v>
      </c>
      <c r="M236" s="604">
        <v>39.36</v>
      </c>
      <c r="N236" s="602">
        <v>16.440000000000001</v>
      </c>
      <c r="O236" s="603">
        <v>39.89</v>
      </c>
      <c r="P236" s="604">
        <v>68.87</v>
      </c>
    </row>
    <row r="237" spans="1:16">
      <c r="A237" s="670">
        <f t="shared" si="3"/>
        <v>24.1</v>
      </c>
      <c r="B237" s="602">
        <v>6.29</v>
      </c>
      <c r="C237" s="603">
        <v>12.61</v>
      </c>
      <c r="D237" s="604">
        <v>21.08</v>
      </c>
      <c r="E237" s="602">
        <v>6.85</v>
      </c>
      <c r="F237" s="603">
        <v>14.12</v>
      </c>
      <c r="G237" s="604">
        <v>23.81</v>
      </c>
      <c r="H237" s="602">
        <v>7.78</v>
      </c>
      <c r="I237" s="603">
        <v>16.62</v>
      </c>
      <c r="J237" s="604">
        <v>28.32</v>
      </c>
      <c r="K237" s="602">
        <v>9.86</v>
      </c>
      <c r="L237" s="603">
        <v>22.17</v>
      </c>
      <c r="M237" s="604">
        <v>38.200000000000003</v>
      </c>
      <c r="N237" s="602">
        <v>16.309999999999999</v>
      </c>
      <c r="O237" s="603">
        <v>38.950000000000003</v>
      </c>
      <c r="P237" s="604">
        <v>66.930000000000007</v>
      </c>
    </row>
    <row r="238" spans="1:16">
      <c r="A238" s="670">
        <f t="shared" si="3"/>
        <v>24.2</v>
      </c>
      <c r="B238" s="602">
        <v>6.26</v>
      </c>
      <c r="C238" s="603">
        <v>12.35</v>
      </c>
      <c r="D238" s="604">
        <v>20.49</v>
      </c>
      <c r="E238" s="602">
        <v>6.81</v>
      </c>
      <c r="F238" s="603">
        <v>13.82</v>
      </c>
      <c r="G238" s="604">
        <v>23.14</v>
      </c>
      <c r="H238" s="602">
        <v>7.73</v>
      </c>
      <c r="I238" s="603">
        <v>16.260000000000002</v>
      </c>
      <c r="J238" s="604">
        <v>27.51</v>
      </c>
      <c r="K238" s="602">
        <v>9.7899999999999991</v>
      </c>
      <c r="L238" s="603">
        <v>21.67</v>
      </c>
      <c r="M238" s="604">
        <v>37.1</v>
      </c>
      <c r="N238" s="602">
        <v>16.190000000000001</v>
      </c>
      <c r="O238" s="603">
        <v>38.049999999999997</v>
      </c>
      <c r="P238" s="604">
        <v>65.069999999999993</v>
      </c>
    </row>
    <row r="239" spans="1:16">
      <c r="A239" s="670">
        <f t="shared" si="3"/>
        <v>24.3</v>
      </c>
      <c r="B239" s="602">
        <v>6.23</v>
      </c>
      <c r="C239" s="603">
        <v>12.1</v>
      </c>
      <c r="D239" s="604">
        <v>19.93</v>
      </c>
      <c r="E239" s="602">
        <v>6.77</v>
      </c>
      <c r="F239" s="603">
        <v>13.53</v>
      </c>
      <c r="G239" s="604">
        <v>22.5</v>
      </c>
      <c r="H239" s="602">
        <v>7.69</v>
      </c>
      <c r="I239" s="603">
        <v>15.91</v>
      </c>
      <c r="J239" s="604">
        <v>26.74</v>
      </c>
      <c r="K239" s="602">
        <v>9.74</v>
      </c>
      <c r="L239" s="603">
        <v>21.19</v>
      </c>
      <c r="M239" s="604">
        <v>36.06</v>
      </c>
      <c r="N239" s="602">
        <v>16.079999999999998</v>
      </c>
      <c r="O239" s="603">
        <v>37.19</v>
      </c>
      <c r="P239" s="604">
        <v>63.28</v>
      </c>
    </row>
    <row r="240" spans="1:16">
      <c r="A240" s="670">
        <f t="shared" si="3"/>
        <v>24.4</v>
      </c>
      <c r="B240" s="602">
        <v>6.2</v>
      </c>
      <c r="C240" s="603">
        <v>11.87</v>
      </c>
      <c r="D240" s="604">
        <v>19.399999999999999</v>
      </c>
      <c r="E240" s="602">
        <v>6.74</v>
      </c>
      <c r="F240" s="603">
        <v>13.26</v>
      </c>
      <c r="G240" s="604">
        <v>21.89</v>
      </c>
      <c r="H240" s="602">
        <v>7.65</v>
      </c>
      <c r="I240" s="603">
        <v>15.58</v>
      </c>
      <c r="J240" s="604">
        <v>26.01</v>
      </c>
      <c r="K240" s="602">
        <v>9.68</v>
      </c>
      <c r="L240" s="603">
        <v>20.73</v>
      </c>
      <c r="M240" s="604">
        <v>35.06</v>
      </c>
      <c r="N240" s="602">
        <v>15.98</v>
      </c>
      <c r="O240" s="603">
        <v>36.369999999999997</v>
      </c>
      <c r="P240" s="604">
        <v>61.58</v>
      </c>
    </row>
    <row r="241" spans="1:16">
      <c r="A241" s="670">
        <f t="shared" si="3"/>
        <v>24.5</v>
      </c>
      <c r="B241" s="602">
        <v>6.17</v>
      </c>
      <c r="C241" s="603">
        <v>11.64</v>
      </c>
      <c r="D241" s="604">
        <v>18.89</v>
      </c>
      <c r="E241" s="602">
        <v>6.71</v>
      </c>
      <c r="F241" s="603">
        <v>13</v>
      </c>
      <c r="G241" s="604">
        <v>21.31</v>
      </c>
      <c r="H241" s="602">
        <v>7.61</v>
      </c>
      <c r="I241" s="603">
        <v>15.27</v>
      </c>
      <c r="J241" s="604">
        <v>25.32</v>
      </c>
      <c r="K241" s="602">
        <v>9.6300000000000008</v>
      </c>
      <c r="L241" s="603">
        <v>20.3</v>
      </c>
      <c r="M241" s="604">
        <v>34.11</v>
      </c>
      <c r="N241" s="602">
        <v>15.88</v>
      </c>
      <c r="O241" s="603">
        <v>35.58</v>
      </c>
      <c r="P241" s="604">
        <v>59.96</v>
      </c>
    </row>
    <row r="242" spans="1:16">
      <c r="A242" s="670">
        <f t="shared" si="3"/>
        <v>24.6</v>
      </c>
      <c r="B242" s="602">
        <v>6.15</v>
      </c>
      <c r="C242" s="603">
        <v>11.43</v>
      </c>
      <c r="D242" s="604">
        <v>18.420000000000002</v>
      </c>
      <c r="E242" s="602">
        <v>6.69</v>
      </c>
      <c r="F242" s="603">
        <v>12.76</v>
      </c>
      <c r="G242" s="604">
        <v>20.77</v>
      </c>
      <c r="H242" s="602">
        <v>7.58</v>
      </c>
      <c r="I242" s="603">
        <v>14.97</v>
      </c>
      <c r="J242" s="604">
        <v>24.66</v>
      </c>
      <c r="K242" s="602">
        <v>9.58</v>
      </c>
      <c r="L242" s="603">
        <v>19.89</v>
      </c>
      <c r="M242" s="604">
        <v>33.22</v>
      </c>
      <c r="N242" s="602">
        <v>15.8</v>
      </c>
      <c r="O242" s="603">
        <v>34.840000000000003</v>
      </c>
      <c r="P242" s="604">
        <v>58.41</v>
      </c>
    </row>
    <row r="243" spans="1:16">
      <c r="A243" s="670">
        <f t="shared" si="3"/>
        <v>24.7</v>
      </c>
      <c r="B243" s="602">
        <v>6.13</v>
      </c>
      <c r="C243" s="603">
        <v>11.23</v>
      </c>
      <c r="D243" s="604">
        <v>17.96</v>
      </c>
      <c r="E243" s="602">
        <v>6.66</v>
      </c>
      <c r="F243" s="603">
        <v>12.53</v>
      </c>
      <c r="G243" s="604">
        <v>20.25</v>
      </c>
      <c r="H243" s="602">
        <v>7.55</v>
      </c>
      <c r="I243" s="603">
        <v>14.69</v>
      </c>
      <c r="J243" s="604">
        <v>24.04</v>
      </c>
      <c r="K243" s="602">
        <v>9.5399999999999991</v>
      </c>
      <c r="L243" s="603">
        <v>19.5</v>
      </c>
      <c r="M243" s="604">
        <v>32.369999999999997</v>
      </c>
      <c r="N243" s="602">
        <v>15.72</v>
      </c>
      <c r="O243" s="603">
        <v>34.130000000000003</v>
      </c>
      <c r="P243" s="604">
        <v>56.95</v>
      </c>
    </row>
    <row r="244" spans="1:16">
      <c r="A244" s="670">
        <f t="shared" si="3"/>
        <v>24.8</v>
      </c>
      <c r="B244" s="602">
        <v>6.11</v>
      </c>
      <c r="C244" s="603">
        <v>11.04</v>
      </c>
      <c r="D244" s="604">
        <v>17.54</v>
      </c>
      <c r="E244" s="602">
        <v>6.64</v>
      </c>
      <c r="F244" s="603">
        <v>12.31</v>
      </c>
      <c r="G244" s="604">
        <v>19.760000000000002</v>
      </c>
      <c r="H244" s="602">
        <v>7.52</v>
      </c>
      <c r="I244" s="603">
        <v>14.42</v>
      </c>
      <c r="J244" s="604">
        <v>23.45</v>
      </c>
      <c r="K244" s="602">
        <v>9.5</v>
      </c>
      <c r="L244" s="603">
        <v>19.13</v>
      </c>
      <c r="M244" s="604">
        <v>31.56</v>
      </c>
      <c r="N244" s="602">
        <v>15.65</v>
      </c>
      <c r="O244" s="603">
        <v>33.46</v>
      </c>
      <c r="P244" s="604">
        <v>55.56</v>
      </c>
    </row>
    <row r="245" spans="1:16">
      <c r="A245" s="670">
        <f t="shared" si="3"/>
        <v>24.9</v>
      </c>
      <c r="B245" s="602">
        <v>6.09</v>
      </c>
      <c r="C245" s="603">
        <v>10.86</v>
      </c>
      <c r="D245" s="604">
        <v>17.14</v>
      </c>
      <c r="E245" s="602">
        <v>6.62</v>
      </c>
      <c r="F245" s="603">
        <v>12.1</v>
      </c>
      <c r="G245" s="604">
        <v>19.3</v>
      </c>
      <c r="H245" s="602">
        <v>7.5</v>
      </c>
      <c r="I245" s="603">
        <v>14.17</v>
      </c>
      <c r="J245" s="604">
        <v>22.9</v>
      </c>
      <c r="K245" s="602">
        <v>9.4700000000000006</v>
      </c>
      <c r="L245" s="603">
        <v>18.78</v>
      </c>
      <c r="M245" s="604">
        <v>30.81</v>
      </c>
      <c r="N245" s="602">
        <v>15.58</v>
      </c>
      <c r="O245" s="603">
        <v>32.82</v>
      </c>
      <c r="P245" s="604">
        <v>54.24</v>
      </c>
    </row>
    <row r="246" spans="1:16">
      <c r="A246" s="670">
        <f t="shared" si="3"/>
        <v>25</v>
      </c>
      <c r="B246" s="602">
        <v>6.08</v>
      </c>
      <c r="C246" s="603">
        <v>10.69</v>
      </c>
      <c r="D246" s="604">
        <v>16.760000000000002</v>
      </c>
      <c r="E246" s="602">
        <v>6.6</v>
      </c>
      <c r="F246" s="603">
        <v>11.91</v>
      </c>
      <c r="G246" s="604">
        <v>18.87</v>
      </c>
      <c r="H246" s="602">
        <v>7.48</v>
      </c>
      <c r="I246" s="603">
        <v>13.94</v>
      </c>
      <c r="J246" s="604">
        <v>22.37</v>
      </c>
      <c r="K246" s="602">
        <v>9.44</v>
      </c>
      <c r="L246" s="603">
        <v>18.45</v>
      </c>
      <c r="M246" s="604">
        <v>30.09</v>
      </c>
      <c r="N246" s="602">
        <v>15.52</v>
      </c>
      <c r="O246" s="603">
        <v>32.229999999999997</v>
      </c>
      <c r="P246" s="604">
        <v>52.99</v>
      </c>
    </row>
    <row r="247" spans="1:16">
      <c r="A247" s="670">
        <f t="shared" si="3"/>
        <v>25.1</v>
      </c>
      <c r="B247" s="602">
        <v>6.06</v>
      </c>
      <c r="C247" s="603">
        <v>10.53</v>
      </c>
      <c r="D247" s="604">
        <v>16.399999999999999</v>
      </c>
      <c r="E247" s="602">
        <v>6.59</v>
      </c>
      <c r="F247" s="603">
        <v>11.72</v>
      </c>
      <c r="G247" s="604">
        <v>18.46</v>
      </c>
      <c r="H247" s="602">
        <v>7.46</v>
      </c>
      <c r="I247" s="603">
        <v>13.71</v>
      </c>
      <c r="J247" s="604">
        <v>21.88</v>
      </c>
      <c r="K247" s="602">
        <v>9.41</v>
      </c>
      <c r="L247" s="603">
        <v>18.14</v>
      </c>
      <c r="M247" s="604">
        <v>29.41</v>
      </c>
      <c r="N247" s="602">
        <v>15.47</v>
      </c>
      <c r="O247" s="603">
        <v>31.66</v>
      </c>
      <c r="P247" s="604">
        <v>51.81</v>
      </c>
    </row>
    <row r="248" spans="1:16">
      <c r="A248" s="670">
        <f t="shared" si="3"/>
        <v>25.2</v>
      </c>
      <c r="B248" s="602">
        <v>6.05</v>
      </c>
      <c r="C248" s="603">
        <v>10.38</v>
      </c>
      <c r="D248" s="604">
        <v>16.07</v>
      </c>
      <c r="E248" s="602">
        <v>6.57</v>
      </c>
      <c r="F248" s="603">
        <v>11.55</v>
      </c>
      <c r="G248" s="604">
        <v>18.079999999999998</v>
      </c>
      <c r="H248" s="602">
        <v>7.44</v>
      </c>
      <c r="I248" s="603">
        <v>13.5</v>
      </c>
      <c r="J248" s="604">
        <v>21.41</v>
      </c>
      <c r="K248" s="602">
        <v>9.39</v>
      </c>
      <c r="L248" s="603">
        <v>17.850000000000001</v>
      </c>
      <c r="M248" s="604">
        <v>28.78</v>
      </c>
      <c r="N248" s="602">
        <v>15.43</v>
      </c>
      <c r="O248" s="603">
        <v>31.13</v>
      </c>
      <c r="P248" s="604">
        <v>50.69</v>
      </c>
    </row>
    <row r="249" spans="1:16">
      <c r="A249" s="670">
        <f t="shared" si="3"/>
        <v>25.3</v>
      </c>
      <c r="B249" s="602">
        <v>6.04</v>
      </c>
      <c r="C249" s="603">
        <v>10.24</v>
      </c>
      <c r="D249" s="604">
        <v>15.75</v>
      </c>
      <c r="E249" s="602">
        <v>6.56</v>
      </c>
      <c r="F249" s="603">
        <v>11.39</v>
      </c>
      <c r="G249" s="604">
        <v>17.72</v>
      </c>
      <c r="H249" s="602">
        <v>7.43</v>
      </c>
      <c r="I249" s="603">
        <v>13.3</v>
      </c>
      <c r="J249" s="604">
        <v>20.98</v>
      </c>
      <c r="K249" s="602">
        <v>9.3699999999999992</v>
      </c>
      <c r="L249" s="603">
        <v>17.579999999999998</v>
      </c>
      <c r="M249" s="604">
        <v>28.18</v>
      </c>
      <c r="N249" s="602">
        <v>15.39</v>
      </c>
      <c r="O249" s="603">
        <v>30.62</v>
      </c>
      <c r="P249" s="604">
        <v>49.64</v>
      </c>
    </row>
    <row r="250" spans="1:16">
      <c r="A250" s="670">
        <f t="shared" si="3"/>
        <v>25.4</v>
      </c>
      <c r="B250" s="602">
        <v>6.03</v>
      </c>
      <c r="C250" s="603">
        <v>10.1</v>
      </c>
      <c r="D250" s="604">
        <v>15.45</v>
      </c>
      <c r="E250" s="602">
        <v>6.55</v>
      </c>
      <c r="F250" s="603">
        <v>11.23</v>
      </c>
      <c r="G250" s="604">
        <v>17.38</v>
      </c>
      <c r="H250" s="602">
        <v>7.41</v>
      </c>
      <c r="I250" s="603">
        <v>13.12</v>
      </c>
      <c r="J250" s="604">
        <v>20.56</v>
      </c>
      <c r="K250" s="602">
        <v>9.35</v>
      </c>
      <c r="L250" s="603">
        <v>17.32</v>
      </c>
      <c r="M250" s="604">
        <v>27.61</v>
      </c>
      <c r="N250" s="602">
        <v>15.35</v>
      </c>
      <c r="O250" s="603">
        <v>30.15</v>
      </c>
      <c r="P250" s="604">
        <v>48.64</v>
      </c>
    </row>
    <row r="251" spans="1:16">
      <c r="A251" s="670">
        <f t="shared" si="3"/>
        <v>25.5</v>
      </c>
      <c r="B251" s="602">
        <v>6.02</v>
      </c>
      <c r="C251" s="603">
        <v>9.98</v>
      </c>
      <c r="D251" s="604">
        <v>15.17</v>
      </c>
      <c r="E251" s="602">
        <v>6.54</v>
      </c>
      <c r="F251" s="603">
        <v>11.09</v>
      </c>
      <c r="G251" s="604">
        <v>17.05</v>
      </c>
      <c r="H251" s="602">
        <v>7.4</v>
      </c>
      <c r="I251" s="603">
        <v>12.94</v>
      </c>
      <c r="J251" s="604">
        <v>20.18</v>
      </c>
      <c r="K251" s="602">
        <v>9.33</v>
      </c>
      <c r="L251" s="603">
        <v>17.07</v>
      </c>
      <c r="M251" s="604">
        <v>27.07</v>
      </c>
      <c r="N251" s="602">
        <v>15.32</v>
      </c>
      <c r="O251" s="603">
        <v>29.71</v>
      </c>
      <c r="P251" s="604">
        <v>47.7</v>
      </c>
    </row>
    <row r="252" spans="1:16">
      <c r="A252" s="670">
        <f t="shared" si="3"/>
        <v>25.6</v>
      </c>
      <c r="B252" s="602">
        <v>6.02</v>
      </c>
      <c r="C252" s="603">
        <v>9.86</v>
      </c>
      <c r="D252" s="604">
        <v>14.91</v>
      </c>
      <c r="E252" s="602">
        <v>6.53</v>
      </c>
      <c r="F252" s="603">
        <v>10.96</v>
      </c>
      <c r="G252" s="604">
        <v>16.75</v>
      </c>
      <c r="H252" s="602">
        <v>7.39</v>
      </c>
      <c r="I252" s="603">
        <v>12.78</v>
      </c>
      <c r="J252" s="604">
        <v>19.809999999999999</v>
      </c>
      <c r="K252" s="602">
        <v>9.32</v>
      </c>
      <c r="L252" s="603">
        <v>16.850000000000001</v>
      </c>
      <c r="M252" s="604">
        <v>26.57</v>
      </c>
      <c r="N252" s="602">
        <v>15.3</v>
      </c>
      <c r="O252" s="603">
        <v>29.29</v>
      </c>
      <c r="P252" s="604">
        <v>46.81</v>
      </c>
    </row>
    <row r="253" spans="1:16">
      <c r="A253" s="670">
        <f t="shared" si="3"/>
        <v>25.7</v>
      </c>
      <c r="B253" s="602">
        <v>6.01</v>
      </c>
      <c r="C253" s="603">
        <v>9.75</v>
      </c>
      <c r="D253" s="604">
        <v>14.66</v>
      </c>
      <c r="E253" s="602">
        <v>6.53</v>
      </c>
      <c r="F253" s="603">
        <v>10.83</v>
      </c>
      <c r="G253" s="604">
        <v>16.47</v>
      </c>
      <c r="H253" s="602">
        <v>7.39</v>
      </c>
      <c r="I253" s="603">
        <v>12.63</v>
      </c>
      <c r="J253" s="604">
        <v>19.46</v>
      </c>
      <c r="K253" s="602">
        <v>9.31</v>
      </c>
      <c r="L253" s="603">
        <v>16.63</v>
      </c>
      <c r="M253" s="604">
        <v>26.1</v>
      </c>
      <c r="N253" s="602">
        <v>15.28</v>
      </c>
      <c r="O253" s="603">
        <v>28.89</v>
      </c>
      <c r="P253" s="604">
        <v>45.96</v>
      </c>
    </row>
    <row r="254" spans="1:16">
      <c r="A254" s="670">
        <f t="shared" si="3"/>
        <v>25.8</v>
      </c>
      <c r="B254" s="602">
        <v>6.01</v>
      </c>
      <c r="C254" s="603">
        <v>9.65</v>
      </c>
      <c r="D254" s="604">
        <v>14.43</v>
      </c>
      <c r="E254" s="602">
        <v>6.52</v>
      </c>
      <c r="F254" s="603">
        <v>10.71</v>
      </c>
      <c r="G254" s="604">
        <v>16.2</v>
      </c>
      <c r="H254" s="602">
        <v>7.38</v>
      </c>
      <c r="I254" s="603">
        <v>12.48</v>
      </c>
      <c r="J254" s="604">
        <v>19.14</v>
      </c>
      <c r="K254" s="602">
        <v>9.3000000000000007</v>
      </c>
      <c r="L254" s="603">
        <v>16.43</v>
      </c>
      <c r="M254" s="604">
        <v>25.65</v>
      </c>
      <c r="N254" s="602">
        <v>15.27</v>
      </c>
      <c r="O254" s="603">
        <v>28.52</v>
      </c>
      <c r="P254" s="604">
        <v>45.17</v>
      </c>
    </row>
    <row r="255" spans="1:16">
      <c r="A255" s="670">
        <f t="shared" si="3"/>
        <v>25.9</v>
      </c>
      <c r="B255" s="602">
        <v>6.01</v>
      </c>
      <c r="C255" s="603">
        <v>9.5500000000000007</v>
      </c>
      <c r="D255" s="604">
        <v>14.21</v>
      </c>
      <c r="E255" s="602">
        <v>6.52</v>
      </c>
      <c r="F255" s="603">
        <v>10.6</v>
      </c>
      <c r="G255" s="604">
        <v>15.95</v>
      </c>
      <c r="H255" s="602">
        <v>7.38</v>
      </c>
      <c r="I255" s="603">
        <v>12.35</v>
      </c>
      <c r="J255" s="604">
        <v>18.829999999999998</v>
      </c>
      <c r="K255" s="602">
        <v>9.3000000000000007</v>
      </c>
      <c r="L255" s="603">
        <v>16.239999999999998</v>
      </c>
      <c r="M255" s="604">
        <v>25.23</v>
      </c>
      <c r="N255" s="602">
        <v>15.26</v>
      </c>
      <c r="O255" s="603">
        <v>28.18</v>
      </c>
      <c r="P255" s="604">
        <v>44.42</v>
      </c>
    </row>
    <row r="256" spans="1:16">
      <c r="A256" s="670">
        <f t="shared" si="3"/>
        <v>26</v>
      </c>
      <c r="B256" s="602">
        <v>6.01</v>
      </c>
      <c r="C256" s="603">
        <v>9.4600000000000009</v>
      </c>
      <c r="D256" s="604">
        <v>14</v>
      </c>
      <c r="E256" s="602">
        <v>6.52</v>
      </c>
      <c r="F256" s="603">
        <v>10.49</v>
      </c>
      <c r="G256" s="604">
        <v>15.71</v>
      </c>
      <c r="H256" s="602">
        <v>7.38</v>
      </c>
      <c r="I256" s="603">
        <v>12.22</v>
      </c>
      <c r="J256" s="604">
        <v>18.55</v>
      </c>
      <c r="K256" s="602">
        <v>9.3000000000000007</v>
      </c>
      <c r="L256" s="603">
        <v>16.059999999999999</v>
      </c>
      <c r="M256" s="604">
        <v>24.83</v>
      </c>
      <c r="N256" s="602">
        <v>15.25</v>
      </c>
      <c r="O256" s="603">
        <v>27.85</v>
      </c>
      <c r="P256" s="604">
        <v>43.71</v>
      </c>
    </row>
    <row r="257" spans="1:16">
      <c r="A257" s="670">
        <f t="shared" si="3"/>
        <v>26.1</v>
      </c>
      <c r="B257" s="602">
        <v>6.01</v>
      </c>
      <c r="C257" s="603">
        <v>9.3699999999999992</v>
      </c>
      <c r="D257" s="604">
        <v>13.8</v>
      </c>
      <c r="E257" s="602">
        <v>6.52</v>
      </c>
      <c r="F257" s="603">
        <v>10.4</v>
      </c>
      <c r="G257" s="604">
        <v>15.48</v>
      </c>
      <c r="H257" s="602">
        <v>7.38</v>
      </c>
      <c r="I257" s="603">
        <v>12.1</v>
      </c>
      <c r="J257" s="604">
        <v>18.27</v>
      </c>
      <c r="K257" s="602">
        <v>9.3000000000000007</v>
      </c>
      <c r="L257" s="603">
        <v>15.9</v>
      </c>
      <c r="M257" s="604">
        <v>24.46</v>
      </c>
      <c r="N257" s="602">
        <v>15.25</v>
      </c>
      <c r="O257" s="603">
        <v>27.54</v>
      </c>
      <c r="P257" s="604">
        <v>43.05</v>
      </c>
    </row>
    <row r="258" spans="1:16">
      <c r="A258" s="670">
        <f t="shared" si="3"/>
        <v>26.2</v>
      </c>
      <c r="B258" s="602">
        <v>6.01</v>
      </c>
      <c r="C258" s="603">
        <v>9.2899999999999991</v>
      </c>
      <c r="D258" s="604">
        <v>13.62</v>
      </c>
      <c r="E258" s="602">
        <v>6.52</v>
      </c>
      <c r="F258" s="603">
        <v>10.3</v>
      </c>
      <c r="G258" s="604">
        <v>15.27</v>
      </c>
      <c r="H258" s="602">
        <v>7.38</v>
      </c>
      <c r="I258" s="603">
        <v>11.99</v>
      </c>
      <c r="J258" s="604">
        <v>18.02</v>
      </c>
      <c r="K258" s="602">
        <v>9.3000000000000007</v>
      </c>
      <c r="L258" s="603">
        <v>15.74</v>
      </c>
      <c r="M258" s="604">
        <v>24.1</v>
      </c>
      <c r="N258" s="602">
        <v>15.25</v>
      </c>
      <c r="O258" s="603">
        <v>27.26</v>
      </c>
      <c r="P258" s="604">
        <v>42.42</v>
      </c>
    </row>
    <row r="259" spans="1:16">
      <c r="A259" s="670">
        <f t="shared" si="3"/>
        <v>26.3</v>
      </c>
      <c r="B259" s="602">
        <v>6.01</v>
      </c>
      <c r="C259" s="603">
        <v>9.2200000000000006</v>
      </c>
      <c r="D259" s="604">
        <v>13.45</v>
      </c>
      <c r="E259" s="602">
        <v>6.52</v>
      </c>
      <c r="F259" s="603">
        <v>10.220000000000001</v>
      </c>
      <c r="G259" s="604">
        <v>15.07</v>
      </c>
      <c r="H259" s="602">
        <v>7.38</v>
      </c>
      <c r="I259" s="603">
        <v>11.88</v>
      </c>
      <c r="J259" s="604">
        <v>17.78</v>
      </c>
      <c r="K259" s="602">
        <v>9.3000000000000007</v>
      </c>
      <c r="L259" s="603">
        <v>15.6</v>
      </c>
      <c r="M259" s="604">
        <v>23.77</v>
      </c>
      <c r="N259" s="602">
        <v>15.26</v>
      </c>
      <c r="O259" s="603">
        <v>26.99</v>
      </c>
      <c r="P259" s="604">
        <v>41.82</v>
      </c>
    </row>
    <row r="260" spans="1:16">
      <c r="A260" s="670">
        <f t="shared" si="3"/>
        <v>26.4</v>
      </c>
      <c r="B260" s="602">
        <v>6.01</v>
      </c>
      <c r="C260" s="603">
        <v>9.15</v>
      </c>
      <c r="D260" s="604">
        <v>13.28</v>
      </c>
      <c r="E260" s="602">
        <v>6.52</v>
      </c>
      <c r="F260" s="603">
        <v>10.14</v>
      </c>
      <c r="G260" s="604">
        <v>14.89</v>
      </c>
      <c r="H260" s="602">
        <v>7.38</v>
      </c>
      <c r="I260" s="603">
        <v>11.79</v>
      </c>
      <c r="J260" s="604">
        <v>17.55</v>
      </c>
      <c r="K260" s="602">
        <v>9.31</v>
      </c>
      <c r="L260" s="603">
        <v>15.46</v>
      </c>
      <c r="M260" s="604">
        <v>23.46</v>
      </c>
      <c r="N260" s="602">
        <v>15.27</v>
      </c>
      <c r="O260" s="603">
        <v>26.74</v>
      </c>
      <c r="P260" s="604">
        <v>41.26</v>
      </c>
    </row>
    <row r="261" spans="1:16">
      <c r="A261" s="670">
        <f t="shared" si="3"/>
        <v>26.5</v>
      </c>
      <c r="B261" s="602">
        <v>6.01</v>
      </c>
      <c r="C261" s="603">
        <v>9.09</v>
      </c>
      <c r="D261" s="604">
        <v>13.13</v>
      </c>
      <c r="E261" s="602">
        <v>6.53</v>
      </c>
      <c r="F261" s="603">
        <v>10.06</v>
      </c>
      <c r="G261" s="604">
        <v>14.71</v>
      </c>
      <c r="H261" s="602">
        <v>7.39</v>
      </c>
      <c r="I261" s="603">
        <v>11.69</v>
      </c>
      <c r="J261" s="604">
        <v>17.34</v>
      </c>
      <c r="K261" s="602">
        <v>9.31</v>
      </c>
      <c r="L261" s="603">
        <v>15.33</v>
      </c>
      <c r="M261" s="604">
        <v>23.16</v>
      </c>
      <c r="N261" s="602">
        <v>15.28</v>
      </c>
      <c r="O261" s="603">
        <v>26.5</v>
      </c>
      <c r="P261" s="604">
        <v>40.729999999999997</v>
      </c>
    </row>
    <row r="262" spans="1:16">
      <c r="A262" s="670">
        <f t="shared" si="3"/>
        <v>26.6</v>
      </c>
      <c r="B262" s="602">
        <v>6.02</v>
      </c>
      <c r="C262" s="603">
        <v>9.02</v>
      </c>
      <c r="D262" s="604">
        <v>12.99</v>
      </c>
      <c r="E262" s="602">
        <v>6.53</v>
      </c>
      <c r="F262" s="603">
        <v>9.99</v>
      </c>
      <c r="G262" s="604">
        <v>14.54</v>
      </c>
      <c r="H262" s="602">
        <v>7.39</v>
      </c>
      <c r="I262" s="603">
        <v>11.61</v>
      </c>
      <c r="J262" s="604">
        <v>17.14</v>
      </c>
      <c r="K262" s="602">
        <v>9.32</v>
      </c>
      <c r="L262" s="603">
        <v>15.21</v>
      </c>
      <c r="M262" s="604">
        <v>22.88</v>
      </c>
      <c r="N262" s="602">
        <v>15.29</v>
      </c>
      <c r="O262" s="603">
        <v>26.28</v>
      </c>
      <c r="P262" s="604">
        <v>40.229999999999997</v>
      </c>
    </row>
    <row r="263" spans="1:16">
      <c r="A263" s="670">
        <f t="shared" si="3"/>
        <v>26.7</v>
      </c>
      <c r="B263" s="602">
        <v>6.02</v>
      </c>
      <c r="C263" s="603">
        <v>8.9700000000000006</v>
      </c>
      <c r="D263" s="604">
        <v>12.85</v>
      </c>
      <c r="E263" s="602">
        <v>6.54</v>
      </c>
      <c r="F263" s="603">
        <v>9.93</v>
      </c>
      <c r="G263" s="604">
        <v>14.39</v>
      </c>
      <c r="H263" s="602">
        <v>7.4</v>
      </c>
      <c r="I263" s="603">
        <v>11.53</v>
      </c>
      <c r="J263" s="604">
        <v>16.95</v>
      </c>
      <c r="K263" s="602">
        <v>9.33</v>
      </c>
      <c r="L263" s="603">
        <v>15.1</v>
      </c>
      <c r="M263" s="604">
        <v>22.62</v>
      </c>
      <c r="N263" s="602">
        <v>15.31</v>
      </c>
      <c r="O263" s="603">
        <v>26.08</v>
      </c>
      <c r="P263" s="604">
        <v>39.76</v>
      </c>
    </row>
    <row r="264" spans="1:16">
      <c r="A264" s="670">
        <f t="shared" ref="A264:A327" si="4">ROUND(A263+0.1,1)</f>
        <v>26.8</v>
      </c>
      <c r="B264" s="602">
        <v>6.03</v>
      </c>
      <c r="C264" s="603">
        <v>8.91</v>
      </c>
      <c r="D264" s="604">
        <v>12.72</v>
      </c>
      <c r="E264" s="602">
        <v>6.55</v>
      </c>
      <c r="F264" s="603">
        <v>9.8699999999999992</v>
      </c>
      <c r="G264" s="604">
        <v>14.24</v>
      </c>
      <c r="H264" s="602">
        <v>7.41</v>
      </c>
      <c r="I264" s="603">
        <v>11.46</v>
      </c>
      <c r="J264" s="604">
        <v>16.77</v>
      </c>
      <c r="K264" s="602">
        <v>9.34</v>
      </c>
      <c r="L264" s="603">
        <v>15</v>
      </c>
      <c r="M264" s="604">
        <v>22.37</v>
      </c>
      <c r="N264" s="602">
        <v>15.33</v>
      </c>
      <c r="O264" s="603">
        <v>25.89</v>
      </c>
      <c r="P264" s="604">
        <v>39.32</v>
      </c>
    </row>
    <row r="265" spans="1:16">
      <c r="A265" s="670">
        <f t="shared" si="4"/>
        <v>26.9</v>
      </c>
      <c r="B265" s="602">
        <v>6.04</v>
      </c>
      <c r="C265" s="603">
        <v>8.8699999999999992</v>
      </c>
      <c r="D265" s="604">
        <v>12.6</v>
      </c>
      <c r="E265" s="602">
        <v>6.55</v>
      </c>
      <c r="F265" s="603">
        <v>9.81</v>
      </c>
      <c r="G265" s="604">
        <v>14.1</v>
      </c>
      <c r="H265" s="602">
        <v>7.42</v>
      </c>
      <c r="I265" s="603">
        <v>11.39</v>
      </c>
      <c r="J265" s="604">
        <v>16.600000000000001</v>
      </c>
      <c r="K265" s="602">
        <v>9.35</v>
      </c>
      <c r="L265" s="603">
        <v>14.9</v>
      </c>
      <c r="M265" s="604">
        <v>22.14</v>
      </c>
      <c r="N265" s="602">
        <v>15.36</v>
      </c>
      <c r="O265" s="603">
        <v>25.71</v>
      </c>
      <c r="P265" s="604">
        <v>38.9</v>
      </c>
    </row>
    <row r="266" spans="1:16">
      <c r="A266" s="670">
        <f t="shared" si="4"/>
        <v>27</v>
      </c>
      <c r="B266" s="602">
        <v>6.04</v>
      </c>
      <c r="C266" s="603">
        <v>8.82</v>
      </c>
      <c r="D266" s="604">
        <v>12.49</v>
      </c>
      <c r="E266" s="602">
        <v>6.56</v>
      </c>
      <c r="F266" s="603">
        <v>9.76</v>
      </c>
      <c r="G266" s="604">
        <v>13.97</v>
      </c>
      <c r="H266" s="602">
        <v>7.43</v>
      </c>
      <c r="I266" s="603">
        <v>11.32</v>
      </c>
      <c r="J266" s="604">
        <v>16.440000000000001</v>
      </c>
      <c r="K266" s="602">
        <v>9.3699999999999992</v>
      </c>
      <c r="L266" s="603">
        <v>14.81</v>
      </c>
      <c r="M266" s="604">
        <v>21.92</v>
      </c>
      <c r="N266" s="602">
        <v>15.38</v>
      </c>
      <c r="O266" s="603">
        <v>25.54</v>
      </c>
      <c r="P266" s="604">
        <v>38.51</v>
      </c>
    </row>
    <row r="267" spans="1:16">
      <c r="A267" s="670">
        <f t="shared" si="4"/>
        <v>27.1</v>
      </c>
      <c r="B267" s="602">
        <v>6.05</v>
      </c>
      <c r="C267" s="603">
        <v>8.7799999999999994</v>
      </c>
      <c r="D267" s="604">
        <v>12.38</v>
      </c>
      <c r="E267" s="602">
        <v>6.57</v>
      </c>
      <c r="F267" s="603">
        <v>9.7100000000000009</v>
      </c>
      <c r="G267" s="604">
        <v>13.85</v>
      </c>
      <c r="H267" s="602">
        <v>7.44</v>
      </c>
      <c r="I267" s="603">
        <v>11.26</v>
      </c>
      <c r="J267" s="604">
        <v>16.29</v>
      </c>
      <c r="K267" s="602">
        <v>9.3800000000000008</v>
      </c>
      <c r="L267" s="603">
        <v>14.73</v>
      </c>
      <c r="M267" s="604">
        <v>21.72</v>
      </c>
      <c r="N267" s="602">
        <v>15.41</v>
      </c>
      <c r="O267" s="603">
        <v>25.39</v>
      </c>
      <c r="P267" s="604">
        <v>38.14</v>
      </c>
    </row>
    <row r="268" spans="1:16">
      <c r="A268" s="670">
        <f t="shared" si="4"/>
        <v>27.2</v>
      </c>
      <c r="B268" s="602">
        <v>6.06</v>
      </c>
      <c r="C268" s="603">
        <v>8.74</v>
      </c>
      <c r="D268" s="604">
        <v>12.28</v>
      </c>
      <c r="E268" s="602">
        <v>6.58</v>
      </c>
      <c r="F268" s="603">
        <v>9.66</v>
      </c>
      <c r="G268" s="604">
        <v>13.73</v>
      </c>
      <c r="H268" s="602">
        <v>7.45</v>
      </c>
      <c r="I268" s="603">
        <v>11.21</v>
      </c>
      <c r="J268" s="604">
        <v>16.149999999999999</v>
      </c>
      <c r="K268" s="602">
        <v>9.4</v>
      </c>
      <c r="L268" s="603">
        <v>14.65</v>
      </c>
      <c r="M268" s="604">
        <v>21.52</v>
      </c>
      <c r="N268" s="602">
        <v>15.44</v>
      </c>
      <c r="O268" s="603">
        <v>25.24</v>
      </c>
      <c r="P268" s="604">
        <v>37.79</v>
      </c>
    </row>
    <row r="269" spans="1:16">
      <c r="A269" s="670">
        <f t="shared" si="4"/>
        <v>27.3</v>
      </c>
      <c r="B269" s="602">
        <v>6.07</v>
      </c>
      <c r="C269" s="603">
        <v>8.6999999999999993</v>
      </c>
      <c r="D269" s="604">
        <v>12.19</v>
      </c>
      <c r="E269" s="602">
        <v>6.59</v>
      </c>
      <c r="F269" s="603">
        <v>9.6199999999999992</v>
      </c>
      <c r="G269" s="604">
        <v>13.63</v>
      </c>
      <c r="H269" s="602">
        <v>7.47</v>
      </c>
      <c r="I269" s="603">
        <v>11.16</v>
      </c>
      <c r="J269" s="604">
        <v>16.02</v>
      </c>
      <c r="K269" s="602">
        <v>9.42</v>
      </c>
      <c r="L269" s="603">
        <v>14.58</v>
      </c>
      <c r="M269" s="604">
        <v>21.34</v>
      </c>
      <c r="N269" s="602">
        <v>15.48</v>
      </c>
      <c r="O269" s="603">
        <v>25.11</v>
      </c>
      <c r="P269" s="604">
        <v>37.46</v>
      </c>
    </row>
    <row r="270" spans="1:16">
      <c r="A270" s="670">
        <f t="shared" si="4"/>
        <v>27.4</v>
      </c>
      <c r="B270" s="602">
        <v>6.08</v>
      </c>
      <c r="C270" s="603">
        <v>8.67</v>
      </c>
      <c r="D270" s="604">
        <v>12.1</v>
      </c>
      <c r="E270" s="602">
        <v>6.6</v>
      </c>
      <c r="F270" s="603">
        <v>9.58</v>
      </c>
      <c r="G270" s="604">
        <v>13.52</v>
      </c>
      <c r="H270" s="602">
        <v>7.48</v>
      </c>
      <c r="I270" s="603">
        <v>11.11</v>
      </c>
      <c r="J270" s="604">
        <v>15.9</v>
      </c>
      <c r="K270" s="602">
        <v>9.44</v>
      </c>
      <c r="L270" s="603">
        <v>14.52</v>
      </c>
      <c r="M270" s="604">
        <v>21.17</v>
      </c>
      <c r="N270" s="602">
        <v>15.51</v>
      </c>
      <c r="O270" s="603">
        <v>24.99</v>
      </c>
      <c r="P270" s="604">
        <v>37.15</v>
      </c>
    </row>
    <row r="271" spans="1:16">
      <c r="A271" s="670">
        <f t="shared" si="4"/>
        <v>27.5</v>
      </c>
      <c r="B271" s="602">
        <v>6.09</v>
      </c>
      <c r="C271" s="603">
        <v>8.64</v>
      </c>
      <c r="D271" s="604">
        <v>12.01</v>
      </c>
      <c r="E271" s="602">
        <v>6.62</v>
      </c>
      <c r="F271" s="603">
        <v>9.5500000000000007</v>
      </c>
      <c r="G271" s="604">
        <v>13.43</v>
      </c>
      <c r="H271" s="602">
        <v>7.49</v>
      </c>
      <c r="I271" s="603">
        <v>11.07</v>
      </c>
      <c r="J271" s="604">
        <v>15.78</v>
      </c>
      <c r="K271" s="602">
        <v>9.4600000000000009</v>
      </c>
      <c r="L271" s="603">
        <v>14.46</v>
      </c>
      <c r="M271" s="604">
        <v>21.01</v>
      </c>
      <c r="N271" s="602">
        <v>15.55</v>
      </c>
      <c r="O271" s="603">
        <v>24.88</v>
      </c>
      <c r="P271" s="604">
        <v>36.86</v>
      </c>
    </row>
    <row r="272" spans="1:16">
      <c r="A272" s="670">
        <f t="shared" si="4"/>
        <v>27.6</v>
      </c>
      <c r="B272" s="602">
        <v>6.1</v>
      </c>
      <c r="C272" s="603">
        <v>8.61</v>
      </c>
      <c r="D272" s="604">
        <v>11.94</v>
      </c>
      <c r="E272" s="602">
        <v>6.63</v>
      </c>
      <c r="F272" s="603">
        <v>9.51</v>
      </c>
      <c r="G272" s="604">
        <v>13.34</v>
      </c>
      <c r="H272" s="602">
        <v>7.51</v>
      </c>
      <c r="I272" s="603">
        <v>11.03</v>
      </c>
      <c r="J272" s="604">
        <v>15.67</v>
      </c>
      <c r="K272" s="602">
        <v>9.48</v>
      </c>
      <c r="L272" s="603">
        <v>14.4</v>
      </c>
      <c r="M272" s="604">
        <v>20.86</v>
      </c>
      <c r="N272" s="602">
        <v>15.59</v>
      </c>
      <c r="O272" s="603">
        <v>24.77</v>
      </c>
      <c r="P272" s="604">
        <v>36.58</v>
      </c>
    </row>
    <row r="273" spans="1:16">
      <c r="A273" s="670">
        <f t="shared" si="4"/>
        <v>27.7</v>
      </c>
      <c r="B273" s="602">
        <v>6.11</v>
      </c>
      <c r="C273" s="603">
        <v>8.58</v>
      </c>
      <c r="D273" s="604">
        <v>11.86</v>
      </c>
      <c r="E273" s="602">
        <v>6.64</v>
      </c>
      <c r="F273" s="603">
        <v>9.48</v>
      </c>
      <c r="G273" s="604">
        <v>13.25</v>
      </c>
      <c r="H273" s="602">
        <v>7.53</v>
      </c>
      <c r="I273" s="603">
        <v>10.99</v>
      </c>
      <c r="J273" s="604">
        <v>15.57</v>
      </c>
      <c r="K273" s="602">
        <v>9.5</v>
      </c>
      <c r="L273" s="603">
        <v>14.35</v>
      </c>
      <c r="M273" s="604">
        <v>20.72</v>
      </c>
      <c r="N273" s="602">
        <v>15.63</v>
      </c>
      <c r="O273" s="603">
        <v>24.68</v>
      </c>
      <c r="P273" s="604">
        <v>36.33</v>
      </c>
    </row>
    <row r="274" spans="1:16">
      <c r="A274" s="670">
        <f t="shared" si="4"/>
        <v>27.8</v>
      </c>
      <c r="B274" s="602">
        <v>6.13</v>
      </c>
      <c r="C274" s="603">
        <v>8.56</v>
      </c>
      <c r="D274" s="604">
        <v>11.79</v>
      </c>
      <c r="E274" s="602">
        <v>6.66</v>
      </c>
      <c r="F274" s="603">
        <v>9.4600000000000009</v>
      </c>
      <c r="G274" s="604">
        <v>13.17</v>
      </c>
      <c r="H274" s="602">
        <v>7.54</v>
      </c>
      <c r="I274" s="603">
        <v>10.96</v>
      </c>
      <c r="J274" s="604">
        <v>15.47</v>
      </c>
      <c r="K274" s="602">
        <v>9.5299999999999994</v>
      </c>
      <c r="L274" s="603">
        <v>14.3</v>
      </c>
      <c r="M274" s="604">
        <v>20.58</v>
      </c>
      <c r="N274" s="602">
        <v>15.68</v>
      </c>
      <c r="O274" s="603">
        <v>24.59</v>
      </c>
      <c r="P274" s="604">
        <v>36.08</v>
      </c>
    </row>
    <row r="275" spans="1:16">
      <c r="A275" s="670">
        <f t="shared" si="4"/>
        <v>27.9</v>
      </c>
      <c r="B275" s="602">
        <v>6.14</v>
      </c>
      <c r="C275" s="603">
        <v>8.5399999999999991</v>
      </c>
      <c r="D275" s="604">
        <v>11.73</v>
      </c>
      <c r="E275" s="602">
        <v>6.67</v>
      </c>
      <c r="F275" s="603">
        <v>9.43</v>
      </c>
      <c r="G275" s="604">
        <v>13.1</v>
      </c>
      <c r="H275" s="602">
        <v>7.56</v>
      </c>
      <c r="I275" s="603">
        <v>10.93</v>
      </c>
      <c r="J275" s="604">
        <v>15.38</v>
      </c>
      <c r="K275" s="602">
        <v>9.5500000000000007</v>
      </c>
      <c r="L275" s="603">
        <v>14.26</v>
      </c>
      <c r="M275" s="604">
        <v>20.46</v>
      </c>
      <c r="N275" s="602">
        <v>15.72</v>
      </c>
      <c r="O275" s="603">
        <v>24.51</v>
      </c>
      <c r="P275" s="604">
        <v>35.86</v>
      </c>
    </row>
    <row r="276" spans="1:16">
      <c r="A276" s="670">
        <f t="shared" si="4"/>
        <v>28</v>
      </c>
      <c r="B276" s="602">
        <v>6.15</v>
      </c>
      <c r="C276" s="603">
        <v>8.52</v>
      </c>
      <c r="D276" s="604">
        <v>11.67</v>
      </c>
      <c r="E276" s="602">
        <v>6.69</v>
      </c>
      <c r="F276" s="603">
        <v>9.41</v>
      </c>
      <c r="G276" s="604">
        <v>13.03</v>
      </c>
      <c r="H276" s="602">
        <v>7.58</v>
      </c>
      <c r="I276" s="603">
        <v>10.9</v>
      </c>
      <c r="J276" s="604">
        <v>15.3</v>
      </c>
      <c r="K276" s="602">
        <v>9.58</v>
      </c>
      <c r="L276" s="603">
        <v>14.22</v>
      </c>
      <c r="M276" s="604">
        <v>20.34</v>
      </c>
      <c r="N276" s="602">
        <v>15.77</v>
      </c>
      <c r="O276" s="603">
        <v>24.44</v>
      </c>
      <c r="P276" s="604">
        <v>35.65</v>
      </c>
    </row>
    <row r="277" spans="1:16">
      <c r="A277" s="670">
        <f t="shared" si="4"/>
        <v>28.1</v>
      </c>
      <c r="B277" s="602">
        <v>6.16</v>
      </c>
      <c r="C277" s="603">
        <v>8.5</v>
      </c>
      <c r="D277" s="604">
        <v>11.61</v>
      </c>
      <c r="E277" s="602">
        <v>6.7</v>
      </c>
      <c r="F277" s="603">
        <v>9.39</v>
      </c>
      <c r="G277" s="604">
        <v>12.97</v>
      </c>
      <c r="H277" s="602">
        <v>7.6</v>
      </c>
      <c r="I277" s="603">
        <v>10.87</v>
      </c>
      <c r="J277" s="604">
        <v>15.22</v>
      </c>
      <c r="K277" s="602">
        <v>9.6</v>
      </c>
      <c r="L277" s="603">
        <v>14.19</v>
      </c>
      <c r="M277" s="604">
        <v>20.23</v>
      </c>
      <c r="N277" s="602">
        <v>15.82</v>
      </c>
      <c r="O277" s="603">
        <v>24.38</v>
      </c>
      <c r="P277" s="604">
        <v>35.450000000000003</v>
      </c>
    </row>
    <row r="278" spans="1:16">
      <c r="A278" s="670">
        <f t="shared" si="4"/>
        <v>28.2</v>
      </c>
      <c r="B278" s="602">
        <v>6.18</v>
      </c>
      <c r="C278" s="603">
        <v>8.48</v>
      </c>
      <c r="D278" s="604">
        <v>11.56</v>
      </c>
      <c r="E278" s="602">
        <v>6.72</v>
      </c>
      <c r="F278" s="603">
        <v>9.3699999999999992</v>
      </c>
      <c r="G278" s="604">
        <v>12.91</v>
      </c>
      <c r="H278" s="602">
        <v>7.62</v>
      </c>
      <c r="I278" s="603">
        <v>10.85</v>
      </c>
      <c r="J278" s="604">
        <v>15.15</v>
      </c>
      <c r="K278" s="602">
        <v>9.6300000000000008</v>
      </c>
      <c r="L278" s="603">
        <v>14.16</v>
      </c>
      <c r="M278" s="604">
        <v>20.13</v>
      </c>
      <c r="N278" s="602">
        <v>15.87</v>
      </c>
      <c r="O278" s="603">
        <v>24.32</v>
      </c>
      <c r="P278" s="604">
        <v>35.270000000000003</v>
      </c>
    </row>
    <row r="279" spans="1:16">
      <c r="A279" s="670">
        <f t="shared" si="4"/>
        <v>28.3</v>
      </c>
      <c r="B279" s="602">
        <v>6.19</v>
      </c>
      <c r="C279" s="603">
        <v>8.4700000000000006</v>
      </c>
      <c r="D279" s="604">
        <v>11.51</v>
      </c>
      <c r="E279" s="602">
        <v>6.73</v>
      </c>
      <c r="F279" s="603">
        <v>9.36</v>
      </c>
      <c r="G279" s="604">
        <v>12.85</v>
      </c>
      <c r="H279" s="602">
        <v>7.64</v>
      </c>
      <c r="I279" s="603">
        <v>10.83</v>
      </c>
      <c r="J279" s="604">
        <v>15.08</v>
      </c>
      <c r="K279" s="602">
        <v>9.66</v>
      </c>
      <c r="L279" s="603">
        <v>14.13</v>
      </c>
      <c r="M279" s="604">
        <v>20.04</v>
      </c>
      <c r="N279" s="602">
        <v>15.92</v>
      </c>
      <c r="O279" s="603">
        <v>24.27</v>
      </c>
      <c r="P279" s="604">
        <v>35.090000000000003</v>
      </c>
    </row>
    <row r="280" spans="1:16">
      <c r="A280" s="670">
        <f t="shared" si="4"/>
        <v>28.4</v>
      </c>
      <c r="B280" s="602">
        <v>6.21</v>
      </c>
      <c r="C280" s="603">
        <v>8.4600000000000009</v>
      </c>
      <c r="D280" s="604">
        <v>11.47</v>
      </c>
      <c r="E280" s="602">
        <v>6.75</v>
      </c>
      <c r="F280" s="603">
        <v>9.34</v>
      </c>
      <c r="G280" s="604">
        <v>12.8</v>
      </c>
      <c r="H280" s="602">
        <v>7.66</v>
      </c>
      <c r="I280" s="603">
        <v>10.82</v>
      </c>
      <c r="J280" s="604">
        <v>15.02</v>
      </c>
      <c r="K280" s="602">
        <v>9.69</v>
      </c>
      <c r="L280" s="603">
        <v>14.11</v>
      </c>
      <c r="M280" s="604">
        <v>19.95</v>
      </c>
      <c r="N280" s="602">
        <v>15.98</v>
      </c>
      <c r="O280" s="603">
        <v>24.23</v>
      </c>
      <c r="P280" s="604">
        <v>34.93</v>
      </c>
    </row>
    <row r="281" spans="1:16">
      <c r="A281" s="670">
        <f t="shared" si="4"/>
        <v>28.5</v>
      </c>
      <c r="B281" s="602">
        <v>6.22</v>
      </c>
      <c r="C281" s="603">
        <v>8.4499999999999993</v>
      </c>
      <c r="D281" s="604">
        <v>11.42</v>
      </c>
      <c r="E281" s="602">
        <v>6.77</v>
      </c>
      <c r="F281" s="603">
        <v>9.33</v>
      </c>
      <c r="G281" s="604">
        <v>12.75</v>
      </c>
      <c r="H281" s="602">
        <v>7.68</v>
      </c>
      <c r="I281" s="603">
        <v>10.8</v>
      </c>
      <c r="J281" s="604">
        <v>14.96</v>
      </c>
      <c r="K281" s="602">
        <v>9.7200000000000006</v>
      </c>
      <c r="L281" s="603">
        <v>14.09</v>
      </c>
      <c r="M281" s="604">
        <v>19.87</v>
      </c>
      <c r="N281" s="602">
        <v>16.03</v>
      </c>
      <c r="O281" s="603">
        <v>24.19</v>
      </c>
      <c r="P281" s="604">
        <v>34.79</v>
      </c>
    </row>
    <row r="282" spans="1:16">
      <c r="A282" s="670">
        <f t="shared" si="4"/>
        <v>28.6</v>
      </c>
      <c r="B282" s="602">
        <v>6.24</v>
      </c>
      <c r="C282" s="603">
        <v>8.44</v>
      </c>
      <c r="D282" s="604">
        <v>11.38</v>
      </c>
      <c r="E282" s="602">
        <v>6.79</v>
      </c>
      <c r="F282" s="603">
        <v>9.32</v>
      </c>
      <c r="G282" s="604">
        <v>12.71</v>
      </c>
      <c r="H282" s="602">
        <v>7.7</v>
      </c>
      <c r="I282" s="603">
        <v>10.79</v>
      </c>
      <c r="J282" s="604">
        <v>14.9</v>
      </c>
      <c r="K282" s="602">
        <v>9.75</v>
      </c>
      <c r="L282" s="603">
        <v>14.07</v>
      </c>
      <c r="M282" s="604">
        <v>19.79</v>
      </c>
      <c r="N282" s="602">
        <v>16.09</v>
      </c>
      <c r="O282" s="603">
        <v>24.16</v>
      </c>
      <c r="P282" s="604">
        <v>34.65</v>
      </c>
    </row>
    <row r="283" spans="1:16">
      <c r="A283" s="670">
        <f t="shared" si="4"/>
        <v>28.7</v>
      </c>
      <c r="B283" s="602">
        <v>6.26</v>
      </c>
      <c r="C283" s="603">
        <v>8.43</v>
      </c>
      <c r="D283" s="604">
        <v>11.35</v>
      </c>
      <c r="E283" s="602">
        <v>6.81</v>
      </c>
      <c r="F283" s="603">
        <v>9.31</v>
      </c>
      <c r="G283" s="604">
        <v>12.66</v>
      </c>
      <c r="H283" s="602">
        <v>7.73</v>
      </c>
      <c r="I283" s="603">
        <v>10.78</v>
      </c>
      <c r="J283" s="604">
        <v>14.85</v>
      </c>
      <c r="K283" s="602">
        <v>9.7799999999999994</v>
      </c>
      <c r="L283" s="603">
        <v>14.05</v>
      </c>
      <c r="M283" s="604">
        <v>19.72</v>
      </c>
      <c r="N283" s="602">
        <v>16.149999999999999</v>
      </c>
      <c r="O283" s="603">
        <v>24.13</v>
      </c>
      <c r="P283" s="604">
        <v>34.520000000000003</v>
      </c>
    </row>
    <row r="284" spans="1:16">
      <c r="A284" s="670">
        <f t="shared" si="4"/>
        <v>28.8</v>
      </c>
      <c r="B284" s="602">
        <v>6.27</v>
      </c>
      <c r="C284" s="603">
        <v>8.43</v>
      </c>
      <c r="D284" s="604">
        <v>11.32</v>
      </c>
      <c r="E284" s="602">
        <v>6.83</v>
      </c>
      <c r="F284" s="603">
        <v>9.31</v>
      </c>
      <c r="G284" s="604">
        <v>12.63</v>
      </c>
      <c r="H284" s="602">
        <v>7.75</v>
      </c>
      <c r="I284" s="603">
        <v>10.77</v>
      </c>
      <c r="J284" s="604">
        <v>14.81</v>
      </c>
      <c r="K284" s="602">
        <v>9.82</v>
      </c>
      <c r="L284" s="603">
        <v>14.04</v>
      </c>
      <c r="M284" s="604">
        <v>19.66</v>
      </c>
      <c r="N284" s="602">
        <v>16.21</v>
      </c>
      <c r="O284" s="603">
        <v>24.11</v>
      </c>
      <c r="P284" s="604">
        <v>34.4</v>
      </c>
    </row>
    <row r="285" spans="1:16">
      <c r="A285" s="670">
        <f t="shared" si="4"/>
        <v>28.9</v>
      </c>
      <c r="B285" s="602">
        <v>6.29</v>
      </c>
      <c r="C285" s="603">
        <v>8.42</v>
      </c>
      <c r="D285" s="604">
        <v>11.29</v>
      </c>
      <c r="E285" s="602">
        <v>6.85</v>
      </c>
      <c r="F285" s="603">
        <v>9.3000000000000007</v>
      </c>
      <c r="G285" s="604">
        <v>12.59</v>
      </c>
      <c r="H285" s="602">
        <v>7.77</v>
      </c>
      <c r="I285" s="603">
        <v>10.77</v>
      </c>
      <c r="J285" s="604">
        <v>14.77</v>
      </c>
      <c r="K285" s="602">
        <v>9.85</v>
      </c>
      <c r="L285" s="603">
        <v>14.04</v>
      </c>
      <c r="M285" s="604">
        <v>19.600000000000001</v>
      </c>
      <c r="N285" s="602">
        <v>16.28</v>
      </c>
      <c r="O285" s="603">
        <v>24.09</v>
      </c>
      <c r="P285" s="604">
        <v>34.299999999999997</v>
      </c>
    </row>
    <row r="286" spans="1:16">
      <c r="A286" s="670">
        <f t="shared" si="4"/>
        <v>29</v>
      </c>
      <c r="B286" s="602">
        <v>6.31</v>
      </c>
      <c r="C286" s="603">
        <v>8.42</v>
      </c>
      <c r="D286" s="604">
        <v>11.26</v>
      </c>
      <c r="E286" s="602">
        <v>6.87</v>
      </c>
      <c r="F286" s="603">
        <v>9.3000000000000007</v>
      </c>
      <c r="G286" s="604">
        <v>12.56</v>
      </c>
      <c r="H286" s="602">
        <v>7.8</v>
      </c>
      <c r="I286" s="603">
        <v>10.76</v>
      </c>
      <c r="J286" s="604">
        <v>14.73</v>
      </c>
      <c r="K286" s="602">
        <v>9.8800000000000008</v>
      </c>
      <c r="L286" s="603">
        <v>14.03</v>
      </c>
      <c r="M286" s="604">
        <v>19.55</v>
      </c>
      <c r="N286" s="602">
        <v>16.34</v>
      </c>
      <c r="O286" s="603">
        <v>24.08</v>
      </c>
      <c r="P286" s="604">
        <v>34.200000000000003</v>
      </c>
    </row>
    <row r="287" spans="1:16">
      <c r="A287" s="670">
        <f t="shared" si="4"/>
        <v>29.1</v>
      </c>
      <c r="B287" s="602">
        <v>6.33</v>
      </c>
      <c r="C287" s="603">
        <v>8.42</v>
      </c>
      <c r="D287" s="604">
        <v>11.23</v>
      </c>
      <c r="E287" s="602">
        <v>6.89</v>
      </c>
      <c r="F287" s="603">
        <v>9.3000000000000007</v>
      </c>
      <c r="G287" s="604">
        <v>12.53</v>
      </c>
      <c r="H287" s="602">
        <v>7.82</v>
      </c>
      <c r="I287" s="603">
        <v>10.76</v>
      </c>
      <c r="J287" s="604">
        <v>14.69</v>
      </c>
      <c r="K287" s="602">
        <v>9.92</v>
      </c>
      <c r="L287" s="603">
        <v>14.03</v>
      </c>
      <c r="M287" s="604">
        <v>19.5</v>
      </c>
      <c r="N287" s="602">
        <v>16.399999999999999</v>
      </c>
      <c r="O287" s="603">
        <v>24.08</v>
      </c>
      <c r="P287" s="604">
        <v>34.11</v>
      </c>
    </row>
    <row r="288" spans="1:16">
      <c r="A288" s="670">
        <f t="shared" si="4"/>
        <v>29.2</v>
      </c>
      <c r="B288" s="602">
        <v>6.34</v>
      </c>
      <c r="C288" s="603">
        <v>8.42</v>
      </c>
      <c r="D288" s="604">
        <v>11.21</v>
      </c>
      <c r="E288" s="602">
        <v>6.91</v>
      </c>
      <c r="F288" s="603">
        <v>9.3000000000000007</v>
      </c>
      <c r="G288" s="604">
        <v>12.5</v>
      </c>
      <c r="H288" s="602">
        <v>7.85</v>
      </c>
      <c r="I288" s="603">
        <v>10.76</v>
      </c>
      <c r="J288" s="604">
        <v>14.66</v>
      </c>
      <c r="K288" s="602">
        <v>9.9600000000000009</v>
      </c>
      <c r="L288" s="603">
        <v>14.03</v>
      </c>
      <c r="M288" s="604">
        <v>19.45</v>
      </c>
      <c r="N288" s="602">
        <v>16.47</v>
      </c>
      <c r="O288" s="603">
        <v>24.07</v>
      </c>
      <c r="P288" s="604">
        <v>34.03</v>
      </c>
    </row>
    <row r="289" spans="1:16">
      <c r="A289" s="670">
        <f t="shared" si="4"/>
        <v>29.3</v>
      </c>
      <c r="B289" s="602">
        <v>6.36</v>
      </c>
      <c r="C289" s="603">
        <v>8.42</v>
      </c>
      <c r="D289" s="604">
        <v>11.19</v>
      </c>
      <c r="E289" s="602">
        <v>6.93</v>
      </c>
      <c r="F289" s="603">
        <v>9.3000000000000007</v>
      </c>
      <c r="G289" s="604">
        <v>12.48</v>
      </c>
      <c r="H289" s="602">
        <v>7.88</v>
      </c>
      <c r="I289" s="603">
        <v>10.76</v>
      </c>
      <c r="J289" s="604">
        <v>14.63</v>
      </c>
      <c r="K289" s="602">
        <v>9.99</v>
      </c>
      <c r="L289" s="603">
        <v>14.03</v>
      </c>
      <c r="M289" s="604">
        <v>19.41</v>
      </c>
      <c r="N289" s="602">
        <v>16.54</v>
      </c>
      <c r="O289" s="603">
        <v>24.08</v>
      </c>
      <c r="P289" s="604">
        <v>33.950000000000003</v>
      </c>
    </row>
    <row r="290" spans="1:16">
      <c r="A290" s="670">
        <f t="shared" si="4"/>
        <v>29.4</v>
      </c>
      <c r="B290" s="602">
        <v>6.38</v>
      </c>
      <c r="C290" s="603">
        <v>8.42</v>
      </c>
      <c r="D290" s="604">
        <v>11.17</v>
      </c>
      <c r="E290" s="602">
        <v>6.95</v>
      </c>
      <c r="F290" s="603">
        <v>9.3000000000000007</v>
      </c>
      <c r="G290" s="604">
        <v>12.46</v>
      </c>
      <c r="H290" s="602">
        <v>7.9</v>
      </c>
      <c r="I290" s="603">
        <v>10.76</v>
      </c>
      <c r="J290" s="604">
        <v>14.61</v>
      </c>
      <c r="K290" s="602">
        <v>10.029999999999999</v>
      </c>
      <c r="L290" s="603">
        <v>14.03</v>
      </c>
      <c r="M290" s="604">
        <v>19.38</v>
      </c>
      <c r="N290" s="602">
        <v>16.61</v>
      </c>
      <c r="O290" s="603">
        <v>24.08</v>
      </c>
      <c r="P290" s="604">
        <v>33.89</v>
      </c>
    </row>
    <row r="291" spans="1:16">
      <c r="A291" s="670">
        <f t="shared" si="4"/>
        <v>29.5</v>
      </c>
      <c r="B291" s="602">
        <v>6.4</v>
      </c>
      <c r="C291" s="603">
        <v>8.43</v>
      </c>
      <c r="D291" s="604">
        <v>11.16</v>
      </c>
      <c r="E291" s="602">
        <v>6.97</v>
      </c>
      <c r="F291" s="603">
        <v>9.3000000000000007</v>
      </c>
      <c r="G291" s="604">
        <v>12.44</v>
      </c>
      <c r="H291" s="602">
        <v>7.93</v>
      </c>
      <c r="I291" s="603">
        <v>10.77</v>
      </c>
      <c r="J291" s="604">
        <v>14.58</v>
      </c>
      <c r="K291" s="602">
        <v>10.07</v>
      </c>
      <c r="L291" s="603">
        <v>14.04</v>
      </c>
      <c r="M291" s="604">
        <v>19.350000000000001</v>
      </c>
      <c r="N291" s="602">
        <v>16.68</v>
      </c>
      <c r="O291" s="603">
        <v>24.1</v>
      </c>
      <c r="P291" s="604">
        <v>33.83</v>
      </c>
    </row>
    <row r="292" spans="1:16">
      <c r="A292" s="670">
        <f t="shared" si="4"/>
        <v>29.6</v>
      </c>
      <c r="B292" s="602">
        <v>6.42</v>
      </c>
      <c r="C292" s="603">
        <v>8.43</v>
      </c>
      <c r="D292" s="604">
        <v>11.14</v>
      </c>
      <c r="E292" s="602">
        <v>7</v>
      </c>
      <c r="F292" s="603">
        <v>9.31</v>
      </c>
      <c r="G292" s="604">
        <v>12.43</v>
      </c>
      <c r="H292" s="602">
        <v>7.96</v>
      </c>
      <c r="I292" s="603">
        <v>10.78</v>
      </c>
      <c r="J292" s="604">
        <v>14.56</v>
      </c>
      <c r="K292" s="602">
        <v>10.11</v>
      </c>
      <c r="L292" s="603">
        <v>14.05</v>
      </c>
      <c r="M292" s="604">
        <v>19.32</v>
      </c>
      <c r="N292" s="602">
        <v>16.75</v>
      </c>
      <c r="O292" s="603">
        <v>24.11</v>
      </c>
      <c r="P292" s="604">
        <v>33.78</v>
      </c>
    </row>
    <row r="293" spans="1:16">
      <c r="A293" s="670">
        <f t="shared" si="4"/>
        <v>29.7</v>
      </c>
      <c r="B293" s="602">
        <v>6.44</v>
      </c>
      <c r="C293" s="603">
        <v>8.44</v>
      </c>
      <c r="D293" s="604">
        <v>11.13</v>
      </c>
      <c r="E293" s="602">
        <v>7.02</v>
      </c>
      <c r="F293" s="603">
        <v>9.32</v>
      </c>
      <c r="G293" s="604">
        <v>12.41</v>
      </c>
      <c r="H293" s="602">
        <v>7.99</v>
      </c>
      <c r="I293" s="603">
        <v>10.78</v>
      </c>
      <c r="J293" s="604">
        <v>14.55</v>
      </c>
      <c r="K293" s="602">
        <v>10.15</v>
      </c>
      <c r="L293" s="603">
        <v>14.06</v>
      </c>
      <c r="M293" s="604">
        <v>19.29</v>
      </c>
      <c r="N293" s="602">
        <v>16.829999999999998</v>
      </c>
      <c r="O293" s="603">
        <v>24.13</v>
      </c>
      <c r="P293" s="604">
        <v>33.74</v>
      </c>
    </row>
    <row r="294" spans="1:16">
      <c r="A294" s="670">
        <f t="shared" si="4"/>
        <v>29.8</v>
      </c>
      <c r="B294" s="602">
        <v>6.46</v>
      </c>
      <c r="C294" s="603">
        <v>8.44</v>
      </c>
      <c r="D294" s="604">
        <v>11.12</v>
      </c>
      <c r="E294" s="602">
        <v>7.04</v>
      </c>
      <c r="F294" s="603">
        <v>9.32</v>
      </c>
      <c r="G294" s="604">
        <v>12.4</v>
      </c>
      <c r="H294" s="602">
        <v>8.02</v>
      </c>
      <c r="I294" s="603">
        <v>10.79</v>
      </c>
      <c r="J294" s="604">
        <v>14.53</v>
      </c>
      <c r="K294" s="602">
        <v>10.19</v>
      </c>
      <c r="L294" s="603">
        <v>14.07</v>
      </c>
      <c r="M294" s="604">
        <v>19.28</v>
      </c>
      <c r="N294" s="602">
        <v>16.899999999999999</v>
      </c>
      <c r="O294" s="603">
        <v>24.15</v>
      </c>
      <c r="P294" s="604">
        <v>33.700000000000003</v>
      </c>
    </row>
    <row r="295" spans="1:16">
      <c r="A295" s="670">
        <f t="shared" si="4"/>
        <v>29.9</v>
      </c>
      <c r="B295" s="602">
        <v>6.48</v>
      </c>
      <c r="C295" s="603">
        <v>8.4499999999999993</v>
      </c>
      <c r="D295" s="604">
        <v>11.11</v>
      </c>
      <c r="E295" s="602">
        <v>7.07</v>
      </c>
      <c r="F295" s="603">
        <v>9.33</v>
      </c>
      <c r="G295" s="604">
        <v>12.39</v>
      </c>
      <c r="H295" s="602">
        <v>8.0500000000000007</v>
      </c>
      <c r="I295" s="603">
        <v>10.8</v>
      </c>
      <c r="J295" s="604">
        <v>14.52</v>
      </c>
      <c r="K295" s="602">
        <v>10.23</v>
      </c>
      <c r="L295" s="603">
        <v>14.09</v>
      </c>
      <c r="M295" s="604">
        <v>19.260000000000002</v>
      </c>
      <c r="N295" s="602">
        <v>16.98</v>
      </c>
      <c r="O295" s="603">
        <v>24.18</v>
      </c>
      <c r="P295" s="604">
        <v>33.67</v>
      </c>
    </row>
    <row r="296" spans="1:16">
      <c r="A296" s="670">
        <f t="shared" si="4"/>
        <v>30</v>
      </c>
      <c r="B296" s="602">
        <v>6.51</v>
      </c>
      <c r="C296" s="603">
        <v>8.4600000000000009</v>
      </c>
      <c r="D296" s="604">
        <v>11.1</v>
      </c>
      <c r="E296" s="602">
        <v>7.09</v>
      </c>
      <c r="F296" s="603">
        <v>9.34</v>
      </c>
      <c r="G296" s="604">
        <v>12.38</v>
      </c>
      <c r="H296" s="602">
        <v>8.08</v>
      </c>
      <c r="I296" s="603">
        <v>10.82</v>
      </c>
      <c r="J296" s="604">
        <v>14.51</v>
      </c>
      <c r="K296" s="602">
        <v>10.27</v>
      </c>
      <c r="L296" s="603">
        <v>14.1</v>
      </c>
      <c r="M296" s="604">
        <v>19.25</v>
      </c>
      <c r="N296" s="602">
        <v>17.059999999999999</v>
      </c>
      <c r="O296" s="603">
        <v>24.21</v>
      </c>
      <c r="P296" s="604">
        <v>33.65</v>
      </c>
    </row>
    <row r="297" spans="1:16">
      <c r="A297" s="670">
        <f t="shared" si="4"/>
        <v>30.1</v>
      </c>
      <c r="B297" s="602">
        <v>6.53</v>
      </c>
      <c r="C297" s="603">
        <v>8.4700000000000006</v>
      </c>
      <c r="D297" s="604">
        <v>11.1</v>
      </c>
      <c r="E297" s="602">
        <v>7.12</v>
      </c>
      <c r="F297" s="603">
        <v>9.35</v>
      </c>
      <c r="G297" s="604">
        <v>12.38</v>
      </c>
      <c r="H297" s="602">
        <v>8.11</v>
      </c>
      <c r="I297" s="603">
        <v>10.83</v>
      </c>
      <c r="J297" s="604">
        <v>14.51</v>
      </c>
      <c r="K297" s="602">
        <v>10.31</v>
      </c>
      <c r="L297" s="603">
        <v>14.12</v>
      </c>
      <c r="M297" s="604">
        <v>19.239999999999998</v>
      </c>
      <c r="N297" s="602">
        <v>17.14</v>
      </c>
      <c r="O297" s="603">
        <v>24.25</v>
      </c>
      <c r="P297" s="604">
        <v>33.630000000000003</v>
      </c>
    </row>
    <row r="298" spans="1:16">
      <c r="A298" s="670">
        <f t="shared" si="4"/>
        <v>30.2</v>
      </c>
      <c r="B298" s="602">
        <v>6.55</v>
      </c>
      <c r="C298" s="603">
        <v>8.48</v>
      </c>
      <c r="D298" s="604">
        <v>11.1</v>
      </c>
      <c r="E298" s="602">
        <v>7.14</v>
      </c>
      <c r="F298" s="603">
        <v>9.3699999999999992</v>
      </c>
      <c r="G298" s="604">
        <v>12.37</v>
      </c>
      <c r="H298" s="602">
        <v>8.14</v>
      </c>
      <c r="I298" s="603">
        <v>10.84</v>
      </c>
      <c r="J298" s="604">
        <v>14.5</v>
      </c>
      <c r="K298" s="602">
        <v>10.36</v>
      </c>
      <c r="L298" s="603">
        <v>14.14</v>
      </c>
      <c r="M298" s="604">
        <v>19.23</v>
      </c>
      <c r="N298" s="602">
        <v>17.22</v>
      </c>
      <c r="O298" s="603">
        <v>24.28</v>
      </c>
      <c r="P298" s="604">
        <v>33.619999999999997</v>
      </c>
    </row>
    <row r="299" spans="1:16">
      <c r="A299" s="670">
        <f t="shared" si="4"/>
        <v>30.3</v>
      </c>
      <c r="B299" s="602">
        <v>6.57</v>
      </c>
      <c r="C299" s="603">
        <v>8.49</v>
      </c>
      <c r="D299" s="604">
        <v>11.1</v>
      </c>
      <c r="E299" s="602">
        <v>7.17</v>
      </c>
      <c r="F299" s="603">
        <v>9.3800000000000008</v>
      </c>
      <c r="G299" s="604">
        <v>12.37</v>
      </c>
      <c r="H299" s="602">
        <v>8.17</v>
      </c>
      <c r="I299" s="603">
        <v>10.86</v>
      </c>
      <c r="J299" s="604">
        <v>14.5</v>
      </c>
      <c r="K299" s="602">
        <v>10.4</v>
      </c>
      <c r="L299" s="603">
        <v>14.16</v>
      </c>
      <c r="M299" s="604">
        <v>19.23</v>
      </c>
      <c r="N299" s="602">
        <v>17.3</v>
      </c>
      <c r="O299" s="603">
        <v>24.32</v>
      </c>
      <c r="P299" s="604">
        <v>33.61</v>
      </c>
    </row>
    <row r="300" spans="1:16">
      <c r="A300" s="670">
        <f t="shared" si="4"/>
        <v>30.4</v>
      </c>
      <c r="B300" s="602">
        <v>6.6</v>
      </c>
      <c r="C300" s="603">
        <v>8.5</v>
      </c>
      <c r="D300" s="604">
        <v>11.1</v>
      </c>
      <c r="E300" s="602">
        <v>7.2</v>
      </c>
      <c r="F300" s="603">
        <v>9.39</v>
      </c>
      <c r="G300" s="604">
        <v>12.37</v>
      </c>
      <c r="H300" s="602">
        <v>8.1999999999999993</v>
      </c>
      <c r="I300" s="603">
        <v>10.88</v>
      </c>
      <c r="J300" s="604">
        <v>14.5</v>
      </c>
      <c r="K300" s="602">
        <v>10.45</v>
      </c>
      <c r="L300" s="603">
        <v>14.19</v>
      </c>
      <c r="M300" s="604">
        <v>19.23</v>
      </c>
      <c r="N300" s="602">
        <v>17.38</v>
      </c>
      <c r="O300" s="603">
        <v>24.37</v>
      </c>
      <c r="P300" s="604">
        <v>33.61</v>
      </c>
    </row>
    <row r="301" spans="1:16">
      <c r="A301" s="670">
        <f t="shared" si="4"/>
        <v>30.5</v>
      </c>
      <c r="B301" s="602">
        <v>6.62</v>
      </c>
      <c r="C301" s="603">
        <v>8.52</v>
      </c>
      <c r="D301" s="604">
        <v>11.1</v>
      </c>
      <c r="E301" s="602">
        <v>7.22</v>
      </c>
      <c r="F301" s="603">
        <v>9.41</v>
      </c>
      <c r="G301" s="604">
        <v>12.38</v>
      </c>
      <c r="H301" s="602">
        <v>8.23</v>
      </c>
      <c r="I301" s="603">
        <v>10.9</v>
      </c>
      <c r="J301" s="604">
        <v>14.5</v>
      </c>
      <c r="K301" s="602">
        <v>10.49</v>
      </c>
      <c r="L301" s="603">
        <v>14.21</v>
      </c>
      <c r="M301" s="604">
        <v>19.23</v>
      </c>
      <c r="N301" s="602">
        <v>17.47</v>
      </c>
      <c r="O301" s="603">
        <v>24.41</v>
      </c>
      <c r="P301" s="604">
        <v>33.619999999999997</v>
      </c>
    </row>
    <row r="302" spans="1:16">
      <c r="A302" s="670">
        <f t="shared" si="4"/>
        <v>30.6</v>
      </c>
      <c r="B302" s="602">
        <v>6.64</v>
      </c>
      <c r="C302" s="603">
        <v>8.5299999999999994</v>
      </c>
      <c r="D302" s="604">
        <v>11.1</v>
      </c>
      <c r="E302" s="602">
        <v>7.25</v>
      </c>
      <c r="F302" s="603">
        <v>9.43</v>
      </c>
      <c r="G302" s="604">
        <v>12.38</v>
      </c>
      <c r="H302" s="602">
        <v>8.27</v>
      </c>
      <c r="I302" s="603">
        <v>10.92</v>
      </c>
      <c r="J302" s="604">
        <v>14.51</v>
      </c>
      <c r="K302" s="602">
        <v>10.54</v>
      </c>
      <c r="L302" s="603">
        <v>14.24</v>
      </c>
      <c r="M302" s="604">
        <v>19.239999999999998</v>
      </c>
      <c r="N302" s="602">
        <v>17.559999999999999</v>
      </c>
      <c r="O302" s="603">
        <v>24.46</v>
      </c>
      <c r="P302" s="604">
        <v>33.630000000000003</v>
      </c>
    </row>
    <row r="303" spans="1:16">
      <c r="A303" s="670">
        <f t="shared" si="4"/>
        <v>30.7</v>
      </c>
      <c r="B303" s="602">
        <v>6.67</v>
      </c>
      <c r="C303" s="603">
        <v>8.5500000000000007</v>
      </c>
      <c r="D303" s="604">
        <v>11.11</v>
      </c>
      <c r="E303" s="602">
        <v>7.28</v>
      </c>
      <c r="F303" s="603">
        <v>9.44</v>
      </c>
      <c r="G303" s="604">
        <v>12.38</v>
      </c>
      <c r="H303" s="602">
        <v>8.3000000000000007</v>
      </c>
      <c r="I303" s="603">
        <v>10.94</v>
      </c>
      <c r="J303" s="604">
        <v>14.51</v>
      </c>
      <c r="K303" s="602">
        <v>10.59</v>
      </c>
      <c r="L303" s="603">
        <v>14.27</v>
      </c>
      <c r="M303" s="604">
        <v>19.25</v>
      </c>
      <c r="N303" s="602">
        <v>17.64</v>
      </c>
      <c r="O303" s="603">
        <v>24.52</v>
      </c>
      <c r="P303" s="604">
        <v>33.65</v>
      </c>
    </row>
    <row r="304" spans="1:16">
      <c r="A304" s="670">
        <f t="shared" si="4"/>
        <v>30.8</v>
      </c>
      <c r="B304" s="602">
        <v>6.69</v>
      </c>
      <c r="C304" s="603">
        <v>8.56</v>
      </c>
      <c r="D304" s="604">
        <v>11.11</v>
      </c>
      <c r="E304" s="602">
        <v>7.31</v>
      </c>
      <c r="F304" s="603">
        <v>9.4600000000000009</v>
      </c>
      <c r="G304" s="604">
        <v>12.39</v>
      </c>
      <c r="H304" s="602">
        <v>8.33</v>
      </c>
      <c r="I304" s="603">
        <v>10.96</v>
      </c>
      <c r="J304" s="604">
        <v>14.52</v>
      </c>
      <c r="K304" s="602">
        <v>10.63</v>
      </c>
      <c r="L304" s="603">
        <v>14.3</v>
      </c>
      <c r="M304" s="604">
        <v>19.260000000000002</v>
      </c>
      <c r="N304" s="602">
        <v>17.73</v>
      </c>
      <c r="O304" s="603">
        <v>24.57</v>
      </c>
      <c r="P304" s="604">
        <v>33.67</v>
      </c>
    </row>
    <row r="305" spans="1:16">
      <c r="A305" s="670">
        <f t="shared" si="4"/>
        <v>30.9</v>
      </c>
      <c r="B305" s="602">
        <v>6.72</v>
      </c>
      <c r="C305" s="603">
        <v>8.58</v>
      </c>
      <c r="D305" s="604">
        <v>11.12</v>
      </c>
      <c r="E305" s="602">
        <v>7.34</v>
      </c>
      <c r="F305" s="603">
        <v>9.48</v>
      </c>
      <c r="G305" s="604">
        <v>12.4</v>
      </c>
      <c r="H305" s="602">
        <v>8.3699999999999992</v>
      </c>
      <c r="I305" s="603">
        <v>10.98</v>
      </c>
      <c r="J305" s="604">
        <v>14.53</v>
      </c>
      <c r="K305" s="602">
        <v>10.68</v>
      </c>
      <c r="L305" s="603">
        <v>14.33</v>
      </c>
      <c r="M305" s="604">
        <v>19.27</v>
      </c>
      <c r="N305" s="602">
        <v>17.82</v>
      </c>
      <c r="O305" s="603">
        <v>24.63</v>
      </c>
      <c r="P305" s="604">
        <v>33.69</v>
      </c>
    </row>
    <row r="306" spans="1:16">
      <c r="A306" s="670">
        <f t="shared" si="4"/>
        <v>31</v>
      </c>
      <c r="B306" s="602">
        <v>6.74</v>
      </c>
      <c r="C306" s="603">
        <v>8.6</v>
      </c>
      <c r="D306" s="604">
        <v>11.13</v>
      </c>
      <c r="E306" s="602">
        <v>7.36</v>
      </c>
      <c r="F306" s="603">
        <v>9.5</v>
      </c>
      <c r="G306" s="604">
        <v>12.41</v>
      </c>
      <c r="H306" s="602">
        <v>8.41</v>
      </c>
      <c r="I306" s="603">
        <v>11.01</v>
      </c>
      <c r="J306" s="604">
        <v>14.54</v>
      </c>
      <c r="K306" s="602">
        <v>10.73</v>
      </c>
      <c r="L306" s="603">
        <v>14.37</v>
      </c>
      <c r="M306" s="604">
        <v>19.29</v>
      </c>
      <c r="N306" s="602">
        <v>17.91</v>
      </c>
      <c r="O306" s="603">
        <v>24.7</v>
      </c>
      <c r="P306" s="604">
        <v>33.72</v>
      </c>
    </row>
    <row r="307" spans="1:16">
      <c r="A307" s="670">
        <f t="shared" si="4"/>
        <v>31.1</v>
      </c>
      <c r="B307" s="602">
        <v>6.77</v>
      </c>
      <c r="C307" s="603">
        <v>8.6199999999999992</v>
      </c>
      <c r="D307" s="604">
        <v>11.14</v>
      </c>
      <c r="E307" s="602">
        <v>7.39</v>
      </c>
      <c r="F307" s="603">
        <v>9.52</v>
      </c>
      <c r="G307" s="604">
        <v>12.42</v>
      </c>
      <c r="H307" s="602">
        <v>8.44</v>
      </c>
      <c r="I307" s="603">
        <v>11.03</v>
      </c>
      <c r="J307" s="604">
        <v>14.56</v>
      </c>
      <c r="K307" s="602">
        <v>10.78</v>
      </c>
      <c r="L307" s="603">
        <v>14.4</v>
      </c>
      <c r="M307" s="604">
        <v>19.309999999999999</v>
      </c>
      <c r="N307" s="602">
        <v>18.010000000000002</v>
      </c>
      <c r="O307" s="603">
        <v>24.76</v>
      </c>
      <c r="P307" s="604">
        <v>33.76</v>
      </c>
    </row>
    <row r="308" spans="1:16">
      <c r="A308" s="670">
        <f t="shared" si="4"/>
        <v>31.2</v>
      </c>
      <c r="B308" s="602">
        <v>6.79</v>
      </c>
      <c r="C308" s="603">
        <v>8.6300000000000008</v>
      </c>
      <c r="D308" s="604">
        <v>11.15</v>
      </c>
      <c r="E308" s="602">
        <v>7.42</v>
      </c>
      <c r="F308" s="603">
        <v>9.5399999999999991</v>
      </c>
      <c r="G308" s="604">
        <v>12.44</v>
      </c>
      <c r="H308" s="602">
        <v>8.48</v>
      </c>
      <c r="I308" s="603">
        <v>11.06</v>
      </c>
      <c r="J308" s="604">
        <v>14.57</v>
      </c>
      <c r="K308" s="602">
        <v>10.83</v>
      </c>
      <c r="L308" s="603">
        <v>14.44</v>
      </c>
      <c r="M308" s="604">
        <v>19.329999999999998</v>
      </c>
      <c r="N308" s="602">
        <v>18.100000000000001</v>
      </c>
      <c r="O308" s="603">
        <v>24.83</v>
      </c>
      <c r="P308" s="604">
        <v>33.79</v>
      </c>
    </row>
    <row r="309" spans="1:16">
      <c r="A309" s="670">
        <f t="shared" si="4"/>
        <v>31.3</v>
      </c>
      <c r="B309" s="602">
        <v>6.82</v>
      </c>
      <c r="C309" s="603">
        <v>8.65</v>
      </c>
      <c r="D309" s="604">
        <v>11.16</v>
      </c>
      <c r="E309" s="602">
        <v>7.45</v>
      </c>
      <c r="F309" s="603">
        <v>9.57</v>
      </c>
      <c r="G309" s="604">
        <v>12.45</v>
      </c>
      <c r="H309" s="602">
        <v>8.51</v>
      </c>
      <c r="I309" s="603">
        <v>11.09</v>
      </c>
      <c r="J309" s="604">
        <v>14.59</v>
      </c>
      <c r="K309" s="602">
        <v>10.88</v>
      </c>
      <c r="L309" s="603">
        <v>14.48</v>
      </c>
      <c r="M309" s="604">
        <v>19.36</v>
      </c>
      <c r="N309" s="602">
        <v>18.2</v>
      </c>
      <c r="O309" s="603">
        <v>24.9</v>
      </c>
      <c r="P309" s="604">
        <v>33.840000000000003</v>
      </c>
    </row>
    <row r="310" spans="1:16">
      <c r="A310" s="670">
        <f t="shared" si="4"/>
        <v>31.4</v>
      </c>
      <c r="B310" s="602">
        <v>6.85</v>
      </c>
      <c r="C310" s="603">
        <v>8.68</v>
      </c>
      <c r="D310" s="604">
        <v>11.18</v>
      </c>
      <c r="E310" s="602">
        <v>7.49</v>
      </c>
      <c r="F310" s="603">
        <v>9.59</v>
      </c>
      <c r="G310" s="604">
        <v>12.47</v>
      </c>
      <c r="H310" s="602">
        <v>8.5500000000000007</v>
      </c>
      <c r="I310" s="603">
        <v>11.12</v>
      </c>
      <c r="J310" s="604">
        <v>14.61</v>
      </c>
      <c r="K310" s="602">
        <v>10.94</v>
      </c>
      <c r="L310" s="603">
        <v>14.52</v>
      </c>
      <c r="M310" s="604">
        <v>19.38</v>
      </c>
      <c r="N310" s="602">
        <v>18.29</v>
      </c>
      <c r="O310" s="603">
        <v>24.97</v>
      </c>
      <c r="P310" s="604">
        <v>33.89</v>
      </c>
    </row>
    <row r="311" spans="1:16">
      <c r="A311" s="670">
        <f t="shared" si="4"/>
        <v>31.5</v>
      </c>
      <c r="B311" s="602">
        <v>6.87</v>
      </c>
      <c r="C311" s="603">
        <v>8.6999999999999993</v>
      </c>
      <c r="D311" s="604">
        <v>11.19</v>
      </c>
      <c r="E311" s="602">
        <v>7.52</v>
      </c>
      <c r="F311" s="603">
        <v>9.61</v>
      </c>
      <c r="G311" s="604">
        <v>12.48</v>
      </c>
      <c r="H311" s="602">
        <v>8.59</v>
      </c>
      <c r="I311" s="603">
        <v>11.15</v>
      </c>
      <c r="J311" s="604">
        <v>14.63</v>
      </c>
      <c r="K311" s="602">
        <v>10.99</v>
      </c>
      <c r="L311" s="603">
        <v>14.56</v>
      </c>
      <c r="M311" s="604">
        <v>19.41</v>
      </c>
      <c r="N311" s="602">
        <v>18.39</v>
      </c>
      <c r="O311" s="603">
        <v>25.05</v>
      </c>
      <c r="P311" s="604">
        <v>33.94</v>
      </c>
    </row>
    <row r="312" spans="1:16">
      <c r="A312" s="670">
        <f t="shared" si="4"/>
        <v>31.6</v>
      </c>
      <c r="B312" s="602">
        <v>6.9</v>
      </c>
      <c r="C312" s="603">
        <v>8.7200000000000006</v>
      </c>
      <c r="D312" s="604">
        <v>11.21</v>
      </c>
      <c r="E312" s="602">
        <v>7.55</v>
      </c>
      <c r="F312" s="603">
        <v>9.64</v>
      </c>
      <c r="G312" s="604">
        <v>12.5</v>
      </c>
      <c r="H312" s="602">
        <v>8.6300000000000008</v>
      </c>
      <c r="I312" s="603">
        <v>11.18</v>
      </c>
      <c r="J312" s="604">
        <v>14.66</v>
      </c>
      <c r="K312" s="602">
        <v>11.04</v>
      </c>
      <c r="L312" s="603">
        <v>14.6</v>
      </c>
      <c r="M312" s="604">
        <v>19.440000000000001</v>
      </c>
      <c r="N312" s="602">
        <v>18.489999999999998</v>
      </c>
      <c r="O312" s="603">
        <v>25.12</v>
      </c>
      <c r="P312" s="604">
        <v>33.99</v>
      </c>
    </row>
    <row r="313" spans="1:16">
      <c r="A313" s="670">
        <f t="shared" si="4"/>
        <v>31.7</v>
      </c>
      <c r="B313" s="602">
        <v>6.93</v>
      </c>
      <c r="C313" s="603">
        <v>8.74</v>
      </c>
      <c r="D313" s="604">
        <v>11.23</v>
      </c>
      <c r="E313" s="602">
        <v>7.58</v>
      </c>
      <c r="F313" s="603">
        <v>9.67</v>
      </c>
      <c r="G313" s="604">
        <v>12.52</v>
      </c>
      <c r="H313" s="602">
        <v>8.67</v>
      </c>
      <c r="I313" s="603">
        <v>11.21</v>
      </c>
      <c r="J313" s="604">
        <v>14.68</v>
      </c>
      <c r="K313" s="602">
        <v>11.1</v>
      </c>
      <c r="L313" s="603">
        <v>14.65</v>
      </c>
      <c r="M313" s="604">
        <v>19.48</v>
      </c>
      <c r="N313" s="602">
        <v>18.59</v>
      </c>
      <c r="O313" s="603">
        <v>25.21</v>
      </c>
      <c r="P313" s="604">
        <v>34.049999999999997</v>
      </c>
    </row>
    <row r="314" spans="1:16">
      <c r="A314" s="670">
        <f t="shared" si="4"/>
        <v>31.8</v>
      </c>
      <c r="B314" s="602">
        <v>6.96</v>
      </c>
      <c r="C314" s="603">
        <v>8.76</v>
      </c>
      <c r="D314" s="604">
        <v>11.24</v>
      </c>
      <c r="E314" s="602">
        <v>7.61</v>
      </c>
      <c r="F314" s="603">
        <v>9.69</v>
      </c>
      <c r="G314" s="604">
        <v>12.54</v>
      </c>
      <c r="H314" s="602">
        <v>8.7100000000000009</v>
      </c>
      <c r="I314" s="603">
        <v>11.24</v>
      </c>
      <c r="J314" s="604">
        <v>14.7</v>
      </c>
      <c r="K314" s="602">
        <v>11.15</v>
      </c>
      <c r="L314" s="603">
        <v>14.69</v>
      </c>
      <c r="M314" s="604">
        <v>19.510000000000002</v>
      </c>
      <c r="N314" s="602">
        <v>18.7</v>
      </c>
      <c r="O314" s="603">
        <v>25.29</v>
      </c>
      <c r="P314" s="604">
        <v>34.119999999999997</v>
      </c>
    </row>
    <row r="315" spans="1:16">
      <c r="A315" s="670">
        <f t="shared" si="4"/>
        <v>31.9</v>
      </c>
      <c r="B315" s="602">
        <v>6.99</v>
      </c>
      <c r="C315" s="603">
        <v>8.7899999999999991</v>
      </c>
      <c r="D315" s="604">
        <v>11.26</v>
      </c>
      <c r="E315" s="602">
        <v>7.65</v>
      </c>
      <c r="F315" s="603">
        <v>9.7200000000000006</v>
      </c>
      <c r="G315" s="604">
        <v>12.57</v>
      </c>
      <c r="H315" s="602">
        <v>8.75</v>
      </c>
      <c r="I315" s="603">
        <v>11.27</v>
      </c>
      <c r="J315" s="604">
        <v>14.73</v>
      </c>
      <c r="K315" s="602">
        <v>11.21</v>
      </c>
      <c r="L315" s="603">
        <v>14.74</v>
      </c>
      <c r="M315" s="604">
        <v>19.55</v>
      </c>
      <c r="N315" s="602">
        <v>18.8</v>
      </c>
      <c r="O315" s="603">
        <v>25.37</v>
      </c>
      <c r="P315" s="604">
        <v>34.18</v>
      </c>
    </row>
    <row r="316" spans="1:16">
      <c r="A316" s="670">
        <f t="shared" si="4"/>
        <v>32</v>
      </c>
      <c r="B316" s="602">
        <v>7.02</v>
      </c>
      <c r="C316" s="603">
        <v>8.81</v>
      </c>
      <c r="D316" s="604">
        <v>11.28</v>
      </c>
      <c r="E316" s="602">
        <v>7.68</v>
      </c>
      <c r="F316" s="603">
        <v>9.75</v>
      </c>
      <c r="G316" s="604">
        <v>12.59</v>
      </c>
      <c r="H316" s="602">
        <v>8.7899999999999991</v>
      </c>
      <c r="I316" s="603">
        <v>11.31</v>
      </c>
      <c r="J316" s="604">
        <v>14.76</v>
      </c>
      <c r="K316" s="602">
        <v>11.27</v>
      </c>
      <c r="L316" s="603">
        <v>14.79</v>
      </c>
      <c r="M316" s="604">
        <v>19.59</v>
      </c>
      <c r="N316" s="602">
        <v>18.91</v>
      </c>
      <c r="O316" s="603">
        <v>25.46</v>
      </c>
      <c r="P316" s="604">
        <v>34.26</v>
      </c>
    </row>
    <row r="317" spans="1:16">
      <c r="A317" s="670">
        <f t="shared" si="4"/>
        <v>32.1</v>
      </c>
      <c r="B317" s="602">
        <v>7.05</v>
      </c>
      <c r="C317" s="603">
        <v>8.84</v>
      </c>
      <c r="D317" s="604">
        <v>11.31</v>
      </c>
      <c r="E317" s="602">
        <v>7.71</v>
      </c>
      <c r="F317" s="603">
        <v>9.7799999999999994</v>
      </c>
      <c r="G317" s="604">
        <v>12.61</v>
      </c>
      <c r="H317" s="602">
        <v>8.83</v>
      </c>
      <c r="I317" s="603">
        <v>11.34</v>
      </c>
      <c r="J317" s="604">
        <v>14.79</v>
      </c>
      <c r="K317" s="602">
        <v>11.32</v>
      </c>
      <c r="L317" s="603">
        <v>14.84</v>
      </c>
      <c r="M317" s="604">
        <v>19.63</v>
      </c>
      <c r="N317" s="602">
        <v>19.010000000000002</v>
      </c>
      <c r="O317" s="603">
        <v>25.55</v>
      </c>
      <c r="P317" s="604">
        <v>34.33</v>
      </c>
    </row>
    <row r="318" spans="1:16">
      <c r="A318" s="670">
        <f t="shared" si="4"/>
        <v>32.200000000000003</v>
      </c>
      <c r="B318" s="602">
        <v>7.08</v>
      </c>
      <c r="C318" s="603">
        <v>8.8699999999999992</v>
      </c>
      <c r="D318" s="604">
        <v>11.33</v>
      </c>
      <c r="E318" s="602">
        <v>7.75</v>
      </c>
      <c r="F318" s="603">
        <v>9.81</v>
      </c>
      <c r="G318" s="604">
        <v>12.64</v>
      </c>
      <c r="H318" s="602">
        <v>8.8699999999999992</v>
      </c>
      <c r="I318" s="603">
        <v>11.38</v>
      </c>
      <c r="J318" s="604">
        <v>14.82</v>
      </c>
      <c r="K318" s="602">
        <v>11.38</v>
      </c>
      <c r="L318" s="603">
        <v>14.89</v>
      </c>
      <c r="M318" s="604">
        <v>19.670000000000002</v>
      </c>
      <c r="N318" s="602">
        <v>19.12</v>
      </c>
      <c r="O318" s="603">
        <v>25.65</v>
      </c>
      <c r="P318" s="604">
        <v>34.409999999999997</v>
      </c>
    </row>
    <row r="319" spans="1:16">
      <c r="A319" s="670">
        <f t="shared" si="4"/>
        <v>32.299999999999997</v>
      </c>
      <c r="B319" s="602">
        <v>7.11</v>
      </c>
      <c r="C319" s="603">
        <v>8.89</v>
      </c>
      <c r="D319" s="604">
        <v>11.35</v>
      </c>
      <c r="E319" s="602">
        <v>7.78</v>
      </c>
      <c r="F319" s="603">
        <v>9.84</v>
      </c>
      <c r="G319" s="604">
        <v>12.67</v>
      </c>
      <c r="H319" s="602">
        <v>8.91</v>
      </c>
      <c r="I319" s="603">
        <v>11.42</v>
      </c>
      <c r="J319" s="604">
        <v>14.86</v>
      </c>
      <c r="K319" s="602">
        <v>11.44</v>
      </c>
      <c r="L319" s="603">
        <v>14.94</v>
      </c>
      <c r="M319" s="604">
        <v>19.72</v>
      </c>
      <c r="N319" s="602">
        <v>19.23</v>
      </c>
      <c r="O319" s="603">
        <v>25.74</v>
      </c>
      <c r="P319" s="604">
        <v>34.49</v>
      </c>
    </row>
    <row r="320" spans="1:16">
      <c r="A320" s="670">
        <f t="shared" si="4"/>
        <v>32.4</v>
      </c>
      <c r="B320" s="602">
        <v>7.14</v>
      </c>
      <c r="C320" s="603">
        <v>8.92</v>
      </c>
      <c r="D320" s="604">
        <v>11.38</v>
      </c>
      <c r="E320" s="602">
        <v>7.82</v>
      </c>
      <c r="F320" s="603">
        <v>9.8699999999999992</v>
      </c>
      <c r="G320" s="604">
        <v>12.7</v>
      </c>
      <c r="H320" s="602">
        <v>8.9600000000000009</v>
      </c>
      <c r="I320" s="603">
        <v>11.46</v>
      </c>
      <c r="J320" s="604">
        <v>14.89</v>
      </c>
      <c r="K320" s="602">
        <v>11.5</v>
      </c>
      <c r="L320" s="603">
        <v>14.99</v>
      </c>
      <c r="M320" s="604">
        <v>19.77</v>
      </c>
      <c r="N320" s="602">
        <v>19.34</v>
      </c>
      <c r="O320" s="603">
        <v>25.84</v>
      </c>
      <c r="P320" s="604">
        <v>34.58</v>
      </c>
    </row>
    <row r="321" spans="1:16">
      <c r="A321" s="670">
        <f t="shared" si="4"/>
        <v>32.5</v>
      </c>
      <c r="B321" s="602">
        <v>7.17</v>
      </c>
      <c r="C321" s="603">
        <v>8.9499999999999993</v>
      </c>
      <c r="D321" s="604">
        <v>11.4</v>
      </c>
      <c r="E321" s="602">
        <v>7.85</v>
      </c>
      <c r="F321" s="603">
        <v>9.9</v>
      </c>
      <c r="G321" s="604">
        <v>12.73</v>
      </c>
      <c r="H321" s="602">
        <v>9</v>
      </c>
      <c r="I321" s="603">
        <v>11.5</v>
      </c>
      <c r="J321" s="604">
        <v>14.93</v>
      </c>
      <c r="K321" s="602">
        <v>11.56</v>
      </c>
      <c r="L321" s="603">
        <v>15.05</v>
      </c>
      <c r="M321" s="604">
        <v>19.82</v>
      </c>
      <c r="N321" s="602">
        <v>19.46</v>
      </c>
      <c r="O321" s="603">
        <v>25.94</v>
      </c>
      <c r="P321" s="604">
        <v>34.659999999999997</v>
      </c>
    </row>
    <row r="322" spans="1:16">
      <c r="A322" s="670">
        <f t="shared" si="4"/>
        <v>32.6</v>
      </c>
      <c r="B322" s="602">
        <v>7.2</v>
      </c>
      <c r="C322" s="603">
        <v>8.98</v>
      </c>
      <c r="D322" s="604">
        <v>11.43</v>
      </c>
      <c r="E322" s="602">
        <v>7.89</v>
      </c>
      <c r="F322" s="603">
        <v>9.94</v>
      </c>
      <c r="G322" s="604">
        <v>12.76</v>
      </c>
      <c r="H322" s="602">
        <v>9.0500000000000007</v>
      </c>
      <c r="I322" s="603">
        <v>11.54</v>
      </c>
      <c r="J322" s="604">
        <v>14.96</v>
      </c>
      <c r="K322" s="602">
        <v>11.62</v>
      </c>
      <c r="L322" s="603">
        <v>15.1</v>
      </c>
      <c r="M322" s="604">
        <v>19.87</v>
      </c>
      <c r="N322" s="602">
        <v>19.57</v>
      </c>
      <c r="O322" s="603">
        <v>26.04</v>
      </c>
      <c r="P322" s="604">
        <v>34.76</v>
      </c>
    </row>
    <row r="323" spans="1:16">
      <c r="A323" s="670">
        <f t="shared" si="4"/>
        <v>32.700000000000003</v>
      </c>
      <c r="B323" s="602">
        <v>7.23</v>
      </c>
      <c r="C323" s="603">
        <v>9.01</v>
      </c>
      <c r="D323" s="604">
        <v>11.46</v>
      </c>
      <c r="E323" s="602">
        <v>7.93</v>
      </c>
      <c r="F323" s="603">
        <v>9.9700000000000006</v>
      </c>
      <c r="G323" s="604">
        <v>12.79</v>
      </c>
      <c r="H323" s="602">
        <v>9.09</v>
      </c>
      <c r="I323" s="603">
        <v>11.58</v>
      </c>
      <c r="J323" s="604">
        <v>15</v>
      </c>
      <c r="K323" s="602">
        <v>11.69</v>
      </c>
      <c r="L323" s="603">
        <v>15.16</v>
      </c>
      <c r="M323" s="604">
        <v>19.920000000000002</v>
      </c>
      <c r="N323" s="602">
        <v>19.690000000000001</v>
      </c>
      <c r="O323" s="603">
        <v>26.15</v>
      </c>
      <c r="P323" s="604">
        <v>34.85</v>
      </c>
    </row>
    <row r="324" spans="1:16">
      <c r="A324" s="670">
        <f t="shared" si="4"/>
        <v>32.799999999999997</v>
      </c>
      <c r="B324" s="602">
        <v>7.26</v>
      </c>
      <c r="C324" s="603">
        <v>9.0399999999999991</v>
      </c>
      <c r="D324" s="604">
        <v>11.49</v>
      </c>
      <c r="E324" s="602">
        <v>7.97</v>
      </c>
      <c r="F324" s="603">
        <v>10.01</v>
      </c>
      <c r="G324" s="604">
        <v>12.82</v>
      </c>
      <c r="H324" s="602">
        <v>9.14</v>
      </c>
      <c r="I324" s="603">
        <v>11.62</v>
      </c>
      <c r="J324" s="604">
        <v>15.04</v>
      </c>
      <c r="K324" s="602">
        <v>11.75</v>
      </c>
      <c r="L324" s="603">
        <v>15.22</v>
      </c>
      <c r="M324" s="604">
        <v>19.98</v>
      </c>
      <c r="N324" s="602">
        <v>19.8</v>
      </c>
      <c r="O324" s="603">
        <v>26.25</v>
      </c>
      <c r="P324" s="604">
        <v>34.950000000000003</v>
      </c>
    </row>
    <row r="325" spans="1:16">
      <c r="A325" s="670">
        <f t="shared" si="4"/>
        <v>32.9</v>
      </c>
      <c r="B325" s="602">
        <v>7.3</v>
      </c>
      <c r="C325" s="603">
        <v>9.07</v>
      </c>
      <c r="D325" s="604">
        <v>11.52</v>
      </c>
      <c r="E325" s="602">
        <v>8</v>
      </c>
      <c r="F325" s="603">
        <v>10.039999999999999</v>
      </c>
      <c r="G325" s="604">
        <v>12.85</v>
      </c>
      <c r="H325" s="602">
        <v>9.18</v>
      </c>
      <c r="I325" s="603">
        <v>11.66</v>
      </c>
      <c r="J325" s="604">
        <v>15.08</v>
      </c>
      <c r="K325" s="602">
        <v>11.81</v>
      </c>
      <c r="L325" s="603">
        <v>15.28</v>
      </c>
      <c r="M325" s="604">
        <v>20.03</v>
      </c>
      <c r="N325" s="602">
        <v>19.920000000000002</v>
      </c>
      <c r="O325" s="603">
        <v>26.36</v>
      </c>
      <c r="P325" s="604">
        <v>35.049999999999997</v>
      </c>
    </row>
    <row r="326" spans="1:16">
      <c r="A326" s="670">
        <f t="shared" si="4"/>
        <v>33</v>
      </c>
      <c r="B326" s="602">
        <v>7.33</v>
      </c>
      <c r="C326" s="603">
        <v>9.1</v>
      </c>
      <c r="D326" s="604">
        <v>11.55</v>
      </c>
      <c r="E326" s="602">
        <v>8.0399999999999991</v>
      </c>
      <c r="F326" s="603">
        <v>10.08</v>
      </c>
      <c r="G326" s="604">
        <v>12.89</v>
      </c>
      <c r="H326" s="602">
        <v>9.23</v>
      </c>
      <c r="I326" s="603">
        <v>11.71</v>
      </c>
      <c r="J326" s="604">
        <v>15.12</v>
      </c>
      <c r="K326" s="602">
        <v>11.88</v>
      </c>
      <c r="L326" s="603">
        <v>15.34</v>
      </c>
      <c r="M326" s="604">
        <v>20.09</v>
      </c>
      <c r="N326" s="602">
        <v>20.04</v>
      </c>
      <c r="O326" s="603">
        <v>26.48</v>
      </c>
      <c r="P326" s="604">
        <v>35.159999999999997</v>
      </c>
    </row>
    <row r="327" spans="1:16">
      <c r="A327" s="670">
        <f t="shared" si="4"/>
        <v>33.1</v>
      </c>
      <c r="B327" s="602">
        <v>7.36</v>
      </c>
      <c r="C327" s="603">
        <v>9.1300000000000008</v>
      </c>
      <c r="D327" s="604">
        <v>11.58</v>
      </c>
      <c r="E327" s="602">
        <v>8.08</v>
      </c>
      <c r="F327" s="603">
        <v>10.11</v>
      </c>
      <c r="G327" s="604">
        <v>12.93</v>
      </c>
      <c r="H327" s="602">
        <v>9.2799999999999994</v>
      </c>
      <c r="I327" s="603">
        <v>11.75</v>
      </c>
      <c r="J327" s="604">
        <v>15.17</v>
      </c>
      <c r="K327" s="602">
        <v>11.95</v>
      </c>
      <c r="L327" s="603">
        <v>15.4</v>
      </c>
      <c r="M327" s="604">
        <v>20.149999999999999</v>
      </c>
      <c r="N327" s="602">
        <v>20.16</v>
      </c>
      <c r="O327" s="603">
        <v>26.59</v>
      </c>
      <c r="P327" s="604">
        <v>35.270000000000003</v>
      </c>
    </row>
    <row r="328" spans="1:16">
      <c r="A328" s="670">
        <f t="shared" ref="A328:A391" si="5">ROUND(A327+0.1,1)</f>
        <v>33.200000000000003</v>
      </c>
      <c r="B328" s="602">
        <v>7.4</v>
      </c>
      <c r="C328" s="603">
        <v>9.16</v>
      </c>
      <c r="D328" s="604">
        <v>11.61</v>
      </c>
      <c r="E328" s="602">
        <v>8.1199999999999992</v>
      </c>
      <c r="F328" s="603">
        <v>10.15</v>
      </c>
      <c r="G328" s="604">
        <v>12.96</v>
      </c>
      <c r="H328" s="602">
        <v>9.32</v>
      </c>
      <c r="I328" s="603">
        <v>11.8</v>
      </c>
      <c r="J328" s="604">
        <v>15.21</v>
      </c>
      <c r="K328" s="602">
        <v>12.01</v>
      </c>
      <c r="L328" s="603">
        <v>15.47</v>
      </c>
      <c r="M328" s="604">
        <v>20.21</v>
      </c>
      <c r="N328" s="602">
        <v>20.29</v>
      </c>
      <c r="O328" s="603">
        <v>26.71</v>
      </c>
      <c r="P328" s="604">
        <v>35.380000000000003</v>
      </c>
    </row>
    <row r="329" spans="1:16">
      <c r="A329" s="670">
        <f t="shared" si="5"/>
        <v>33.299999999999997</v>
      </c>
      <c r="B329" s="602">
        <v>7.43</v>
      </c>
      <c r="C329" s="603">
        <v>9.1999999999999993</v>
      </c>
      <c r="D329" s="604">
        <v>11.64</v>
      </c>
      <c r="E329" s="602">
        <v>8.16</v>
      </c>
      <c r="F329" s="603">
        <v>10.19</v>
      </c>
      <c r="G329" s="604">
        <v>13</v>
      </c>
      <c r="H329" s="602">
        <v>9.3699999999999992</v>
      </c>
      <c r="I329" s="603">
        <v>11.85</v>
      </c>
      <c r="J329" s="604">
        <v>15.26</v>
      </c>
      <c r="K329" s="602">
        <v>12.08</v>
      </c>
      <c r="L329" s="603">
        <v>15.53</v>
      </c>
      <c r="M329" s="604">
        <v>20.28</v>
      </c>
      <c r="N329" s="602">
        <v>20.41</v>
      </c>
      <c r="O329" s="603">
        <v>26.82</v>
      </c>
      <c r="P329" s="604">
        <v>35.49</v>
      </c>
    </row>
    <row r="330" spans="1:16">
      <c r="A330" s="670">
        <f t="shared" si="5"/>
        <v>33.4</v>
      </c>
      <c r="B330" s="602">
        <v>7.47</v>
      </c>
      <c r="C330" s="603">
        <v>9.23</v>
      </c>
      <c r="D330" s="604">
        <v>11.68</v>
      </c>
      <c r="E330" s="602">
        <v>8.1999999999999993</v>
      </c>
      <c r="F330" s="603">
        <v>10.23</v>
      </c>
      <c r="G330" s="604">
        <v>13.04</v>
      </c>
      <c r="H330" s="602">
        <v>9.42</v>
      </c>
      <c r="I330" s="603">
        <v>11.89</v>
      </c>
      <c r="J330" s="604">
        <v>15.31</v>
      </c>
      <c r="K330" s="602">
        <v>12.15</v>
      </c>
      <c r="L330" s="603">
        <v>15.6</v>
      </c>
      <c r="M330" s="604">
        <v>20.34</v>
      </c>
      <c r="N330" s="602">
        <v>20.54</v>
      </c>
      <c r="O330" s="603">
        <v>26.95</v>
      </c>
      <c r="P330" s="604">
        <v>35.61</v>
      </c>
    </row>
    <row r="331" spans="1:16">
      <c r="A331" s="670">
        <f t="shared" si="5"/>
        <v>33.5</v>
      </c>
      <c r="B331" s="602">
        <v>7.5</v>
      </c>
      <c r="C331" s="603">
        <v>9.27</v>
      </c>
      <c r="D331" s="604">
        <v>11.71</v>
      </c>
      <c r="E331" s="602">
        <v>8.24</v>
      </c>
      <c r="F331" s="603">
        <v>10.27</v>
      </c>
      <c r="G331" s="604">
        <v>13.08</v>
      </c>
      <c r="H331" s="602">
        <v>9.4700000000000006</v>
      </c>
      <c r="I331" s="603">
        <v>11.94</v>
      </c>
      <c r="J331" s="604">
        <v>15.36</v>
      </c>
      <c r="K331" s="602">
        <v>12.22</v>
      </c>
      <c r="L331" s="603">
        <v>15.67</v>
      </c>
      <c r="M331" s="604">
        <v>20.41</v>
      </c>
      <c r="N331" s="602">
        <v>20.67</v>
      </c>
      <c r="O331" s="603">
        <v>27.07</v>
      </c>
      <c r="P331" s="604">
        <v>35.729999999999997</v>
      </c>
    </row>
    <row r="332" spans="1:16">
      <c r="A332" s="670">
        <f t="shared" si="5"/>
        <v>33.6</v>
      </c>
      <c r="B332" s="602">
        <v>7.54</v>
      </c>
      <c r="C332" s="603">
        <v>9.3000000000000007</v>
      </c>
      <c r="D332" s="604">
        <v>11.75</v>
      </c>
      <c r="E332" s="602">
        <v>8.2799999999999994</v>
      </c>
      <c r="F332" s="603">
        <v>10.31</v>
      </c>
      <c r="G332" s="604">
        <v>13.12</v>
      </c>
      <c r="H332" s="602">
        <v>9.52</v>
      </c>
      <c r="I332" s="603">
        <v>11.99</v>
      </c>
      <c r="J332" s="604">
        <v>15.41</v>
      </c>
      <c r="K332" s="602">
        <v>12.29</v>
      </c>
      <c r="L332" s="603">
        <v>15.73</v>
      </c>
      <c r="M332" s="604">
        <v>20.48</v>
      </c>
      <c r="N332" s="602">
        <v>20.8</v>
      </c>
      <c r="O332" s="603">
        <v>27.19</v>
      </c>
      <c r="P332" s="604">
        <v>35.86</v>
      </c>
    </row>
    <row r="333" spans="1:16">
      <c r="A333" s="670">
        <f t="shared" si="5"/>
        <v>33.700000000000003</v>
      </c>
      <c r="B333" s="602">
        <v>7.58</v>
      </c>
      <c r="C333" s="603">
        <v>9.34</v>
      </c>
      <c r="D333" s="604">
        <v>11.79</v>
      </c>
      <c r="E333" s="602">
        <v>8.33</v>
      </c>
      <c r="F333" s="603">
        <v>10.35</v>
      </c>
      <c r="G333" s="604">
        <v>13.16</v>
      </c>
      <c r="H333" s="602">
        <v>9.57</v>
      </c>
      <c r="I333" s="603">
        <v>12.04</v>
      </c>
      <c r="J333" s="604">
        <v>15.46</v>
      </c>
      <c r="K333" s="602">
        <v>12.36</v>
      </c>
      <c r="L333" s="603">
        <v>15.8</v>
      </c>
      <c r="M333" s="604">
        <v>20.55</v>
      </c>
      <c r="N333" s="602">
        <v>20.93</v>
      </c>
      <c r="O333" s="603">
        <v>27.32</v>
      </c>
      <c r="P333" s="604">
        <v>35.979999999999997</v>
      </c>
    </row>
    <row r="334" spans="1:16">
      <c r="A334" s="670">
        <f t="shared" si="5"/>
        <v>33.799999999999997</v>
      </c>
      <c r="B334" s="602">
        <v>7.61</v>
      </c>
      <c r="C334" s="603">
        <v>9.3800000000000008</v>
      </c>
      <c r="D334" s="604">
        <v>11.82</v>
      </c>
      <c r="E334" s="602">
        <v>8.3699999999999992</v>
      </c>
      <c r="F334" s="603">
        <v>10.39</v>
      </c>
      <c r="G334" s="604">
        <v>13.21</v>
      </c>
      <c r="H334" s="602">
        <v>9.6300000000000008</v>
      </c>
      <c r="I334" s="603">
        <v>12.09</v>
      </c>
      <c r="J334" s="604">
        <v>15.51</v>
      </c>
      <c r="K334" s="602">
        <v>12.43</v>
      </c>
      <c r="L334" s="603">
        <v>15.88</v>
      </c>
      <c r="M334" s="604">
        <v>20.62</v>
      </c>
      <c r="N334" s="602">
        <v>21.06</v>
      </c>
      <c r="O334" s="603">
        <v>27.45</v>
      </c>
      <c r="P334" s="604">
        <v>36.11</v>
      </c>
    </row>
    <row r="335" spans="1:16">
      <c r="A335" s="670">
        <f t="shared" si="5"/>
        <v>33.9</v>
      </c>
      <c r="B335" s="602">
        <v>7.65</v>
      </c>
      <c r="C335" s="603">
        <v>9.41</v>
      </c>
      <c r="D335" s="604">
        <v>11.86</v>
      </c>
      <c r="E335" s="602">
        <v>8.41</v>
      </c>
      <c r="F335" s="603">
        <v>10.44</v>
      </c>
      <c r="G335" s="604">
        <v>13.25</v>
      </c>
      <c r="H335" s="602">
        <v>9.68</v>
      </c>
      <c r="I335" s="603">
        <v>12.14</v>
      </c>
      <c r="J335" s="604">
        <v>15.56</v>
      </c>
      <c r="K335" s="602">
        <v>12.51</v>
      </c>
      <c r="L335" s="603">
        <v>15.95</v>
      </c>
      <c r="M335" s="604">
        <v>20.7</v>
      </c>
      <c r="N335" s="602">
        <v>21.2</v>
      </c>
      <c r="O335" s="603">
        <v>27.58</v>
      </c>
      <c r="P335" s="604">
        <v>36.25</v>
      </c>
    </row>
    <row r="336" spans="1:16">
      <c r="A336" s="670">
        <f t="shared" si="5"/>
        <v>34</v>
      </c>
      <c r="B336" s="602">
        <v>7.69</v>
      </c>
      <c r="C336" s="603">
        <v>9.4499999999999993</v>
      </c>
      <c r="D336" s="604">
        <v>11.9</v>
      </c>
      <c r="E336" s="602">
        <v>8.4600000000000009</v>
      </c>
      <c r="F336" s="603">
        <v>10.48</v>
      </c>
      <c r="G336" s="604">
        <v>13.3</v>
      </c>
      <c r="H336" s="602">
        <v>9.73</v>
      </c>
      <c r="I336" s="603">
        <v>12.2</v>
      </c>
      <c r="J336" s="604">
        <v>15.62</v>
      </c>
      <c r="K336" s="602">
        <v>12.58</v>
      </c>
      <c r="L336" s="603">
        <v>16.02</v>
      </c>
      <c r="M336" s="604">
        <v>20.77</v>
      </c>
      <c r="N336" s="602">
        <v>21.34</v>
      </c>
      <c r="O336" s="603">
        <v>27.72</v>
      </c>
      <c r="P336" s="604">
        <v>36.380000000000003</v>
      </c>
    </row>
    <row r="337" spans="1:16">
      <c r="A337" s="670">
        <f t="shared" si="5"/>
        <v>34.1</v>
      </c>
      <c r="B337" s="602">
        <v>7.73</v>
      </c>
      <c r="C337" s="603">
        <v>9.49</v>
      </c>
      <c r="D337" s="604">
        <v>11.94</v>
      </c>
      <c r="E337" s="602">
        <v>8.5</v>
      </c>
      <c r="F337" s="603">
        <v>10.53</v>
      </c>
      <c r="G337" s="604">
        <v>13.34</v>
      </c>
      <c r="H337" s="602">
        <v>9.7899999999999991</v>
      </c>
      <c r="I337" s="603">
        <v>12.25</v>
      </c>
      <c r="J337" s="604">
        <v>15.67</v>
      </c>
      <c r="K337" s="602">
        <v>12.66</v>
      </c>
      <c r="L337" s="603">
        <v>16.100000000000001</v>
      </c>
      <c r="M337" s="604">
        <v>20.85</v>
      </c>
      <c r="N337" s="602">
        <v>21.48</v>
      </c>
      <c r="O337" s="603">
        <v>27.86</v>
      </c>
      <c r="P337" s="604">
        <v>36.520000000000003</v>
      </c>
    </row>
    <row r="338" spans="1:16">
      <c r="A338" s="670">
        <f t="shared" si="5"/>
        <v>34.200000000000003</v>
      </c>
      <c r="B338" s="602">
        <v>7.77</v>
      </c>
      <c r="C338" s="603">
        <v>9.5299999999999994</v>
      </c>
      <c r="D338" s="604">
        <v>11.98</v>
      </c>
      <c r="E338" s="602">
        <v>8.5500000000000007</v>
      </c>
      <c r="F338" s="603">
        <v>10.57</v>
      </c>
      <c r="G338" s="604">
        <v>13.39</v>
      </c>
      <c r="H338" s="602">
        <v>9.84</v>
      </c>
      <c r="I338" s="603">
        <v>12.31</v>
      </c>
      <c r="J338" s="604">
        <v>15.73</v>
      </c>
      <c r="K338" s="602">
        <v>12.73</v>
      </c>
      <c r="L338" s="603">
        <v>16.170000000000002</v>
      </c>
      <c r="M338" s="604">
        <v>20.93</v>
      </c>
      <c r="N338" s="602">
        <v>21.62</v>
      </c>
      <c r="O338" s="603">
        <v>28</v>
      </c>
      <c r="P338" s="604">
        <v>36.659999999999997</v>
      </c>
    </row>
    <row r="339" spans="1:16">
      <c r="A339" s="670">
        <f t="shared" si="5"/>
        <v>34.299999999999997</v>
      </c>
      <c r="B339" s="602">
        <v>7.81</v>
      </c>
      <c r="C339" s="603">
        <v>9.57</v>
      </c>
      <c r="D339" s="604">
        <v>12.02</v>
      </c>
      <c r="E339" s="602">
        <v>8.59</v>
      </c>
      <c r="F339" s="603">
        <v>10.62</v>
      </c>
      <c r="G339" s="604">
        <v>13.44</v>
      </c>
      <c r="H339" s="602">
        <v>9.9</v>
      </c>
      <c r="I339" s="603">
        <v>12.36</v>
      </c>
      <c r="J339" s="604">
        <v>15.79</v>
      </c>
      <c r="K339" s="602">
        <v>12.81</v>
      </c>
      <c r="L339" s="603">
        <v>16.25</v>
      </c>
      <c r="M339" s="604">
        <v>21.01</v>
      </c>
      <c r="N339" s="602">
        <v>21.76</v>
      </c>
      <c r="O339" s="603">
        <v>28.14</v>
      </c>
      <c r="P339" s="604">
        <v>36.81</v>
      </c>
    </row>
    <row r="340" spans="1:16">
      <c r="A340" s="670">
        <f t="shared" si="5"/>
        <v>34.4</v>
      </c>
      <c r="B340" s="602">
        <v>7.85</v>
      </c>
      <c r="C340" s="603">
        <v>9.61</v>
      </c>
      <c r="D340" s="604">
        <v>12.07</v>
      </c>
      <c r="E340" s="602">
        <v>8.64</v>
      </c>
      <c r="F340" s="603">
        <v>10.66</v>
      </c>
      <c r="G340" s="604">
        <v>13.49</v>
      </c>
      <c r="H340" s="602">
        <v>9.9499999999999993</v>
      </c>
      <c r="I340" s="603">
        <v>12.42</v>
      </c>
      <c r="J340" s="604">
        <v>15.85</v>
      </c>
      <c r="K340" s="602">
        <v>12.89</v>
      </c>
      <c r="L340" s="603">
        <v>16.329999999999998</v>
      </c>
      <c r="M340" s="604">
        <v>21.09</v>
      </c>
      <c r="N340" s="602">
        <v>21.9</v>
      </c>
      <c r="O340" s="603">
        <v>28.28</v>
      </c>
      <c r="P340" s="604">
        <v>36.96</v>
      </c>
    </row>
    <row r="341" spans="1:16">
      <c r="A341" s="670">
        <f t="shared" si="5"/>
        <v>34.5</v>
      </c>
      <c r="B341" s="602">
        <v>7.89</v>
      </c>
      <c r="C341" s="603">
        <v>9.65</v>
      </c>
      <c r="D341" s="604">
        <v>12.11</v>
      </c>
      <c r="E341" s="602">
        <v>8.68</v>
      </c>
      <c r="F341" s="603">
        <v>10.71</v>
      </c>
      <c r="G341" s="604">
        <v>13.54</v>
      </c>
      <c r="H341" s="602">
        <v>10.01</v>
      </c>
      <c r="I341" s="603">
        <v>12.48</v>
      </c>
      <c r="J341" s="604">
        <v>15.91</v>
      </c>
      <c r="K341" s="602">
        <v>12.97</v>
      </c>
      <c r="L341" s="603">
        <v>16.41</v>
      </c>
      <c r="M341" s="604">
        <v>21.18</v>
      </c>
      <c r="N341" s="602">
        <v>22.05</v>
      </c>
      <c r="O341" s="603">
        <v>28.43</v>
      </c>
      <c r="P341" s="604">
        <v>37.11</v>
      </c>
    </row>
    <row r="342" spans="1:16">
      <c r="A342" s="670">
        <f t="shared" si="5"/>
        <v>34.6</v>
      </c>
      <c r="B342" s="602">
        <v>7.93</v>
      </c>
      <c r="C342" s="603">
        <v>9.69</v>
      </c>
      <c r="D342" s="604">
        <v>12.16</v>
      </c>
      <c r="E342" s="602">
        <v>8.73</v>
      </c>
      <c r="F342" s="603">
        <v>10.76</v>
      </c>
      <c r="G342" s="604">
        <v>13.59</v>
      </c>
      <c r="H342" s="602">
        <v>10.07</v>
      </c>
      <c r="I342" s="603">
        <v>12.54</v>
      </c>
      <c r="J342" s="604">
        <v>15.97</v>
      </c>
      <c r="K342" s="602">
        <v>13.05</v>
      </c>
      <c r="L342" s="603">
        <v>16.489999999999998</v>
      </c>
      <c r="M342" s="604">
        <v>21.26</v>
      </c>
      <c r="N342" s="602">
        <v>22.2</v>
      </c>
      <c r="O342" s="603">
        <v>28.58</v>
      </c>
      <c r="P342" s="604">
        <v>37.26</v>
      </c>
    </row>
    <row r="343" spans="1:16">
      <c r="A343" s="670">
        <f t="shared" si="5"/>
        <v>34.700000000000003</v>
      </c>
      <c r="B343" s="602">
        <v>7.97</v>
      </c>
      <c r="C343" s="603">
        <v>9.74</v>
      </c>
      <c r="D343" s="604">
        <v>12.2</v>
      </c>
      <c r="E343" s="602">
        <v>8.7799999999999994</v>
      </c>
      <c r="F343" s="603">
        <v>10.81</v>
      </c>
      <c r="G343" s="604">
        <v>13.64</v>
      </c>
      <c r="H343" s="602">
        <v>10.130000000000001</v>
      </c>
      <c r="I343" s="603">
        <v>12.6</v>
      </c>
      <c r="J343" s="604">
        <v>16.03</v>
      </c>
      <c r="K343" s="602">
        <v>13.13</v>
      </c>
      <c r="L343" s="603">
        <v>16.57</v>
      </c>
      <c r="M343" s="604">
        <v>21.35</v>
      </c>
      <c r="N343" s="602">
        <v>22.35</v>
      </c>
      <c r="O343" s="603">
        <v>28.73</v>
      </c>
      <c r="P343" s="604">
        <v>37.42</v>
      </c>
    </row>
    <row r="344" spans="1:16">
      <c r="A344" s="670">
        <f t="shared" si="5"/>
        <v>34.799999999999997</v>
      </c>
      <c r="B344" s="602">
        <v>8.02</v>
      </c>
      <c r="C344" s="603">
        <v>9.7799999999999994</v>
      </c>
      <c r="D344" s="604">
        <v>12.25</v>
      </c>
      <c r="E344" s="602">
        <v>8.83</v>
      </c>
      <c r="F344" s="603">
        <v>10.86</v>
      </c>
      <c r="G344" s="604">
        <v>13.69</v>
      </c>
      <c r="H344" s="602">
        <v>10.19</v>
      </c>
      <c r="I344" s="603">
        <v>12.66</v>
      </c>
      <c r="J344" s="604">
        <v>16.100000000000001</v>
      </c>
      <c r="K344" s="602">
        <v>13.21</v>
      </c>
      <c r="L344" s="603">
        <v>16.66</v>
      </c>
      <c r="M344" s="604">
        <v>21.44</v>
      </c>
      <c r="N344" s="602">
        <v>22.5</v>
      </c>
      <c r="O344" s="603">
        <v>28.88</v>
      </c>
      <c r="P344" s="604">
        <v>37.58</v>
      </c>
    </row>
    <row r="345" spans="1:16">
      <c r="A345" s="670">
        <f t="shared" si="5"/>
        <v>34.9</v>
      </c>
      <c r="B345" s="602">
        <v>8.06</v>
      </c>
      <c r="C345" s="603">
        <v>9.82</v>
      </c>
      <c r="D345" s="604">
        <v>12.3</v>
      </c>
      <c r="E345" s="602">
        <v>8.8800000000000008</v>
      </c>
      <c r="F345" s="603">
        <v>10.91</v>
      </c>
      <c r="G345" s="604">
        <v>13.75</v>
      </c>
      <c r="H345" s="602">
        <v>10.25</v>
      </c>
      <c r="I345" s="603">
        <v>12.72</v>
      </c>
      <c r="J345" s="604">
        <v>16.16</v>
      </c>
      <c r="K345" s="602">
        <v>13.3</v>
      </c>
      <c r="L345" s="603">
        <v>16.739999999999998</v>
      </c>
      <c r="M345" s="604">
        <v>21.53</v>
      </c>
      <c r="N345" s="602">
        <v>22.65</v>
      </c>
      <c r="O345" s="603">
        <v>29.04</v>
      </c>
      <c r="P345" s="604">
        <v>37.74</v>
      </c>
    </row>
    <row r="346" spans="1:16">
      <c r="A346" s="670">
        <f t="shared" si="5"/>
        <v>35</v>
      </c>
      <c r="B346" s="602">
        <v>8.1</v>
      </c>
      <c r="C346" s="603">
        <v>9.8699999999999992</v>
      </c>
      <c r="D346" s="604">
        <v>12.34</v>
      </c>
      <c r="E346" s="602">
        <v>8.93</v>
      </c>
      <c r="F346" s="603">
        <v>10.96</v>
      </c>
      <c r="G346" s="604">
        <v>13.8</v>
      </c>
      <c r="H346" s="602">
        <v>10.31</v>
      </c>
      <c r="I346" s="603">
        <v>12.78</v>
      </c>
      <c r="J346" s="604">
        <v>16.23</v>
      </c>
      <c r="K346" s="602">
        <v>13.38</v>
      </c>
      <c r="L346" s="603">
        <v>16.829999999999998</v>
      </c>
      <c r="M346" s="604">
        <v>21.62</v>
      </c>
      <c r="N346" s="602">
        <v>22.81</v>
      </c>
      <c r="O346" s="603">
        <v>29.19</v>
      </c>
      <c r="P346" s="604">
        <v>37.909999999999997</v>
      </c>
    </row>
    <row r="347" spans="1:16">
      <c r="A347" s="670">
        <f t="shared" si="5"/>
        <v>35.1</v>
      </c>
      <c r="B347" s="602">
        <v>8.15</v>
      </c>
      <c r="C347" s="603">
        <v>9.92</v>
      </c>
      <c r="D347" s="604">
        <v>12.39</v>
      </c>
      <c r="E347" s="602">
        <v>8.98</v>
      </c>
      <c r="F347" s="603">
        <v>11.01</v>
      </c>
      <c r="G347" s="604">
        <v>13.86</v>
      </c>
      <c r="H347" s="602">
        <v>10.37</v>
      </c>
      <c r="I347" s="603">
        <v>12.84</v>
      </c>
      <c r="J347" s="604">
        <v>16.3</v>
      </c>
      <c r="K347" s="602">
        <v>13.47</v>
      </c>
      <c r="L347" s="603">
        <v>16.920000000000002</v>
      </c>
      <c r="M347" s="604">
        <v>21.71</v>
      </c>
      <c r="N347" s="602">
        <v>22.97</v>
      </c>
      <c r="O347" s="603">
        <v>29.35</v>
      </c>
      <c r="P347" s="604">
        <v>38.07</v>
      </c>
    </row>
    <row r="348" spans="1:16">
      <c r="A348" s="670">
        <f t="shared" si="5"/>
        <v>35.200000000000003</v>
      </c>
      <c r="B348" s="602">
        <v>8.19</v>
      </c>
      <c r="C348" s="603">
        <v>9.9600000000000009</v>
      </c>
      <c r="D348" s="604">
        <v>12.44</v>
      </c>
      <c r="E348" s="602">
        <v>9.0299999999999994</v>
      </c>
      <c r="F348" s="603">
        <v>11.07</v>
      </c>
      <c r="G348" s="604">
        <v>13.92</v>
      </c>
      <c r="H348" s="602">
        <v>10.43</v>
      </c>
      <c r="I348" s="603">
        <v>12.91</v>
      </c>
      <c r="J348" s="604">
        <v>16.37</v>
      </c>
      <c r="K348" s="602">
        <v>13.55</v>
      </c>
      <c r="L348" s="603">
        <v>17.010000000000002</v>
      </c>
      <c r="M348" s="604">
        <v>21.81</v>
      </c>
      <c r="N348" s="602">
        <v>23.13</v>
      </c>
      <c r="O348" s="603">
        <v>29.52</v>
      </c>
      <c r="P348" s="604">
        <v>38.24</v>
      </c>
    </row>
    <row r="349" spans="1:16">
      <c r="A349" s="670">
        <f t="shared" si="5"/>
        <v>35.299999999999997</v>
      </c>
      <c r="B349" s="602">
        <v>8.24</v>
      </c>
      <c r="C349" s="603">
        <v>10.01</v>
      </c>
      <c r="D349" s="604">
        <v>12.49</v>
      </c>
      <c r="E349" s="602">
        <v>9.08</v>
      </c>
      <c r="F349" s="603">
        <v>11.12</v>
      </c>
      <c r="G349" s="604">
        <v>13.97</v>
      </c>
      <c r="H349" s="602">
        <v>10.49</v>
      </c>
      <c r="I349" s="603">
        <v>12.97</v>
      </c>
      <c r="J349" s="604">
        <v>16.440000000000001</v>
      </c>
      <c r="K349" s="602">
        <v>13.64</v>
      </c>
      <c r="L349" s="603">
        <v>17.100000000000001</v>
      </c>
      <c r="M349" s="604">
        <v>21.91</v>
      </c>
      <c r="N349" s="602">
        <v>23.29</v>
      </c>
      <c r="O349" s="603">
        <v>29.68</v>
      </c>
      <c r="P349" s="604">
        <v>38.42</v>
      </c>
    </row>
    <row r="350" spans="1:16">
      <c r="A350" s="670">
        <f t="shared" si="5"/>
        <v>35.4</v>
      </c>
      <c r="B350" s="602">
        <v>8.2799999999999994</v>
      </c>
      <c r="C350" s="603">
        <v>10.06</v>
      </c>
      <c r="D350" s="604">
        <v>12.54</v>
      </c>
      <c r="E350" s="602">
        <v>9.14</v>
      </c>
      <c r="F350" s="603">
        <v>11.18</v>
      </c>
      <c r="G350" s="604">
        <v>14.03</v>
      </c>
      <c r="H350" s="602">
        <v>10.56</v>
      </c>
      <c r="I350" s="603">
        <v>13.04</v>
      </c>
      <c r="J350" s="604">
        <v>16.510000000000002</v>
      </c>
      <c r="K350" s="602">
        <v>13.73</v>
      </c>
      <c r="L350" s="603">
        <v>17.190000000000001</v>
      </c>
      <c r="M350" s="604">
        <v>22</v>
      </c>
      <c r="N350" s="602">
        <v>23.46</v>
      </c>
      <c r="O350" s="603">
        <v>29.85</v>
      </c>
      <c r="P350" s="604">
        <v>38.6</v>
      </c>
    </row>
    <row r="351" spans="1:16">
      <c r="A351" s="670">
        <f t="shared" si="5"/>
        <v>35.5</v>
      </c>
      <c r="B351" s="602">
        <v>8.33</v>
      </c>
      <c r="C351" s="603">
        <v>10.1</v>
      </c>
      <c r="D351" s="604">
        <v>12.6</v>
      </c>
      <c r="E351" s="602">
        <v>9.19</v>
      </c>
      <c r="F351" s="603">
        <v>11.23</v>
      </c>
      <c r="G351" s="604">
        <v>14.09</v>
      </c>
      <c r="H351" s="602">
        <v>10.62</v>
      </c>
      <c r="I351" s="603">
        <v>13.11</v>
      </c>
      <c r="J351" s="604">
        <v>16.579999999999998</v>
      </c>
      <c r="K351" s="602">
        <v>13.82</v>
      </c>
      <c r="L351" s="603">
        <v>17.29</v>
      </c>
      <c r="M351" s="604">
        <v>22.11</v>
      </c>
      <c r="N351" s="602">
        <v>23.62</v>
      </c>
      <c r="O351" s="603">
        <v>30.02</v>
      </c>
      <c r="P351" s="604">
        <v>38.770000000000003</v>
      </c>
    </row>
    <row r="352" spans="1:16">
      <c r="A352" s="670">
        <f t="shared" si="5"/>
        <v>35.6</v>
      </c>
      <c r="B352" s="602">
        <v>8.3800000000000008</v>
      </c>
      <c r="C352" s="603">
        <v>10.15</v>
      </c>
      <c r="D352" s="604">
        <v>12.65</v>
      </c>
      <c r="E352" s="602">
        <v>9.24</v>
      </c>
      <c r="F352" s="603">
        <v>11.29</v>
      </c>
      <c r="G352" s="604">
        <v>14.16</v>
      </c>
      <c r="H352" s="602">
        <v>10.69</v>
      </c>
      <c r="I352" s="603">
        <v>13.18</v>
      </c>
      <c r="J352" s="604">
        <v>16.66</v>
      </c>
      <c r="K352" s="602">
        <v>13.91</v>
      </c>
      <c r="L352" s="603">
        <v>17.38</v>
      </c>
      <c r="M352" s="604">
        <v>22.21</v>
      </c>
      <c r="N352" s="602">
        <v>23.79</v>
      </c>
      <c r="O352" s="603">
        <v>30.19</v>
      </c>
      <c r="P352" s="604">
        <v>38.96</v>
      </c>
    </row>
    <row r="353" spans="1:16">
      <c r="A353" s="670">
        <f t="shared" si="5"/>
        <v>35.700000000000003</v>
      </c>
      <c r="B353" s="602">
        <v>8.42</v>
      </c>
      <c r="C353" s="603">
        <v>10.199999999999999</v>
      </c>
      <c r="D353" s="604">
        <v>12.7</v>
      </c>
      <c r="E353" s="602">
        <v>9.3000000000000007</v>
      </c>
      <c r="F353" s="603">
        <v>11.35</v>
      </c>
      <c r="G353" s="604">
        <v>14.22</v>
      </c>
      <c r="H353" s="602">
        <v>10.76</v>
      </c>
      <c r="I353" s="603">
        <v>13.25</v>
      </c>
      <c r="J353" s="604">
        <v>16.73</v>
      </c>
      <c r="K353" s="602">
        <v>14.01</v>
      </c>
      <c r="L353" s="603">
        <v>17.48</v>
      </c>
      <c r="M353" s="604">
        <v>22.31</v>
      </c>
      <c r="N353" s="602">
        <v>23.96</v>
      </c>
      <c r="O353" s="603">
        <v>30.37</v>
      </c>
      <c r="P353" s="604">
        <v>39.14</v>
      </c>
    </row>
    <row r="354" spans="1:16">
      <c r="A354" s="670">
        <f t="shared" si="5"/>
        <v>35.799999999999997</v>
      </c>
      <c r="B354" s="602">
        <v>8.4700000000000006</v>
      </c>
      <c r="C354" s="603">
        <v>10.25</v>
      </c>
      <c r="D354" s="604">
        <v>12.76</v>
      </c>
      <c r="E354" s="602">
        <v>9.36</v>
      </c>
      <c r="F354" s="603">
        <v>11.4</v>
      </c>
      <c r="G354" s="604">
        <v>14.28</v>
      </c>
      <c r="H354" s="602">
        <v>10.83</v>
      </c>
      <c r="I354" s="603">
        <v>13.32</v>
      </c>
      <c r="J354" s="604">
        <v>16.809999999999999</v>
      </c>
      <c r="K354" s="602">
        <v>14.1</v>
      </c>
      <c r="L354" s="603">
        <v>17.579999999999998</v>
      </c>
      <c r="M354" s="604">
        <v>22.42</v>
      </c>
      <c r="N354" s="602">
        <v>24.14</v>
      </c>
      <c r="O354" s="603">
        <v>30.55</v>
      </c>
      <c r="P354" s="604">
        <v>39.33</v>
      </c>
    </row>
    <row r="355" spans="1:16">
      <c r="A355" s="670">
        <f t="shared" si="5"/>
        <v>35.9</v>
      </c>
      <c r="B355" s="602">
        <v>8.52</v>
      </c>
      <c r="C355" s="603">
        <v>10.31</v>
      </c>
      <c r="D355" s="604">
        <v>12.82</v>
      </c>
      <c r="E355" s="602">
        <v>9.41</v>
      </c>
      <c r="F355" s="603">
        <v>11.46</v>
      </c>
      <c r="G355" s="604">
        <v>14.34</v>
      </c>
      <c r="H355" s="602">
        <v>10.89</v>
      </c>
      <c r="I355" s="603">
        <v>13.39</v>
      </c>
      <c r="J355" s="604">
        <v>16.89</v>
      </c>
      <c r="K355" s="602">
        <v>14.2</v>
      </c>
      <c r="L355" s="603">
        <v>17.670000000000002</v>
      </c>
      <c r="M355" s="604">
        <v>22.52</v>
      </c>
      <c r="N355" s="602">
        <v>24.31</v>
      </c>
      <c r="O355" s="603">
        <v>30.73</v>
      </c>
      <c r="P355" s="604">
        <v>39.520000000000003</v>
      </c>
    </row>
    <row r="356" spans="1:16">
      <c r="A356" s="670">
        <f t="shared" si="5"/>
        <v>36</v>
      </c>
      <c r="B356" s="602">
        <v>8.57</v>
      </c>
      <c r="C356" s="603">
        <v>10.36</v>
      </c>
      <c r="D356" s="604">
        <v>12.87</v>
      </c>
      <c r="E356" s="602">
        <v>9.4700000000000006</v>
      </c>
      <c r="F356" s="603">
        <v>11.52</v>
      </c>
      <c r="G356" s="604">
        <v>14.41</v>
      </c>
      <c r="H356" s="602">
        <v>10.96</v>
      </c>
      <c r="I356" s="603">
        <v>13.46</v>
      </c>
      <c r="J356" s="604">
        <v>16.97</v>
      </c>
      <c r="K356" s="602">
        <v>14.29</v>
      </c>
      <c r="L356" s="603">
        <v>17.78</v>
      </c>
      <c r="M356" s="604">
        <v>22.63</v>
      </c>
      <c r="N356" s="602">
        <v>24.49</v>
      </c>
      <c r="O356" s="603">
        <v>30.91</v>
      </c>
      <c r="P356" s="604">
        <v>39.72</v>
      </c>
    </row>
    <row r="357" spans="1:16">
      <c r="A357" s="670">
        <f t="shared" si="5"/>
        <v>36.1</v>
      </c>
      <c r="B357" s="602">
        <v>8.6199999999999992</v>
      </c>
      <c r="C357" s="603">
        <v>10.41</v>
      </c>
      <c r="D357" s="604">
        <v>12.93</v>
      </c>
      <c r="E357" s="602">
        <v>9.5299999999999994</v>
      </c>
      <c r="F357" s="603">
        <v>11.58</v>
      </c>
      <c r="G357" s="604">
        <v>14.48</v>
      </c>
      <c r="H357" s="602">
        <v>11.03</v>
      </c>
      <c r="I357" s="603">
        <v>13.54</v>
      </c>
      <c r="J357" s="604">
        <v>17.05</v>
      </c>
      <c r="K357" s="602">
        <v>14.39</v>
      </c>
      <c r="L357" s="603">
        <v>17.88</v>
      </c>
      <c r="M357" s="604">
        <v>22.74</v>
      </c>
      <c r="N357" s="602">
        <v>24.67</v>
      </c>
      <c r="O357" s="603">
        <v>31.1</v>
      </c>
      <c r="P357" s="604">
        <v>39.92</v>
      </c>
    </row>
    <row r="358" spans="1:16">
      <c r="A358" s="670">
        <f t="shared" si="5"/>
        <v>36.200000000000003</v>
      </c>
      <c r="B358" s="602">
        <v>8.67</v>
      </c>
      <c r="C358" s="603">
        <v>10.47</v>
      </c>
      <c r="D358" s="604">
        <v>12.99</v>
      </c>
      <c r="E358" s="602">
        <v>9.59</v>
      </c>
      <c r="F358" s="603">
        <v>11.65</v>
      </c>
      <c r="G358" s="604">
        <v>14.54</v>
      </c>
      <c r="H358" s="602">
        <v>11.11</v>
      </c>
      <c r="I358" s="603">
        <v>13.61</v>
      </c>
      <c r="J358" s="604">
        <v>17.13</v>
      </c>
      <c r="K358" s="602">
        <v>14.49</v>
      </c>
      <c r="L358" s="603">
        <v>17.98</v>
      </c>
      <c r="M358" s="604">
        <v>22.86</v>
      </c>
      <c r="N358" s="602">
        <v>24.85</v>
      </c>
      <c r="O358" s="603">
        <v>31.29</v>
      </c>
      <c r="P358" s="604">
        <v>40.119999999999997</v>
      </c>
    </row>
    <row r="359" spans="1:16">
      <c r="A359" s="670">
        <f t="shared" si="5"/>
        <v>36.299999999999997</v>
      </c>
      <c r="B359" s="602">
        <v>8.73</v>
      </c>
      <c r="C359" s="603">
        <v>10.52</v>
      </c>
      <c r="D359" s="604">
        <v>13.05</v>
      </c>
      <c r="E359" s="602">
        <v>9.65</v>
      </c>
      <c r="F359" s="603">
        <v>11.71</v>
      </c>
      <c r="G359" s="604">
        <v>14.61</v>
      </c>
      <c r="H359" s="602">
        <v>11.18</v>
      </c>
      <c r="I359" s="603">
        <v>13.69</v>
      </c>
      <c r="J359" s="604">
        <v>17.21</v>
      </c>
      <c r="K359" s="602">
        <v>14.59</v>
      </c>
      <c r="L359" s="603">
        <v>18.09</v>
      </c>
      <c r="M359" s="604">
        <v>22.97</v>
      </c>
      <c r="N359" s="602">
        <v>25.04</v>
      </c>
      <c r="O359" s="603">
        <v>31.48</v>
      </c>
      <c r="P359" s="604">
        <v>40.32</v>
      </c>
    </row>
    <row r="360" spans="1:16">
      <c r="A360" s="670">
        <f t="shared" si="5"/>
        <v>36.4</v>
      </c>
      <c r="B360" s="602">
        <v>8.7799999999999994</v>
      </c>
      <c r="C360" s="603">
        <v>10.58</v>
      </c>
      <c r="D360" s="604">
        <v>13.11</v>
      </c>
      <c r="E360" s="602">
        <v>9.7100000000000009</v>
      </c>
      <c r="F360" s="603">
        <v>11.77</v>
      </c>
      <c r="G360" s="604">
        <v>14.68</v>
      </c>
      <c r="H360" s="602">
        <v>11.25</v>
      </c>
      <c r="I360" s="603">
        <v>13.76</v>
      </c>
      <c r="J360" s="604">
        <v>17.29</v>
      </c>
      <c r="K360" s="602">
        <v>14.7</v>
      </c>
      <c r="L360" s="603">
        <v>18.190000000000001</v>
      </c>
      <c r="M360" s="604">
        <v>23.09</v>
      </c>
      <c r="N360" s="602">
        <v>25.23</v>
      </c>
      <c r="O360" s="603">
        <v>31.67</v>
      </c>
      <c r="P360" s="604">
        <v>40.53</v>
      </c>
    </row>
    <row r="361" spans="1:16">
      <c r="A361" s="670">
        <f t="shared" si="5"/>
        <v>36.5</v>
      </c>
      <c r="B361" s="602">
        <v>8.83</v>
      </c>
      <c r="C361" s="603">
        <v>10.63</v>
      </c>
      <c r="D361" s="604">
        <v>13.17</v>
      </c>
      <c r="E361" s="602">
        <v>9.77</v>
      </c>
      <c r="F361" s="603">
        <v>11.84</v>
      </c>
      <c r="G361" s="604">
        <v>14.75</v>
      </c>
      <c r="H361" s="602">
        <v>11.33</v>
      </c>
      <c r="I361" s="603">
        <v>13.84</v>
      </c>
      <c r="J361" s="604">
        <v>17.38</v>
      </c>
      <c r="K361" s="602">
        <v>14.8</v>
      </c>
      <c r="L361" s="603">
        <v>18.3</v>
      </c>
      <c r="M361" s="604">
        <v>23.2</v>
      </c>
      <c r="N361" s="602">
        <v>25.42</v>
      </c>
      <c r="O361" s="603">
        <v>31.87</v>
      </c>
      <c r="P361" s="604">
        <v>40.74</v>
      </c>
    </row>
    <row r="362" spans="1:16">
      <c r="A362" s="670">
        <f t="shared" si="5"/>
        <v>36.6</v>
      </c>
      <c r="B362" s="602">
        <v>8.89</v>
      </c>
      <c r="C362" s="603">
        <v>10.69</v>
      </c>
      <c r="D362" s="604">
        <v>13.23</v>
      </c>
      <c r="E362" s="602">
        <v>9.83</v>
      </c>
      <c r="F362" s="603">
        <v>11.9</v>
      </c>
      <c r="G362" s="604">
        <v>14.82</v>
      </c>
      <c r="H362" s="602">
        <v>11.4</v>
      </c>
      <c r="I362" s="603">
        <v>13.92</v>
      </c>
      <c r="J362" s="604">
        <v>17.47</v>
      </c>
      <c r="K362" s="602">
        <v>14.91</v>
      </c>
      <c r="L362" s="603">
        <v>18.41</v>
      </c>
      <c r="M362" s="604">
        <v>23.32</v>
      </c>
      <c r="N362" s="602">
        <v>25.61</v>
      </c>
      <c r="O362" s="603">
        <v>32.07</v>
      </c>
      <c r="P362" s="604">
        <v>40.950000000000003</v>
      </c>
    </row>
    <row r="363" spans="1:16">
      <c r="A363" s="670">
        <f t="shared" si="5"/>
        <v>36.700000000000003</v>
      </c>
      <c r="B363" s="602">
        <v>8.94</v>
      </c>
      <c r="C363" s="603">
        <v>10.75</v>
      </c>
      <c r="D363" s="604">
        <v>13.3</v>
      </c>
      <c r="E363" s="602">
        <v>9.89</v>
      </c>
      <c r="F363" s="603">
        <v>11.97</v>
      </c>
      <c r="G363" s="604">
        <v>14.9</v>
      </c>
      <c r="H363" s="602">
        <v>11.48</v>
      </c>
      <c r="I363" s="603">
        <v>14</v>
      </c>
      <c r="J363" s="604">
        <v>17.559999999999999</v>
      </c>
      <c r="K363" s="602">
        <v>15.01</v>
      </c>
      <c r="L363" s="603">
        <v>18.53</v>
      </c>
      <c r="M363" s="604">
        <v>23.44</v>
      </c>
      <c r="N363" s="602">
        <v>25.8</v>
      </c>
      <c r="O363" s="603">
        <v>32.270000000000003</v>
      </c>
      <c r="P363" s="604">
        <v>41.17</v>
      </c>
    </row>
    <row r="364" spans="1:16">
      <c r="A364" s="670">
        <f t="shared" si="5"/>
        <v>36.799999999999997</v>
      </c>
      <c r="B364" s="602">
        <v>9</v>
      </c>
      <c r="C364" s="603">
        <v>10.81</v>
      </c>
      <c r="D364" s="604">
        <v>13.36</v>
      </c>
      <c r="E364" s="602">
        <v>9.9600000000000009</v>
      </c>
      <c r="F364" s="603">
        <v>12.04</v>
      </c>
      <c r="G364" s="604">
        <v>14.97</v>
      </c>
      <c r="H364" s="602">
        <v>11.56</v>
      </c>
      <c r="I364" s="603">
        <v>14.09</v>
      </c>
      <c r="J364" s="604">
        <v>17.64</v>
      </c>
      <c r="K364" s="602">
        <v>15.12</v>
      </c>
      <c r="L364" s="603">
        <v>18.64</v>
      </c>
      <c r="M364" s="604">
        <v>23.57</v>
      </c>
      <c r="N364" s="602">
        <v>26</v>
      </c>
      <c r="O364" s="603">
        <v>32.479999999999997</v>
      </c>
      <c r="P364" s="604">
        <v>41.39</v>
      </c>
    </row>
    <row r="365" spans="1:16">
      <c r="A365" s="670">
        <f t="shared" si="5"/>
        <v>36.9</v>
      </c>
      <c r="B365" s="602">
        <v>9.06</v>
      </c>
      <c r="C365" s="603">
        <v>10.87</v>
      </c>
      <c r="D365" s="604">
        <v>13.43</v>
      </c>
      <c r="E365" s="602">
        <v>10.02</v>
      </c>
      <c r="F365" s="603">
        <v>12.11</v>
      </c>
      <c r="G365" s="604">
        <v>15.05</v>
      </c>
      <c r="H365" s="602">
        <v>11.64</v>
      </c>
      <c r="I365" s="603">
        <v>14.17</v>
      </c>
      <c r="J365" s="604">
        <v>17.739999999999998</v>
      </c>
      <c r="K365" s="602">
        <v>15.23</v>
      </c>
      <c r="L365" s="603">
        <v>18.75</v>
      </c>
      <c r="M365" s="604">
        <v>23.69</v>
      </c>
      <c r="N365" s="602">
        <v>26.2</v>
      </c>
      <c r="O365" s="603">
        <v>32.68</v>
      </c>
      <c r="P365" s="604">
        <v>41.61</v>
      </c>
    </row>
    <row r="366" spans="1:16">
      <c r="A366" s="670">
        <f t="shared" si="5"/>
        <v>37</v>
      </c>
      <c r="B366" s="602">
        <v>9.11</v>
      </c>
      <c r="C366" s="603">
        <v>10.93</v>
      </c>
      <c r="D366" s="604">
        <v>13.49</v>
      </c>
      <c r="E366" s="602">
        <v>10.09</v>
      </c>
      <c r="F366" s="603">
        <v>12.17</v>
      </c>
      <c r="G366" s="604">
        <v>15.12</v>
      </c>
      <c r="H366" s="602">
        <v>11.72</v>
      </c>
      <c r="I366" s="603">
        <v>14.25</v>
      </c>
      <c r="J366" s="604">
        <v>17.829999999999998</v>
      </c>
      <c r="K366" s="602">
        <v>15.34</v>
      </c>
      <c r="L366" s="603">
        <v>18.87</v>
      </c>
      <c r="M366" s="604">
        <v>23.82</v>
      </c>
      <c r="N366" s="602">
        <v>26.41</v>
      </c>
      <c r="O366" s="603">
        <v>32.89</v>
      </c>
      <c r="P366" s="604">
        <v>41.83</v>
      </c>
    </row>
    <row r="367" spans="1:16">
      <c r="A367" s="670">
        <f t="shared" si="5"/>
        <v>37.1</v>
      </c>
      <c r="B367" s="602">
        <v>9.17</v>
      </c>
      <c r="C367" s="603">
        <v>10.99</v>
      </c>
      <c r="D367" s="604">
        <v>13.56</v>
      </c>
      <c r="E367" s="602">
        <v>10.16</v>
      </c>
      <c r="F367" s="603">
        <v>12.25</v>
      </c>
      <c r="G367" s="604">
        <v>15.2</v>
      </c>
      <c r="H367" s="602">
        <v>11.8</v>
      </c>
      <c r="I367" s="603">
        <v>14.34</v>
      </c>
      <c r="J367" s="604">
        <v>17.920000000000002</v>
      </c>
      <c r="K367" s="602">
        <v>15.45</v>
      </c>
      <c r="L367" s="603">
        <v>18.989999999999998</v>
      </c>
      <c r="M367" s="604">
        <v>23.95</v>
      </c>
      <c r="N367" s="602">
        <v>26.61</v>
      </c>
      <c r="O367" s="603">
        <v>33.11</v>
      </c>
      <c r="P367" s="604">
        <v>42.06</v>
      </c>
    </row>
    <row r="368" spans="1:16">
      <c r="A368" s="670">
        <f t="shared" si="5"/>
        <v>37.200000000000003</v>
      </c>
      <c r="B368" s="602">
        <v>9.23</v>
      </c>
      <c r="C368" s="603">
        <v>11.05</v>
      </c>
      <c r="D368" s="604">
        <v>13.63</v>
      </c>
      <c r="E368" s="602">
        <v>10.220000000000001</v>
      </c>
      <c r="F368" s="603">
        <v>12.32</v>
      </c>
      <c r="G368" s="604">
        <v>15.28</v>
      </c>
      <c r="H368" s="602">
        <v>11.88</v>
      </c>
      <c r="I368" s="603">
        <v>14.42</v>
      </c>
      <c r="J368" s="604">
        <v>18.02</v>
      </c>
      <c r="K368" s="602">
        <v>15.57</v>
      </c>
      <c r="L368" s="603">
        <v>19.11</v>
      </c>
      <c r="M368" s="604">
        <v>24.08</v>
      </c>
      <c r="N368" s="602">
        <v>26.82</v>
      </c>
      <c r="O368" s="603">
        <v>33.33</v>
      </c>
      <c r="P368" s="604">
        <v>42.29</v>
      </c>
    </row>
    <row r="369" spans="1:16">
      <c r="A369" s="670">
        <f t="shared" si="5"/>
        <v>37.299999999999997</v>
      </c>
      <c r="B369" s="602">
        <v>9.2899999999999991</v>
      </c>
      <c r="C369" s="603">
        <v>11.11</v>
      </c>
      <c r="D369" s="604">
        <v>13.7</v>
      </c>
      <c r="E369" s="602">
        <v>10.29</v>
      </c>
      <c r="F369" s="603">
        <v>12.39</v>
      </c>
      <c r="G369" s="604">
        <v>15.36</v>
      </c>
      <c r="H369" s="602">
        <v>11.97</v>
      </c>
      <c r="I369" s="603">
        <v>14.51</v>
      </c>
      <c r="J369" s="604">
        <v>18.11</v>
      </c>
      <c r="K369" s="602">
        <v>15.69</v>
      </c>
      <c r="L369" s="603">
        <v>19.23</v>
      </c>
      <c r="M369" s="604">
        <v>24.21</v>
      </c>
      <c r="N369" s="602">
        <v>27.03</v>
      </c>
      <c r="O369" s="603">
        <v>33.549999999999997</v>
      </c>
      <c r="P369" s="604">
        <v>42.53</v>
      </c>
    </row>
    <row r="370" spans="1:16">
      <c r="A370" s="670">
        <f t="shared" si="5"/>
        <v>37.4</v>
      </c>
      <c r="B370" s="602">
        <v>9.35</v>
      </c>
      <c r="C370" s="603">
        <v>11.18</v>
      </c>
      <c r="D370" s="604">
        <v>13.77</v>
      </c>
      <c r="E370" s="602">
        <v>10.36</v>
      </c>
      <c r="F370" s="603">
        <v>12.46</v>
      </c>
      <c r="G370" s="604">
        <v>15.44</v>
      </c>
      <c r="H370" s="602">
        <v>12.05</v>
      </c>
      <c r="I370" s="603">
        <v>14.6</v>
      </c>
      <c r="J370" s="604">
        <v>18.21</v>
      </c>
      <c r="K370" s="602">
        <v>15.8</v>
      </c>
      <c r="L370" s="603">
        <v>19.350000000000001</v>
      </c>
      <c r="M370" s="604">
        <v>24.35</v>
      </c>
      <c r="N370" s="602">
        <v>27.25</v>
      </c>
      <c r="O370" s="603">
        <v>33.770000000000003</v>
      </c>
      <c r="P370" s="604">
        <v>42.77</v>
      </c>
    </row>
    <row r="371" spans="1:16">
      <c r="A371" s="670">
        <f t="shared" si="5"/>
        <v>37.5</v>
      </c>
      <c r="B371" s="602">
        <v>9.41</v>
      </c>
      <c r="C371" s="603">
        <v>11.24</v>
      </c>
      <c r="D371" s="604">
        <v>13.84</v>
      </c>
      <c r="E371" s="602">
        <v>10.43</v>
      </c>
      <c r="F371" s="603">
        <v>12.54</v>
      </c>
      <c r="G371" s="604">
        <v>15.52</v>
      </c>
      <c r="H371" s="602">
        <v>12.14</v>
      </c>
      <c r="I371" s="603">
        <v>14.69</v>
      </c>
      <c r="J371" s="604">
        <v>18.309999999999999</v>
      </c>
      <c r="K371" s="602">
        <v>15.92</v>
      </c>
      <c r="L371" s="603">
        <v>19.48</v>
      </c>
      <c r="M371" s="604">
        <v>24.48</v>
      </c>
      <c r="N371" s="602">
        <v>27.47</v>
      </c>
      <c r="O371" s="603">
        <v>34</v>
      </c>
      <c r="P371" s="604">
        <v>43.01</v>
      </c>
    </row>
    <row r="372" spans="1:16">
      <c r="A372" s="670">
        <f t="shared" si="5"/>
        <v>37.6</v>
      </c>
      <c r="B372" s="602">
        <v>9.48</v>
      </c>
      <c r="C372" s="603">
        <v>11.31</v>
      </c>
      <c r="D372" s="604">
        <v>13.91</v>
      </c>
      <c r="E372" s="602">
        <v>10.51</v>
      </c>
      <c r="F372" s="603">
        <v>12.61</v>
      </c>
      <c r="G372" s="604">
        <v>15.6</v>
      </c>
      <c r="H372" s="602">
        <v>12.22</v>
      </c>
      <c r="I372" s="603">
        <v>14.79</v>
      </c>
      <c r="J372" s="604">
        <v>18.41</v>
      </c>
      <c r="K372" s="602">
        <v>16.04</v>
      </c>
      <c r="L372" s="603">
        <v>19.61</v>
      </c>
      <c r="M372" s="604">
        <v>24.62</v>
      </c>
      <c r="N372" s="602">
        <v>27.69</v>
      </c>
      <c r="O372" s="603">
        <v>34.229999999999997</v>
      </c>
      <c r="P372" s="604">
        <v>43.26</v>
      </c>
    </row>
    <row r="373" spans="1:16">
      <c r="A373" s="670">
        <f t="shared" si="5"/>
        <v>37.700000000000003</v>
      </c>
      <c r="B373" s="602">
        <v>9.5399999999999991</v>
      </c>
      <c r="C373" s="603">
        <v>11.38</v>
      </c>
      <c r="D373" s="604">
        <v>13.99</v>
      </c>
      <c r="E373" s="602">
        <v>10.58</v>
      </c>
      <c r="F373" s="603">
        <v>12.69</v>
      </c>
      <c r="G373" s="604">
        <v>15.69</v>
      </c>
      <c r="H373" s="602">
        <v>12.31</v>
      </c>
      <c r="I373" s="603">
        <v>14.88</v>
      </c>
      <c r="J373" s="604">
        <v>18.510000000000002</v>
      </c>
      <c r="K373" s="602">
        <v>16.170000000000002</v>
      </c>
      <c r="L373" s="603">
        <v>19.739999999999998</v>
      </c>
      <c r="M373" s="604">
        <v>24.76</v>
      </c>
      <c r="N373" s="602">
        <v>27.91</v>
      </c>
      <c r="O373" s="603">
        <v>34.46</v>
      </c>
      <c r="P373" s="604">
        <v>43.51</v>
      </c>
    </row>
    <row r="374" spans="1:16">
      <c r="A374" s="670">
        <f t="shared" si="5"/>
        <v>37.799999999999997</v>
      </c>
      <c r="B374" s="602">
        <v>9.6</v>
      </c>
      <c r="C374" s="603">
        <v>11.44</v>
      </c>
      <c r="D374" s="604">
        <v>14.06</v>
      </c>
      <c r="E374" s="602">
        <v>10.65</v>
      </c>
      <c r="F374" s="603">
        <v>12.77</v>
      </c>
      <c r="G374" s="604">
        <v>15.77</v>
      </c>
      <c r="H374" s="602">
        <v>12.4</v>
      </c>
      <c r="I374" s="603">
        <v>14.97</v>
      </c>
      <c r="J374" s="604">
        <v>18.62</v>
      </c>
      <c r="K374" s="602">
        <v>16.29</v>
      </c>
      <c r="L374" s="603">
        <v>19.87</v>
      </c>
      <c r="M374" s="604">
        <v>24.9</v>
      </c>
      <c r="N374" s="602">
        <v>28.14</v>
      </c>
      <c r="O374" s="603">
        <v>34.69</v>
      </c>
      <c r="P374" s="604">
        <v>43.76</v>
      </c>
    </row>
    <row r="375" spans="1:16">
      <c r="A375" s="670">
        <f t="shared" si="5"/>
        <v>37.9</v>
      </c>
      <c r="B375" s="602">
        <v>9.67</v>
      </c>
      <c r="C375" s="603">
        <v>11.51</v>
      </c>
      <c r="D375" s="604">
        <v>14.14</v>
      </c>
      <c r="E375" s="602">
        <v>10.73</v>
      </c>
      <c r="F375" s="603">
        <v>12.85</v>
      </c>
      <c r="G375" s="604">
        <v>15.86</v>
      </c>
      <c r="H375" s="602">
        <v>12.49</v>
      </c>
      <c r="I375" s="603">
        <v>15.07</v>
      </c>
      <c r="J375" s="604">
        <v>18.72</v>
      </c>
      <c r="K375" s="602">
        <v>16.420000000000002</v>
      </c>
      <c r="L375" s="603">
        <v>20</v>
      </c>
      <c r="M375" s="604">
        <v>25.05</v>
      </c>
      <c r="N375" s="602">
        <v>28.37</v>
      </c>
      <c r="O375" s="603">
        <v>34.93</v>
      </c>
      <c r="P375" s="604">
        <v>44.01</v>
      </c>
    </row>
    <row r="376" spans="1:16">
      <c r="A376" s="670">
        <f t="shared" si="5"/>
        <v>38</v>
      </c>
      <c r="B376" s="602">
        <v>9.74</v>
      </c>
      <c r="C376" s="603">
        <v>11.58</v>
      </c>
      <c r="D376" s="604">
        <v>14.21</v>
      </c>
      <c r="E376" s="602">
        <v>10.8</v>
      </c>
      <c r="F376" s="603">
        <v>12.93</v>
      </c>
      <c r="G376" s="604">
        <v>15.95</v>
      </c>
      <c r="H376" s="602">
        <v>12.59</v>
      </c>
      <c r="I376" s="603">
        <v>15.17</v>
      </c>
      <c r="J376" s="604">
        <v>18.829999999999998</v>
      </c>
      <c r="K376" s="602">
        <v>16.55</v>
      </c>
      <c r="L376" s="603">
        <v>20.14</v>
      </c>
      <c r="M376" s="604">
        <v>25.2</v>
      </c>
      <c r="N376" s="602">
        <v>28.6</v>
      </c>
      <c r="O376" s="603">
        <v>35.18</v>
      </c>
      <c r="P376" s="604">
        <v>44.27</v>
      </c>
    </row>
    <row r="377" spans="1:16">
      <c r="A377" s="670">
        <f t="shared" si="5"/>
        <v>38.1</v>
      </c>
      <c r="B377" s="602">
        <v>9.8000000000000007</v>
      </c>
      <c r="C377" s="603">
        <v>11.66</v>
      </c>
      <c r="D377" s="604">
        <v>14.29</v>
      </c>
      <c r="E377" s="602">
        <v>10.88</v>
      </c>
      <c r="F377" s="603">
        <v>13.01</v>
      </c>
      <c r="G377" s="604">
        <v>16.04</v>
      </c>
      <c r="H377" s="602">
        <v>12.68</v>
      </c>
      <c r="I377" s="603">
        <v>15.27</v>
      </c>
      <c r="J377" s="604">
        <v>18.940000000000001</v>
      </c>
      <c r="K377" s="602">
        <v>16.68</v>
      </c>
      <c r="L377" s="603">
        <v>20.27</v>
      </c>
      <c r="M377" s="604">
        <v>25.34</v>
      </c>
      <c r="N377" s="602">
        <v>28.84</v>
      </c>
      <c r="O377" s="603">
        <v>35.42</v>
      </c>
      <c r="P377" s="604">
        <v>44.54</v>
      </c>
    </row>
    <row r="378" spans="1:16">
      <c r="A378" s="670">
        <f t="shared" si="5"/>
        <v>38.200000000000003</v>
      </c>
      <c r="B378" s="602">
        <v>9.8699999999999992</v>
      </c>
      <c r="C378" s="603">
        <v>11.73</v>
      </c>
      <c r="D378" s="604">
        <v>14.37</v>
      </c>
      <c r="E378" s="602">
        <v>10.96</v>
      </c>
      <c r="F378" s="603">
        <v>13.09</v>
      </c>
      <c r="G378" s="604">
        <v>16.13</v>
      </c>
      <c r="H378" s="602">
        <v>12.78</v>
      </c>
      <c r="I378" s="603">
        <v>15.37</v>
      </c>
      <c r="J378" s="604">
        <v>19.05</v>
      </c>
      <c r="K378" s="602">
        <v>16.809999999999999</v>
      </c>
      <c r="L378" s="603">
        <v>20.41</v>
      </c>
      <c r="M378" s="604">
        <v>25.5</v>
      </c>
      <c r="N378" s="602">
        <v>29.08</v>
      </c>
      <c r="O378" s="603">
        <v>35.67</v>
      </c>
      <c r="P378" s="604">
        <v>44.8</v>
      </c>
    </row>
    <row r="379" spans="1:16">
      <c r="A379" s="670">
        <f t="shared" si="5"/>
        <v>38.299999999999997</v>
      </c>
      <c r="B379" s="602">
        <v>9.94</v>
      </c>
      <c r="C379" s="603">
        <v>11.8</v>
      </c>
      <c r="D379" s="604">
        <v>14.45</v>
      </c>
      <c r="E379" s="602">
        <v>11.04</v>
      </c>
      <c r="F379" s="603">
        <v>13.18</v>
      </c>
      <c r="G379" s="604">
        <v>16.22</v>
      </c>
      <c r="H379" s="602">
        <v>12.87</v>
      </c>
      <c r="I379" s="603">
        <v>15.47</v>
      </c>
      <c r="J379" s="604">
        <v>19.16</v>
      </c>
      <c r="K379" s="602">
        <v>16.940000000000001</v>
      </c>
      <c r="L379" s="603">
        <v>20.55</v>
      </c>
      <c r="M379" s="604">
        <v>25.65</v>
      </c>
      <c r="N379" s="602">
        <v>29.32</v>
      </c>
      <c r="O379" s="603">
        <v>35.93</v>
      </c>
      <c r="P379" s="604">
        <v>45.08</v>
      </c>
    </row>
    <row r="380" spans="1:16">
      <c r="A380" s="670">
        <f t="shared" si="5"/>
        <v>38.4</v>
      </c>
      <c r="B380" s="602">
        <v>10.01</v>
      </c>
      <c r="C380" s="603">
        <v>11.88</v>
      </c>
      <c r="D380" s="604">
        <v>14.53</v>
      </c>
      <c r="E380" s="602">
        <v>11.12</v>
      </c>
      <c r="F380" s="603">
        <v>13.26</v>
      </c>
      <c r="G380" s="604">
        <v>16.309999999999999</v>
      </c>
      <c r="H380" s="602">
        <v>12.97</v>
      </c>
      <c r="I380" s="603">
        <v>15.57</v>
      </c>
      <c r="J380" s="604">
        <v>19.27</v>
      </c>
      <c r="K380" s="602">
        <v>17.079999999999998</v>
      </c>
      <c r="L380" s="603">
        <v>20.7</v>
      </c>
      <c r="M380" s="604">
        <v>25.8</v>
      </c>
      <c r="N380" s="602">
        <v>29.57</v>
      </c>
      <c r="O380" s="603">
        <v>36.18</v>
      </c>
      <c r="P380" s="604">
        <v>45.35</v>
      </c>
    </row>
    <row r="381" spans="1:16">
      <c r="A381" s="670">
        <f t="shared" si="5"/>
        <v>38.5</v>
      </c>
      <c r="B381" s="602">
        <v>10.08</v>
      </c>
      <c r="C381" s="603">
        <v>11.95</v>
      </c>
      <c r="D381" s="604">
        <v>14.62</v>
      </c>
      <c r="E381" s="602">
        <v>11.2</v>
      </c>
      <c r="F381" s="603">
        <v>13.35</v>
      </c>
      <c r="G381" s="604">
        <v>16.41</v>
      </c>
      <c r="H381" s="602">
        <v>13.07</v>
      </c>
      <c r="I381" s="603">
        <v>15.68</v>
      </c>
      <c r="J381" s="604">
        <v>19.38</v>
      </c>
      <c r="K381" s="602">
        <v>17.22</v>
      </c>
      <c r="L381" s="603">
        <v>20.84</v>
      </c>
      <c r="M381" s="604">
        <v>25.96</v>
      </c>
      <c r="N381" s="602">
        <v>29.82</v>
      </c>
      <c r="O381" s="603">
        <v>36.44</v>
      </c>
      <c r="P381" s="604">
        <v>45.63</v>
      </c>
    </row>
    <row r="382" spans="1:16">
      <c r="A382" s="670">
        <f t="shared" si="5"/>
        <v>38.6</v>
      </c>
      <c r="B382" s="602">
        <v>10.16</v>
      </c>
      <c r="C382" s="603">
        <v>12.03</v>
      </c>
      <c r="D382" s="604">
        <v>14.7</v>
      </c>
      <c r="E382" s="602">
        <v>11.29</v>
      </c>
      <c r="F382" s="603">
        <v>13.44</v>
      </c>
      <c r="G382" s="604">
        <v>16.510000000000002</v>
      </c>
      <c r="H382" s="602">
        <v>13.17</v>
      </c>
      <c r="I382" s="603">
        <v>15.78</v>
      </c>
      <c r="J382" s="604">
        <v>19.5</v>
      </c>
      <c r="K382" s="602">
        <v>17.36</v>
      </c>
      <c r="L382" s="603">
        <v>20.99</v>
      </c>
      <c r="M382" s="604">
        <v>26.12</v>
      </c>
      <c r="N382" s="602">
        <v>30.07</v>
      </c>
      <c r="O382" s="603">
        <v>36.71</v>
      </c>
      <c r="P382" s="604">
        <v>45.91</v>
      </c>
    </row>
    <row r="383" spans="1:16">
      <c r="A383" s="670">
        <f t="shared" si="5"/>
        <v>38.700000000000003</v>
      </c>
      <c r="B383" s="602">
        <v>10.23</v>
      </c>
      <c r="C383" s="603">
        <v>12.11</v>
      </c>
      <c r="D383" s="604">
        <v>14.79</v>
      </c>
      <c r="E383" s="602">
        <v>11.37</v>
      </c>
      <c r="F383" s="603">
        <v>13.53</v>
      </c>
      <c r="G383" s="604">
        <v>16.600000000000001</v>
      </c>
      <c r="H383" s="602">
        <v>13.27</v>
      </c>
      <c r="I383" s="603">
        <v>15.89</v>
      </c>
      <c r="J383" s="604">
        <v>19.62</v>
      </c>
      <c r="K383" s="602">
        <v>17.5</v>
      </c>
      <c r="L383" s="603">
        <v>21.14</v>
      </c>
      <c r="M383" s="604">
        <v>26.28</v>
      </c>
      <c r="N383" s="602">
        <v>30.33</v>
      </c>
      <c r="O383" s="603">
        <v>36.979999999999997</v>
      </c>
      <c r="P383" s="604">
        <v>46.2</v>
      </c>
    </row>
    <row r="384" spans="1:16">
      <c r="A384" s="670">
        <f t="shared" si="5"/>
        <v>38.799999999999997</v>
      </c>
      <c r="B384" s="602">
        <v>10.3</v>
      </c>
      <c r="C384" s="603">
        <v>12.18</v>
      </c>
      <c r="D384" s="604">
        <v>14.87</v>
      </c>
      <c r="E384" s="602">
        <v>11.46</v>
      </c>
      <c r="F384" s="603">
        <v>13.62</v>
      </c>
      <c r="G384" s="604">
        <v>16.7</v>
      </c>
      <c r="H384" s="602">
        <v>13.38</v>
      </c>
      <c r="I384" s="603">
        <v>16</v>
      </c>
      <c r="J384" s="604">
        <v>19.739999999999998</v>
      </c>
      <c r="K384" s="602">
        <v>17.64</v>
      </c>
      <c r="L384" s="603">
        <v>21.29</v>
      </c>
      <c r="M384" s="604">
        <v>26.45</v>
      </c>
      <c r="N384" s="602">
        <v>30.59</v>
      </c>
      <c r="O384" s="603">
        <v>37.25</v>
      </c>
      <c r="P384" s="604">
        <v>46.49</v>
      </c>
    </row>
    <row r="385" spans="1:16">
      <c r="A385" s="670">
        <f t="shared" si="5"/>
        <v>38.9</v>
      </c>
      <c r="B385" s="602">
        <v>10.38</v>
      </c>
      <c r="C385" s="603">
        <v>12.27</v>
      </c>
      <c r="D385" s="604">
        <v>14.96</v>
      </c>
      <c r="E385" s="602">
        <v>11.55</v>
      </c>
      <c r="F385" s="603">
        <v>13.71</v>
      </c>
      <c r="G385" s="604">
        <v>16.8</v>
      </c>
      <c r="H385" s="602">
        <v>13.48</v>
      </c>
      <c r="I385" s="603">
        <v>16.11</v>
      </c>
      <c r="J385" s="604">
        <v>19.86</v>
      </c>
      <c r="K385" s="602">
        <v>17.79</v>
      </c>
      <c r="L385" s="603">
        <v>21.44</v>
      </c>
      <c r="M385" s="604">
        <v>26.62</v>
      </c>
      <c r="N385" s="602">
        <v>30.86</v>
      </c>
      <c r="O385" s="603">
        <v>37.520000000000003</v>
      </c>
      <c r="P385" s="604">
        <v>46.78</v>
      </c>
    </row>
    <row r="386" spans="1:16">
      <c r="A386" s="670">
        <f t="shared" si="5"/>
        <v>39</v>
      </c>
      <c r="B386" s="602">
        <v>10.46</v>
      </c>
      <c r="C386" s="603">
        <v>12.35</v>
      </c>
      <c r="D386" s="604">
        <v>15.05</v>
      </c>
      <c r="E386" s="602">
        <v>11.63</v>
      </c>
      <c r="F386" s="603">
        <v>13.8</v>
      </c>
      <c r="G386" s="604">
        <v>16.899999999999999</v>
      </c>
      <c r="H386" s="602">
        <v>13.59</v>
      </c>
      <c r="I386" s="603">
        <v>16.23</v>
      </c>
      <c r="J386" s="604">
        <v>19.98</v>
      </c>
      <c r="K386" s="602">
        <v>17.940000000000001</v>
      </c>
      <c r="L386" s="603">
        <v>21.6</v>
      </c>
      <c r="M386" s="604">
        <v>26.79</v>
      </c>
      <c r="N386" s="602">
        <v>31.13</v>
      </c>
      <c r="O386" s="603">
        <v>37.799999999999997</v>
      </c>
      <c r="P386" s="604">
        <v>47.08</v>
      </c>
    </row>
    <row r="387" spans="1:16">
      <c r="A387" s="670">
        <f t="shared" si="5"/>
        <v>39.1</v>
      </c>
      <c r="B387" s="602">
        <v>10.54</v>
      </c>
      <c r="C387" s="603">
        <v>12.43</v>
      </c>
      <c r="D387" s="604">
        <v>15.14</v>
      </c>
      <c r="E387" s="602">
        <v>11.72</v>
      </c>
      <c r="F387" s="603">
        <v>13.9</v>
      </c>
      <c r="G387" s="604">
        <v>17.010000000000002</v>
      </c>
      <c r="H387" s="602">
        <v>13.7</v>
      </c>
      <c r="I387" s="603">
        <v>16.34</v>
      </c>
      <c r="J387" s="604">
        <v>20.11</v>
      </c>
      <c r="K387" s="602">
        <v>18.09</v>
      </c>
      <c r="L387" s="603">
        <v>21.76</v>
      </c>
      <c r="M387" s="604">
        <v>26.96</v>
      </c>
      <c r="N387" s="602">
        <v>31.4</v>
      </c>
      <c r="O387" s="603">
        <v>38.090000000000003</v>
      </c>
      <c r="P387" s="604">
        <v>47.38</v>
      </c>
    </row>
    <row r="388" spans="1:16">
      <c r="A388" s="670">
        <f t="shared" si="5"/>
        <v>39.200000000000003</v>
      </c>
      <c r="B388" s="602">
        <v>10.62</v>
      </c>
      <c r="C388" s="603">
        <v>12.51</v>
      </c>
      <c r="D388" s="604">
        <v>15.23</v>
      </c>
      <c r="E388" s="602">
        <v>11.82</v>
      </c>
      <c r="F388" s="603">
        <v>14</v>
      </c>
      <c r="G388" s="604">
        <v>17.11</v>
      </c>
      <c r="H388" s="602">
        <v>13.81</v>
      </c>
      <c r="I388" s="603">
        <v>16.46</v>
      </c>
      <c r="J388" s="604">
        <v>20.239999999999998</v>
      </c>
      <c r="K388" s="602">
        <v>18.25</v>
      </c>
      <c r="L388" s="603">
        <v>21.92</v>
      </c>
      <c r="M388" s="604">
        <v>27.13</v>
      </c>
      <c r="N388" s="602">
        <v>31.68</v>
      </c>
      <c r="O388" s="603">
        <v>38.380000000000003</v>
      </c>
      <c r="P388" s="604">
        <v>47.69</v>
      </c>
    </row>
    <row r="389" spans="1:16">
      <c r="A389" s="670">
        <f t="shared" si="5"/>
        <v>39.299999999999997</v>
      </c>
      <c r="B389" s="602">
        <v>10.7</v>
      </c>
      <c r="C389" s="603">
        <v>12.6</v>
      </c>
      <c r="D389" s="604">
        <v>15.33</v>
      </c>
      <c r="E389" s="602">
        <v>11.91</v>
      </c>
      <c r="F389" s="603">
        <v>14.09</v>
      </c>
      <c r="G389" s="604">
        <v>17.22</v>
      </c>
      <c r="H389" s="602">
        <v>13.92</v>
      </c>
      <c r="I389" s="603">
        <v>16.579999999999998</v>
      </c>
      <c r="J389" s="604">
        <v>20.37</v>
      </c>
      <c r="K389" s="602">
        <v>18.399999999999999</v>
      </c>
      <c r="L389" s="603">
        <v>22.08</v>
      </c>
      <c r="M389" s="604">
        <v>27.31</v>
      </c>
      <c r="N389" s="602">
        <v>31.96</v>
      </c>
      <c r="O389" s="603">
        <v>38.67</v>
      </c>
      <c r="P389" s="604">
        <v>48</v>
      </c>
    </row>
    <row r="390" spans="1:16">
      <c r="A390" s="670">
        <f t="shared" si="5"/>
        <v>39.4</v>
      </c>
      <c r="B390" s="602">
        <v>10.78</v>
      </c>
      <c r="C390" s="603">
        <v>12.69</v>
      </c>
      <c r="D390" s="604">
        <v>15.42</v>
      </c>
      <c r="E390" s="602">
        <v>12</v>
      </c>
      <c r="F390" s="603">
        <v>14.19</v>
      </c>
      <c r="G390" s="604">
        <v>17.329999999999998</v>
      </c>
      <c r="H390" s="602">
        <v>14.04</v>
      </c>
      <c r="I390" s="603">
        <v>16.7</v>
      </c>
      <c r="J390" s="604">
        <v>20.5</v>
      </c>
      <c r="K390" s="602">
        <v>18.559999999999999</v>
      </c>
      <c r="L390" s="603">
        <v>22.25</v>
      </c>
      <c r="M390" s="604">
        <v>27.49</v>
      </c>
      <c r="N390" s="602">
        <v>32.25</v>
      </c>
      <c r="O390" s="603">
        <v>38.96</v>
      </c>
      <c r="P390" s="604">
        <v>48.31</v>
      </c>
    </row>
    <row r="391" spans="1:16">
      <c r="A391" s="670">
        <f t="shared" si="5"/>
        <v>39.5</v>
      </c>
      <c r="B391" s="602">
        <v>10.86</v>
      </c>
      <c r="C391" s="603">
        <v>12.77</v>
      </c>
      <c r="D391" s="604">
        <v>15.52</v>
      </c>
      <c r="E391" s="602">
        <v>12.1</v>
      </c>
      <c r="F391" s="603">
        <v>14.29</v>
      </c>
      <c r="G391" s="604">
        <v>17.440000000000001</v>
      </c>
      <c r="H391" s="602">
        <v>14.16</v>
      </c>
      <c r="I391" s="603">
        <v>16.82</v>
      </c>
      <c r="J391" s="604">
        <v>20.63</v>
      </c>
      <c r="K391" s="602">
        <v>18.72</v>
      </c>
      <c r="L391" s="603">
        <v>22.42</v>
      </c>
      <c r="M391" s="604">
        <v>27.67</v>
      </c>
      <c r="N391" s="602">
        <v>32.54</v>
      </c>
      <c r="O391" s="603">
        <v>39.270000000000003</v>
      </c>
      <c r="P391" s="604">
        <v>48.63</v>
      </c>
    </row>
    <row r="392" spans="1:16">
      <c r="A392" s="670">
        <f t="shared" ref="A392:A455" si="6">ROUND(A391+0.1,1)</f>
        <v>39.6</v>
      </c>
      <c r="B392" s="602">
        <v>10.95</v>
      </c>
      <c r="C392" s="603">
        <v>12.86</v>
      </c>
      <c r="D392" s="604">
        <v>15.61</v>
      </c>
      <c r="E392" s="602">
        <v>12.2</v>
      </c>
      <c r="F392" s="603">
        <v>14.4</v>
      </c>
      <c r="G392" s="604">
        <v>17.55</v>
      </c>
      <c r="H392" s="602">
        <v>14.27</v>
      </c>
      <c r="I392" s="603">
        <v>16.940000000000001</v>
      </c>
      <c r="J392" s="604">
        <v>20.76</v>
      </c>
      <c r="K392" s="602">
        <v>18.88</v>
      </c>
      <c r="L392" s="603">
        <v>22.59</v>
      </c>
      <c r="M392" s="604">
        <v>27.86</v>
      </c>
      <c r="N392" s="602">
        <v>32.83</v>
      </c>
      <c r="O392" s="603">
        <v>39.57</v>
      </c>
      <c r="P392" s="604">
        <v>48.96</v>
      </c>
    </row>
    <row r="393" spans="1:16">
      <c r="A393" s="670">
        <f t="shared" si="6"/>
        <v>39.700000000000003</v>
      </c>
      <c r="B393" s="602">
        <v>11.03</v>
      </c>
      <c r="C393" s="603">
        <v>12.95</v>
      </c>
      <c r="D393" s="604">
        <v>15.71</v>
      </c>
      <c r="E393" s="602">
        <v>12.29</v>
      </c>
      <c r="F393" s="603">
        <v>14.5</v>
      </c>
      <c r="G393" s="604">
        <v>17.66</v>
      </c>
      <c r="H393" s="602">
        <v>14.39</v>
      </c>
      <c r="I393" s="603">
        <v>17.07</v>
      </c>
      <c r="J393" s="604">
        <v>20.9</v>
      </c>
      <c r="K393" s="602">
        <v>19.05</v>
      </c>
      <c r="L393" s="603">
        <v>22.76</v>
      </c>
      <c r="M393" s="604">
        <v>28.04</v>
      </c>
      <c r="N393" s="602">
        <v>33.130000000000003</v>
      </c>
      <c r="O393" s="603">
        <v>39.880000000000003</v>
      </c>
      <c r="P393" s="604">
        <v>49.29</v>
      </c>
    </row>
    <row r="394" spans="1:16">
      <c r="A394" s="670">
        <f t="shared" si="6"/>
        <v>39.799999999999997</v>
      </c>
      <c r="B394" s="602">
        <v>11.12</v>
      </c>
      <c r="C394" s="603">
        <v>13.05</v>
      </c>
      <c r="D394" s="604">
        <v>15.81</v>
      </c>
      <c r="E394" s="602">
        <v>12.4</v>
      </c>
      <c r="F394" s="603">
        <v>14.61</v>
      </c>
      <c r="G394" s="604">
        <v>17.78</v>
      </c>
      <c r="H394" s="602">
        <v>14.51</v>
      </c>
      <c r="I394" s="603">
        <v>17.2</v>
      </c>
      <c r="J394" s="604">
        <v>21.04</v>
      </c>
      <c r="K394" s="602">
        <v>19.22</v>
      </c>
      <c r="L394" s="603">
        <v>22.94</v>
      </c>
      <c r="M394" s="604">
        <v>28.23</v>
      </c>
      <c r="N394" s="602">
        <v>33.43</v>
      </c>
      <c r="O394" s="603">
        <v>40.19</v>
      </c>
      <c r="P394" s="604">
        <v>49.62</v>
      </c>
    </row>
    <row r="395" spans="1:16">
      <c r="A395" s="670">
        <f t="shared" si="6"/>
        <v>39.9</v>
      </c>
      <c r="B395" s="602">
        <v>11.21</v>
      </c>
      <c r="C395" s="603">
        <v>13.14</v>
      </c>
      <c r="D395" s="604">
        <v>15.92</v>
      </c>
      <c r="E395" s="602">
        <v>12.5</v>
      </c>
      <c r="F395" s="603">
        <v>14.71</v>
      </c>
      <c r="G395" s="604">
        <v>17.899999999999999</v>
      </c>
      <c r="H395" s="602">
        <v>14.64</v>
      </c>
      <c r="I395" s="603">
        <v>17.329999999999998</v>
      </c>
      <c r="J395" s="604">
        <v>21.18</v>
      </c>
      <c r="K395" s="602">
        <v>19.39</v>
      </c>
      <c r="L395" s="603">
        <v>23.12</v>
      </c>
      <c r="M395" s="604">
        <v>28.43</v>
      </c>
      <c r="N395" s="602">
        <v>33.74</v>
      </c>
      <c r="O395" s="603">
        <v>40.51</v>
      </c>
      <c r="P395" s="604">
        <v>49.96</v>
      </c>
    </row>
    <row r="396" spans="1:16">
      <c r="A396" s="670">
        <f t="shared" si="6"/>
        <v>40</v>
      </c>
      <c r="B396" s="602">
        <v>11.3</v>
      </c>
      <c r="C396" s="603">
        <v>13.23</v>
      </c>
      <c r="D396" s="604">
        <v>16.02</v>
      </c>
      <c r="E396" s="602">
        <v>12.6</v>
      </c>
      <c r="F396" s="603">
        <v>14.82</v>
      </c>
      <c r="G396" s="604">
        <v>18.010000000000002</v>
      </c>
      <c r="H396" s="602">
        <v>14.76</v>
      </c>
      <c r="I396" s="603">
        <v>17.46</v>
      </c>
      <c r="J396" s="604">
        <v>21.32</v>
      </c>
      <c r="K396" s="602">
        <v>19.559999999999999</v>
      </c>
      <c r="L396" s="603">
        <v>23.3</v>
      </c>
      <c r="M396" s="604">
        <v>28.62</v>
      </c>
      <c r="N396" s="602">
        <v>34.049999999999997</v>
      </c>
      <c r="O396" s="603">
        <v>40.840000000000003</v>
      </c>
      <c r="P396" s="604">
        <v>50.3</v>
      </c>
    </row>
    <row r="397" spans="1:16">
      <c r="A397" s="670">
        <f t="shared" si="6"/>
        <v>40.1</v>
      </c>
      <c r="B397" s="602">
        <v>11.39</v>
      </c>
      <c r="C397" s="603">
        <v>13.33</v>
      </c>
      <c r="D397" s="604">
        <v>16.12</v>
      </c>
      <c r="E397" s="602">
        <v>12.71</v>
      </c>
      <c r="F397" s="603">
        <v>14.93</v>
      </c>
      <c r="G397" s="604">
        <v>18.13</v>
      </c>
      <c r="H397" s="602">
        <v>14.89</v>
      </c>
      <c r="I397" s="603">
        <v>17.59</v>
      </c>
      <c r="J397" s="604">
        <v>21.47</v>
      </c>
      <c r="K397" s="602">
        <v>19.739999999999998</v>
      </c>
      <c r="L397" s="603">
        <v>23.48</v>
      </c>
      <c r="M397" s="604">
        <v>28.82</v>
      </c>
      <c r="N397" s="602">
        <v>34.369999999999997</v>
      </c>
      <c r="O397" s="603">
        <v>41.16</v>
      </c>
      <c r="P397" s="604">
        <v>50.65</v>
      </c>
    </row>
    <row r="398" spans="1:16">
      <c r="A398" s="670">
        <f t="shared" si="6"/>
        <v>40.200000000000003</v>
      </c>
      <c r="B398" s="602">
        <v>11.49</v>
      </c>
      <c r="C398" s="603">
        <v>13.43</v>
      </c>
      <c r="D398" s="604">
        <v>16.23</v>
      </c>
      <c r="E398" s="602">
        <v>12.81</v>
      </c>
      <c r="F398" s="603">
        <v>15.05</v>
      </c>
      <c r="G398" s="604">
        <v>18.260000000000002</v>
      </c>
      <c r="H398" s="602">
        <v>15.02</v>
      </c>
      <c r="I398" s="603">
        <v>17.73</v>
      </c>
      <c r="J398" s="604">
        <v>21.62</v>
      </c>
      <c r="K398" s="602">
        <v>19.920000000000002</v>
      </c>
      <c r="L398" s="603">
        <v>23.67</v>
      </c>
      <c r="M398" s="604">
        <v>29.02</v>
      </c>
      <c r="N398" s="602">
        <v>34.69</v>
      </c>
      <c r="O398" s="603">
        <v>41.5</v>
      </c>
      <c r="P398" s="604">
        <v>51</v>
      </c>
    </row>
    <row r="399" spans="1:16">
      <c r="A399" s="670">
        <f t="shared" si="6"/>
        <v>40.299999999999997</v>
      </c>
      <c r="B399" s="602">
        <v>11.58</v>
      </c>
      <c r="C399" s="603">
        <v>13.53</v>
      </c>
      <c r="D399" s="604">
        <v>16.34</v>
      </c>
      <c r="E399" s="602">
        <v>12.92</v>
      </c>
      <c r="F399" s="603">
        <v>15.16</v>
      </c>
      <c r="G399" s="604">
        <v>18.38</v>
      </c>
      <c r="H399" s="602">
        <v>15.15</v>
      </c>
      <c r="I399" s="603">
        <v>17.87</v>
      </c>
      <c r="J399" s="604">
        <v>21.77</v>
      </c>
      <c r="K399" s="602">
        <v>20.100000000000001</v>
      </c>
      <c r="L399" s="603">
        <v>23.86</v>
      </c>
      <c r="M399" s="604">
        <v>29.23</v>
      </c>
      <c r="N399" s="602">
        <v>35.020000000000003</v>
      </c>
      <c r="O399" s="603">
        <v>41.84</v>
      </c>
      <c r="P399" s="604">
        <v>51.36</v>
      </c>
    </row>
    <row r="400" spans="1:16">
      <c r="A400" s="670">
        <f t="shared" si="6"/>
        <v>40.4</v>
      </c>
      <c r="B400" s="602">
        <v>11.68</v>
      </c>
      <c r="C400" s="603">
        <v>13.63</v>
      </c>
      <c r="D400" s="604">
        <v>16.45</v>
      </c>
      <c r="E400" s="602">
        <v>13.03</v>
      </c>
      <c r="F400" s="603">
        <v>15.28</v>
      </c>
      <c r="G400" s="604">
        <v>18.510000000000002</v>
      </c>
      <c r="H400" s="602">
        <v>15.29</v>
      </c>
      <c r="I400" s="603">
        <v>18.010000000000002</v>
      </c>
      <c r="J400" s="604">
        <v>21.92</v>
      </c>
      <c r="K400" s="602">
        <v>20.29</v>
      </c>
      <c r="L400" s="603">
        <v>24.06</v>
      </c>
      <c r="M400" s="604">
        <v>29.44</v>
      </c>
      <c r="N400" s="602">
        <v>35.35</v>
      </c>
      <c r="O400" s="603">
        <v>42.18</v>
      </c>
      <c r="P400" s="604">
        <v>51.72</v>
      </c>
    </row>
    <row r="401" spans="1:16">
      <c r="A401" s="670">
        <f t="shared" si="6"/>
        <v>40.5</v>
      </c>
      <c r="B401" s="602">
        <v>11.78</v>
      </c>
      <c r="C401" s="603">
        <v>13.73</v>
      </c>
      <c r="D401" s="604">
        <v>16.559999999999999</v>
      </c>
      <c r="E401" s="602">
        <v>13.15</v>
      </c>
      <c r="F401" s="603">
        <v>15.39</v>
      </c>
      <c r="G401" s="604">
        <v>18.63</v>
      </c>
      <c r="H401" s="602">
        <v>15.42</v>
      </c>
      <c r="I401" s="603">
        <v>18.149999999999999</v>
      </c>
      <c r="J401" s="604">
        <v>22.07</v>
      </c>
      <c r="K401" s="602">
        <v>20.47</v>
      </c>
      <c r="L401" s="603">
        <v>24.25</v>
      </c>
      <c r="M401" s="604">
        <v>29.65</v>
      </c>
      <c r="N401" s="602">
        <v>35.69</v>
      </c>
      <c r="O401" s="603">
        <v>42.53</v>
      </c>
      <c r="P401" s="604">
        <v>52.09</v>
      </c>
    </row>
    <row r="402" spans="1:16">
      <c r="A402" s="670">
        <f t="shared" si="6"/>
        <v>40.6</v>
      </c>
      <c r="B402" s="602">
        <v>11.88</v>
      </c>
      <c r="C402" s="603">
        <v>13.84</v>
      </c>
      <c r="D402" s="604">
        <v>16.670000000000002</v>
      </c>
      <c r="E402" s="602">
        <v>13.26</v>
      </c>
      <c r="F402" s="603">
        <v>15.51</v>
      </c>
      <c r="G402" s="604">
        <v>18.760000000000002</v>
      </c>
      <c r="H402" s="602">
        <v>15.56</v>
      </c>
      <c r="I402" s="603">
        <v>18.3</v>
      </c>
      <c r="J402" s="604">
        <v>22.23</v>
      </c>
      <c r="K402" s="602">
        <v>20.67</v>
      </c>
      <c r="L402" s="603">
        <v>24.45</v>
      </c>
      <c r="M402" s="604">
        <v>29.86</v>
      </c>
      <c r="N402" s="602">
        <v>36.03</v>
      </c>
      <c r="O402" s="603">
        <v>42.88</v>
      </c>
      <c r="P402" s="604">
        <v>52.46</v>
      </c>
    </row>
    <row r="403" spans="1:16">
      <c r="A403" s="670">
        <f t="shared" si="6"/>
        <v>40.700000000000003</v>
      </c>
      <c r="B403" s="602">
        <v>11.98</v>
      </c>
      <c r="C403" s="603">
        <v>13.94</v>
      </c>
      <c r="D403" s="604">
        <v>16.79</v>
      </c>
      <c r="E403" s="602">
        <v>13.38</v>
      </c>
      <c r="F403" s="603">
        <v>15.64</v>
      </c>
      <c r="G403" s="604">
        <v>18.899999999999999</v>
      </c>
      <c r="H403" s="602">
        <v>15.7</v>
      </c>
      <c r="I403" s="603">
        <v>18.440000000000001</v>
      </c>
      <c r="J403" s="604">
        <v>22.39</v>
      </c>
      <c r="K403" s="602">
        <v>20.86</v>
      </c>
      <c r="L403" s="603">
        <v>24.65</v>
      </c>
      <c r="M403" s="604">
        <v>30.08</v>
      </c>
      <c r="N403" s="602">
        <v>36.380000000000003</v>
      </c>
      <c r="O403" s="603">
        <v>43.24</v>
      </c>
      <c r="P403" s="604">
        <v>52.84</v>
      </c>
    </row>
    <row r="404" spans="1:16">
      <c r="A404" s="670">
        <f t="shared" si="6"/>
        <v>40.799999999999997</v>
      </c>
      <c r="B404" s="602">
        <v>12.08</v>
      </c>
      <c r="C404" s="603">
        <v>14.05</v>
      </c>
      <c r="D404" s="604">
        <v>16.91</v>
      </c>
      <c r="E404" s="602">
        <v>13.5</v>
      </c>
      <c r="F404" s="603">
        <v>15.76</v>
      </c>
      <c r="G404" s="604">
        <v>19.03</v>
      </c>
      <c r="H404" s="602">
        <v>15.85</v>
      </c>
      <c r="I404" s="603">
        <v>18.59</v>
      </c>
      <c r="J404" s="604">
        <v>22.55</v>
      </c>
      <c r="K404" s="602">
        <v>21.06</v>
      </c>
      <c r="L404" s="603">
        <v>24.86</v>
      </c>
      <c r="M404" s="604">
        <v>30.3</v>
      </c>
      <c r="N404" s="602">
        <v>36.729999999999997</v>
      </c>
      <c r="O404" s="603">
        <v>43.61</v>
      </c>
      <c r="P404" s="604">
        <v>53.22</v>
      </c>
    </row>
    <row r="405" spans="1:16">
      <c r="A405" s="670">
        <f t="shared" si="6"/>
        <v>40.9</v>
      </c>
      <c r="B405" s="602">
        <v>12.19</v>
      </c>
      <c r="C405" s="603">
        <v>14.16</v>
      </c>
      <c r="D405" s="604">
        <v>17.03</v>
      </c>
      <c r="E405" s="602">
        <v>13.62</v>
      </c>
      <c r="F405" s="603">
        <v>15.89</v>
      </c>
      <c r="G405" s="604">
        <v>19.170000000000002</v>
      </c>
      <c r="H405" s="602">
        <v>15.99</v>
      </c>
      <c r="I405" s="603">
        <v>18.75</v>
      </c>
      <c r="J405" s="604">
        <v>22.71</v>
      </c>
      <c r="K405" s="602">
        <v>21.26</v>
      </c>
      <c r="L405" s="603">
        <v>25.07</v>
      </c>
      <c r="M405" s="604">
        <v>30.53</v>
      </c>
      <c r="N405" s="602">
        <v>37.090000000000003</v>
      </c>
      <c r="O405" s="603">
        <v>43.98</v>
      </c>
      <c r="P405" s="604">
        <v>53.61</v>
      </c>
    </row>
    <row r="406" spans="1:16">
      <c r="A406" s="670">
        <f t="shared" si="6"/>
        <v>41</v>
      </c>
      <c r="B406" s="602">
        <v>12.29</v>
      </c>
      <c r="C406" s="603">
        <v>14.27</v>
      </c>
      <c r="D406" s="604">
        <v>17.149999999999999</v>
      </c>
      <c r="E406" s="602">
        <v>13.74</v>
      </c>
      <c r="F406" s="603">
        <v>16.010000000000002</v>
      </c>
      <c r="G406" s="604">
        <v>19.309999999999999</v>
      </c>
      <c r="H406" s="602">
        <v>16.14</v>
      </c>
      <c r="I406" s="603">
        <v>18.899999999999999</v>
      </c>
      <c r="J406" s="604">
        <v>22.88</v>
      </c>
      <c r="K406" s="602">
        <v>21.46</v>
      </c>
      <c r="L406" s="603">
        <v>25.28</v>
      </c>
      <c r="M406" s="604">
        <v>30.75</v>
      </c>
      <c r="N406" s="602">
        <v>37.46</v>
      </c>
      <c r="O406" s="603">
        <v>44.35</v>
      </c>
      <c r="P406" s="604">
        <v>54.01</v>
      </c>
    </row>
    <row r="407" spans="1:16">
      <c r="A407" s="670">
        <f t="shared" si="6"/>
        <v>41.1</v>
      </c>
      <c r="B407" s="602">
        <v>12.4</v>
      </c>
      <c r="C407" s="603">
        <v>14.39</v>
      </c>
      <c r="D407" s="604">
        <v>17.27</v>
      </c>
      <c r="E407" s="602">
        <v>13.86</v>
      </c>
      <c r="F407" s="603">
        <v>16.14</v>
      </c>
      <c r="G407" s="604">
        <v>19.45</v>
      </c>
      <c r="H407" s="602">
        <v>16.29</v>
      </c>
      <c r="I407" s="603">
        <v>19.059999999999999</v>
      </c>
      <c r="J407" s="604">
        <v>23.05</v>
      </c>
      <c r="K407" s="602">
        <v>21.67</v>
      </c>
      <c r="L407" s="603">
        <v>25.5</v>
      </c>
      <c r="M407" s="604">
        <v>30.99</v>
      </c>
      <c r="N407" s="602">
        <v>37.83</v>
      </c>
      <c r="O407" s="603">
        <v>44.73</v>
      </c>
      <c r="P407" s="604">
        <v>54.41</v>
      </c>
    </row>
    <row r="408" spans="1:16">
      <c r="A408" s="670">
        <f t="shared" si="6"/>
        <v>41.2</v>
      </c>
      <c r="B408" s="602">
        <v>12.51</v>
      </c>
      <c r="C408" s="603">
        <v>14.5</v>
      </c>
      <c r="D408" s="604">
        <v>17.39</v>
      </c>
      <c r="E408" s="602">
        <v>13.99</v>
      </c>
      <c r="F408" s="603">
        <v>16.28</v>
      </c>
      <c r="G408" s="604">
        <v>19.59</v>
      </c>
      <c r="H408" s="602">
        <v>16.45</v>
      </c>
      <c r="I408" s="603">
        <v>19.22</v>
      </c>
      <c r="J408" s="604">
        <v>23.22</v>
      </c>
      <c r="K408" s="602">
        <v>21.88</v>
      </c>
      <c r="L408" s="603">
        <v>25.72</v>
      </c>
      <c r="M408" s="604">
        <v>31.22</v>
      </c>
      <c r="N408" s="602">
        <v>38.200000000000003</v>
      </c>
      <c r="O408" s="603">
        <v>45.12</v>
      </c>
      <c r="P408" s="604">
        <v>54.82</v>
      </c>
    </row>
    <row r="409" spans="1:16">
      <c r="A409" s="670">
        <f t="shared" si="6"/>
        <v>41.3</v>
      </c>
      <c r="B409" s="602">
        <v>12.62</v>
      </c>
      <c r="C409" s="603">
        <v>14.62</v>
      </c>
      <c r="D409" s="604">
        <v>17.52</v>
      </c>
      <c r="E409" s="602">
        <v>14.12</v>
      </c>
      <c r="F409" s="603">
        <v>16.41</v>
      </c>
      <c r="G409" s="604">
        <v>19.73</v>
      </c>
      <c r="H409" s="602">
        <v>16.600000000000001</v>
      </c>
      <c r="I409" s="603">
        <v>19.38</v>
      </c>
      <c r="J409" s="604">
        <v>23.4</v>
      </c>
      <c r="K409" s="602">
        <v>22.1</v>
      </c>
      <c r="L409" s="603">
        <v>25.94</v>
      </c>
      <c r="M409" s="604">
        <v>31.46</v>
      </c>
      <c r="N409" s="602">
        <v>38.590000000000003</v>
      </c>
      <c r="O409" s="603">
        <v>45.51</v>
      </c>
      <c r="P409" s="604">
        <v>55.23</v>
      </c>
    </row>
    <row r="410" spans="1:16">
      <c r="A410" s="670">
        <f t="shared" si="6"/>
        <v>41.4</v>
      </c>
      <c r="B410" s="602">
        <v>12.74</v>
      </c>
      <c r="C410" s="603">
        <v>14.74</v>
      </c>
      <c r="D410" s="604">
        <v>17.649999999999999</v>
      </c>
      <c r="E410" s="602">
        <v>14.25</v>
      </c>
      <c r="F410" s="603">
        <v>16.55</v>
      </c>
      <c r="G410" s="604">
        <v>19.88</v>
      </c>
      <c r="H410" s="602">
        <v>16.760000000000002</v>
      </c>
      <c r="I410" s="603">
        <v>19.55</v>
      </c>
      <c r="J410" s="604">
        <v>23.58</v>
      </c>
      <c r="K410" s="602">
        <v>22.32</v>
      </c>
      <c r="L410" s="603">
        <v>26.17</v>
      </c>
      <c r="M410" s="604">
        <v>31.7</v>
      </c>
      <c r="N410" s="602">
        <v>38.979999999999997</v>
      </c>
      <c r="O410" s="603">
        <v>45.91</v>
      </c>
      <c r="P410" s="604">
        <v>55.65</v>
      </c>
    </row>
    <row r="411" spans="1:16">
      <c r="A411" s="670">
        <f t="shared" si="6"/>
        <v>41.5</v>
      </c>
      <c r="B411" s="602">
        <v>12.86</v>
      </c>
      <c r="C411" s="603">
        <v>14.86</v>
      </c>
      <c r="D411" s="604">
        <v>17.78</v>
      </c>
      <c r="E411" s="602">
        <v>14.38</v>
      </c>
      <c r="F411" s="603">
        <v>16.690000000000001</v>
      </c>
      <c r="G411" s="604">
        <v>20.03</v>
      </c>
      <c r="H411" s="602">
        <v>16.920000000000002</v>
      </c>
      <c r="I411" s="603">
        <v>19.72</v>
      </c>
      <c r="J411" s="604">
        <v>23.76</v>
      </c>
      <c r="K411" s="602">
        <v>22.54</v>
      </c>
      <c r="L411" s="603">
        <v>26.4</v>
      </c>
      <c r="M411" s="604">
        <v>31.95</v>
      </c>
      <c r="N411" s="602">
        <v>39.369999999999997</v>
      </c>
      <c r="O411" s="603">
        <v>46.32</v>
      </c>
      <c r="P411" s="604">
        <v>56.07</v>
      </c>
    </row>
    <row r="412" spans="1:16">
      <c r="A412" s="670">
        <f t="shared" si="6"/>
        <v>41.6</v>
      </c>
      <c r="B412" s="602">
        <v>12.97</v>
      </c>
      <c r="C412" s="603">
        <v>14.99</v>
      </c>
      <c r="D412" s="604">
        <v>17.91</v>
      </c>
      <c r="E412" s="602">
        <v>14.52</v>
      </c>
      <c r="F412" s="603">
        <v>16.829999999999998</v>
      </c>
      <c r="G412" s="604">
        <v>20.18</v>
      </c>
      <c r="H412" s="602">
        <v>17.09</v>
      </c>
      <c r="I412" s="603">
        <v>19.89</v>
      </c>
      <c r="J412" s="604">
        <v>23.94</v>
      </c>
      <c r="K412" s="602">
        <v>22.77</v>
      </c>
      <c r="L412" s="603">
        <v>26.64</v>
      </c>
      <c r="M412" s="604">
        <v>32.200000000000003</v>
      </c>
      <c r="N412" s="602">
        <v>39.770000000000003</v>
      </c>
      <c r="O412" s="603">
        <v>46.73</v>
      </c>
      <c r="P412" s="604">
        <v>56.5</v>
      </c>
    </row>
    <row r="413" spans="1:16">
      <c r="A413" s="670">
        <f t="shared" si="6"/>
        <v>41.7</v>
      </c>
      <c r="B413" s="602">
        <v>13.09</v>
      </c>
      <c r="C413" s="603">
        <v>15.11</v>
      </c>
      <c r="D413" s="604">
        <v>18.05</v>
      </c>
      <c r="E413" s="602">
        <v>14.66</v>
      </c>
      <c r="F413" s="603">
        <v>16.97</v>
      </c>
      <c r="G413" s="604">
        <v>20.34</v>
      </c>
      <c r="H413" s="602">
        <v>17.260000000000002</v>
      </c>
      <c r="I413" s="603">
        <v>20.059999999999999</v>
      </c>
      <c r="J413" s="604">
        <v>24.13</v>
      </c>
      <c r="K413" s="602">
        <v>23</v>
      </c>
      <c r="L413" s="603">
        <v>26.88</v>
      </c>
      <c r="M413" s="604">
        <v>32.450000000000003</v>
      </c>
      <c r="N413" s="602">
        <v>40.18</v>
      </c>
      <c r="O413" s="603">
        <v>47.15</v>
      </c>
      <c r="P413" s="604">
        <v>56.94</v>
      </c>
    </row>
    <row r="414" spans="1:16">
      <c r="A414" s="670">
        <f t="shared" si="6"/>
        <v>41.8</v>
      </c>
      <c r="B414" s="602">
        <v>13.22</v>
      </c>
      <c r="C414" s="603">
        <v>15.24</v>
      </c>
      <c r="D414" s="604">
        <v>18.190000000000001</v>
      </c>
      <c r="E414" s="602">
        <v>14.8</v>
      </c>
      <c r="F414" s="603">
        <v>17.12</v>
      </c>
      <c r="G414" s="604">
        <v>20.5</v>
      </c>
      <c r="H414" s="602">
        <v>17.43</v>
      </c>
      <c r="I414" s="603">
        <v>20.239999999999998</v>
      </c>
      <c r="J414" s="604">
        <v>24.32</v>
      </c>
      <c r="K414" s="602">
        <v>23.23</v>
      </c>
      <c r="L414" s="603">
        <v>27.12</v>
      </c>
      <c r="M414" s="604">
        <v>32.71</v>
      </c>
      <c r="N414" s="602">
        <v>40.6</v>
      </c>
      <c r="O414" s="603">
        <v>47.58</v>
      </c>
      <c r="P414" s="604">
        <v>57.39</v>
      </c>
    </row>
    <row r="415" spans="1:16">
      <c r="A415" s="670">
        <f t="shared" si="6"/>
        <v>41.9</v>
      </c>
      <c r="B415" s="602">
        <v>13.34</v>
      </c>
      <c r="C415" s="603">
        <v>15.37</v>
      </c>
      <c r="D415" s="604">
        <v>18.329999999999998</v>
      </c>
      <c r="E415" s="602">
        <v>14.94</v>
      </c>
      <c r="F415" s="603">
        <v>17.27</v>
      </c>
      <c r="G415" s="604">
        <v>20.66</v>
      </c>
      <c r="H415" s="602">
        <v>17.600000000000001</v>
      </c>
      <c r="I415" s="603">
        <v>20.420000000000002</v>
      </c>
      <c r="J415" s="604">
        <v>24.51</v>
      </c>
      <c r="K415" s="602">
        <v>23.47</v>
      </c>
      <c r="L415" s="603">
        <v>27.37</v>
      </c>
      <c r="M415" s="604">
        <v>32.97</v>
      </c>
      <c r="N415" s="602">
        <v>41.02</v>
      </c>
      <c r="O415" s="603">
        <v>48.01</v>
      </c>
      <c r="P415" s="604">
        <v>57.84</v>
      </c>
    </row>
    <row r="416" spans="1:16">
      <c r="A416" s="670">
        <f t="shared" si="6"/>
        <v>42</v>
      </c>
      <c r="B416" s="602">
        <v>13.47</v>
      </c>
      <c r="C416" s="603">
        <v>15.5</v>
      </c>
      <c r="D416" s="604">
        <v>18.47</v>
      </c>
      <c r="E416" s="602">
        <v>15.09</v>
      </c>
      <c r="F416" s="603">
        <v>17.420000000000002</v>
      </c>
      <c r="G416" s="604">
        <v>20.82</v>
      </c>
      <c r="H416" s="602">
        <v>17.78</v>
      </c>
      <c r="I416" s="603">
        <v>20.6</v>
      </c>
      <c r="J416" s="604">
        <v>24.7</v>
      </c>
      <c r="K416" s="602">
        <v>23.71</v>
      </c>
      <c r="L416" s="603">
        <v>27.62</v>
      </c>
      <c r="M416" s="604">
        <v>33.24</v>
      </c>
      <c r="N416" s="602">
        <v>41.45</v>
      </c>
      <c r="O416" s="603">
        <v>48.45</v>
      </c>
      <c r="P416" s="604">
        <v>58.3</v>
      </c>
    </row>
    <row r="417" spans="1:16">
      <c r="A417" s="670">
        <f t="shared" si="6"/>
        <v>42.1</v>
      </c>
      <c r="B417" s="602">
        <v>13.6</v>
      </c>
      <c r="C417" s="603">
        <v>15.64</v>
      </c>
      <c r="D417" s="604">
        <v>18.61</v>
      </c>
      <c r="E417" s="602">
        <v>15.24</v>
      </c>
      <c r="F417" s="603">
        <v>17.579999999999998</v>
      </c>
      <c r="G417" s="604">
        <v>20.98</v>
      </c>
      <c r="H417" s="602">
        <v>17.95</v>
      </c>
      <c r="I417" s="603">
        <v>20.79</v>
      </c>
      <c r="J417" s="604">
        <v>24.9</v>
      </c>
      <c r="K417" s="602">
        <v>23.96</v>
      </c>
      <c r="L417" s="603">
        <v>27.87</v>
      </c>
      <c r="M417" s="604">
        <v>33.51</v>
      </c>
      <c r="N417" s="602">
        <v>41.89</v>
      </c>
      <c r="O417" s="603">
        <v>48.9</v>
      </c>
      <c r="P417" s="604">
        <v>58.76</v>
      </c>
    </row>
    <row r="418" spans="1:16">
      <c r="A418" s="670">
        <f t="shared" si="6"/>
        <v>42.2</v>
      </c>
      <c r="B418" s="602">
        <v>13.73</v>
      </c>
      <c r="C418" s="603">
        <v>15.78</v>
      </c>
      <c r="D418" s="604">
        <v>18.760000000000002</v>
      </c>
      <c r="E418" s="602">
        <v>15.39</v>
      </c>
      <c r="F418" s="603">
        <v>17.73</v>
      </c>
      <c r="G418" s="604">
        <v>21.15</v>
      </c>
      <c r="H418" s="602">
        <v>18.14</v>
      </c>
      <c r="I418" s="603">
        <v>20.98</v>
      </c>
      <c r="J418" s="604">
        <v>25.11</v>
      </c>
      <c r="K418" s="602">
        <v>24.21</v>
      </c>
      <c r="L418" s="603">
        <v>28.13</v>
      </c>
      <c r="M418" s="604">
        <v>33.79</v>
      </c>
      <c r="N418" s="602">
        <v>42.33</v>
      </c>
      <c r="O418" s="603">
        <v>49.35</v>
      </c>
      <c r="P418" s="604">
        <v>59.24</v>
      </c>
    </row>
    <row r="419" spans="1:16">
      <c r="A419" s="670">
        <f t="shared" si="6"/>
        <v>42.3</v>
      </c>
      <c r="B419" s="602">
        <v>13.87</v>
      </c>
      <c r="C419" s="603">
        <v>15.92</v>
      </c>
      <c r="D419" s="604">
        <v>18.91</v>
      </c>
      <c r="E419" s="602">
        <v>15.54</v>
      </c>
      <c r="F419" s="603">
        <v>17.89</v>
      </c>
      <c r="G419" s="604">
        <v>21.32</v>
      </c>
      <c r="H419" s="602">
        <v>18.32</v>
      </c>
      <c r="I419" s="603">
        <v>21.17</v>
      </c>
      <c r="J419" s="604">
        <v>25.31</v>
      </c>
      <c r="K419" s="602">
        <v>24.47</v>
      </c>
      <c r="L419" s="603">
        <v>28.4</v>
      </c>
      <c r="M419" s="604">
        <v>34.07</v>
      </c>
      <c r="N419" s="602">
        <v>42.78</v>
      </c>
      <c r="O419" s="603">
        <v>49.81</v>
      </c>
      <c r="P419" s="604">
        <v>59.72</v>
      </c>
    </row>
    <row r="420" spans="1:16">
      <c r="A420" s="670">
        <f t="shared" si="6"/>
        <v>42.4</v>
      </c>
      <c r="B420" s="602">
        <v>14</v>
      </c>
      <c r="C420" s="603">
        <v>16.059999999999999</v>
      </c>
      <c r="D420" s="604">
        <v>19.059999999999999</v>
      </c>
      <c r="E420" s="602">
        <v>15.7</v>
      </c>
      <c r="F420" s="603">
        <v>18.059999999999999</v>
      </c>
      <c r="G420" s="604">
        <v>21.5</v>
      </c>
      <c r="H420" s="602">
        <v>18.510000000000002</v>
      </c>
      <c r="I420" s="603">
        <v>21.37</v>
      </c>
      <c r="J420" s="604">
        <v>25.52</v>
      </c>
      <c r="K420" s="602">
        <v>24.73</v>
      </c>
      <c r="L420" s="603">
        <v>28.67</v>
      </c>
      <c r="M420" s="604">
        <v>34.35</v>
      </c>
      <c r="N420" s="602">
        <v>43.24</v>
      </c>
      <c r="O420" s="603">
        <v>50.28</v>
      </c>
      <c r="P420" s="604">
        <v>60.2</v>
      </c>
    </row>
    <row r="421" spans="1:16">
      <c r="A421" s="670">
        <f t="shared" si="6"/>
        <v>42.5</v>
      </c>
      <c r="B421" s="602">
        <v>14.14</v>
      </c>
      <c r="C421" s="603">
        <v>16.2</v>
      </c>
      <c r="D421" s="604">
        <v>19.22</v>
      </c>
      <c r="E421" s="602">
        <v>15.86</v>
      </c>
      <c r="F421" s="603">
        <v>18.22</v>
      </c>
      <c r="G421" s="604">
        <v>21.67</v>
      </c>
      <c r="H421" s="602">
        <v>18.71</v>
      </c>
      <c r="I421" s="603">
        <v>21.57</v>
      </c>
      <c r="J421" s="604">
        <v>25.74</v>
      </c>
      <c r="K421" s="602">
        <v>24.99</v>
      </c>
      <c r="L421" s="603">
        <v>28.94</v>
      </c>
      <c r="M421" s="604">
        <v>34.64</v>
      </c>
      <c r="N421" s="602">
        <v>43.71</v>
      </c>
      <c r="O421" s="603">
        <v>50.76</v>
      </c>
      <c r="P421" s="604">
        <v>60.7</v>
      </c>
    </row>
    <row r="422" spans="1:16">
      <c r="A422" s="670">
        <f t="shared" si="6"/>
        <v>42.6</v>
      </c>
      <c r="B422" s="602">
        <v>14.29</v>
      </c>
      <c r="C422" s="603">
        <v>16.350000000000001</v>
      </c>
      <c r="D422" s="604">
        <v>19.38</v>
      </c>
      <c r="E422" s="602">
        <v>16.02</v>
      </c>
      <c r="F422" s="603">
        <v>18.39</v>
      </c>
      <c r="G422" s="604">
        <v>21.85</v>
      </c>
      <c r="H422" s="602">
        <v>18.899999999999999</v>
      </c>
      <c r="I422" s="603">
        <v>21.77</v>
      </c>
      <c r="J422" s="604">
        <v>25.95</v>
      </c>
      <c r="K422" s="602">
        <v>25.26</v>
      </c>
      <c r="L422" s="603">
        <v>29.22</v>
      </c>
      <c r="M422" s="604">
        <v>34.94</v>
      </c>
      <c r="N422" s="602">
        <v>44.18</v>
      </c>
      <c r="O422" s="603">
        <v>51.25</v>
      </c>
      <c r="P422" s="604">
        <v>61.2</v>
      </c>
    </row>
    <row r="423" spans="1:16">
      <c r="A423" s="670">
        <f t="shared" si="6"/>
        <v>42.7</v>
      </c>
      <c r="B423" s="602">
        <v>14.43</v>
      </c>
      <c r="C423" s="603">
        <v>16.5</v>
      </c>
      <c r="D423" s="604">
        <v>19.54</v>
      </c>
      <c r="E423" s="602">
        <v>16.190000000000001</v>
      </c>
      <c r="F423" s="603">
        <v>18.559999999999999</v>
      </c>
      <c r="G423" s="604">
        <v>22.04</v>
      </c>
      <c r="H423" s="602">
        <v>19.100000000000001</v>
      </c>
      <c r="I423" s="603">
        <v>21.98</v>
      </c>
      <c r="J423" s="604">
        <v>26.17</v>
      </c>
      <c r="K423" s="602">
        <v>25.54</v>
      </c>
      <c r="L423" s="603">
        <v>29.5</v>
      </c>
      <c r="M423" s="604">
        <v>35.24</v>
      </c>
      <c r="N423" s="602">
        <v>44.67</v>
      </c>
      <c r="O423" s="603">
        <v>51.74</v>
      </c>
      <c r="P423" s="604">
        <v>61.71</v>
      </c>
    </row>
    <row r="424" spans="1:16">
      <c r="A424" s="670">
        <f t="shared" si="6"/>
        <v>42.8</v>
      </c>
      <c r="B424" s="602">
        <v>14.58</v>
      </c>
      <c r="C424" s="603">
        <v>16.649999999999999</v>
      </c>
      <c r="D424" s="604">
        <v>19.7</v>
      </c>
      <c r="E424" s="602">
        <v>16.36</v>
      </c>
      <c r="F424" s="603">
        <v>18.739999999999998</v>
      </c>
      <c r="G424" s="604">
        <v>22.22</v>
      </c>
      <c r="H424" s="602">
        <v>19.309999999999999</v>
      </c>
      <c r="I424" s="603">
        <v>22.19</v>
      </c>
      <c r="J424" s="604">
        <v>26.4</v>
      </c>
      <c r="K424" s="602">
        <v>25.82</v>
      </c>
      <c r="L424" s="603">
        <v>29.79</v>
      </c>
      <c r="M424" s="604">
        <v>35.54</v>
      </c>
      <c r="N424" s="602">
        <v>45.16</v>
      </c>
      <c r="O424" s="603">
        <v>52.24</v>
      </c>
      <c r="P424" s="604">
        <v>62.23</v>
      </c>
    </row>
    <row r="425" spans="1:16">
      <c r="A425" s="670">
        <f t="shared" si="6"/>
        <v>42.9</v>
      </c>
      <c r="B425" s="602">
        <v>14.73</v>
      </c>
      <c r="C425" s="603">
        <v>16.809999999999999</v>
      </c>
      <c r="D425" s="604">
        <v>19.87</v>
      </c>
      <c r="E425" s="602">
        <v>16.53</v>
      </c>
      <c r="F425" s="603">
        <v>18.920000000000002</v>
      </c>
      <c r="G425" s="604">
        <v>22.41</v>
      </c>
      <c r="H425" s="602">
        <v>19.52</v>
      </c>
      <c r="I425" s="603">
        <v>22.41</v>
      </c>
      <c r="J425" s="604">
        <v>26.63</v>
      </c>
      <c r="K425" s="602">
        <v>26.11</v>
      </c>
      <c r="L425" s="603">
        <v>30.09</v>
      </c>
      <c r="M425" s="604">
        <v>35.85</v>
      </c>
      <c r="N425" s="602">
        <v>45.66</v>
      </c>
      <c r="O425" s="603">
        <v>52.75</v>
      </c>
      <c r="P425" s="604">
        <v>62.76</v>
      </c>
    </row>
    <row r="426" spans="1:16">
      <c r="A426" s="670">
        <f t="shared" si="6"/>
        <v>43</v>
      </c>
      <c r="B426" s="602">
        <v>14.88</v>
      </c>
      <c r="C426" s="603">
        <v>16.97</v>
      </c>
      <c r="D426" s="604">
        <v>20.04</v>
      </c>
      <c r="E426" s="602">
        <v>16.71</v>
      </c>
      <c r="F426" s="603">
        <v>19.100000000000001</v>
      </c>
      <c r="G426" s="604">
        <v>22.61</v>
      </c>
      <c r="H426" s="602">
        <v>19.73</v>
      </c>
      <c r="I426" s="603">
        <v>22.63</v>
      </c>
      <c r="J426" s="604">
        <v>26.86</v>
      </c>
      <c r="K426" s="602">
        <v>26.4</v>
      </c>
      <c r="L426" s="603">
        <v>30.39</v>
      </c>
      <c r="M426" s="604">
        <v>36.17</v>
      </c>
      <c r="N426" s="602">
        <v>46.17</v>
      </c>
      <c r="O426" s="603">
        <v>53.27</v>
      </c>
      <c r="P426" s="604">
        <v>63.3</v>
      </c>
    </row>
    <row r="427" spans="1:16">
      <c r="A427" s="670">
        <f t="shared" si="6"/>
        <v>43.1</v>
      </c>
      <c r="B427" s="602">
        <v>15.04</v>
      </c>
      <c r="C427" s="603">
        <v>17.13</v>
      </c>
      <c r="D427" s="604">
        <v>20.21</v>
      </c>
      <c r="E427" s="602">
        <v>16.89</v>
      </c>
      <c r="F427" s="603">
        <v>19.28</v>
      </c>
      <c r="G427" s="604">
        <v>22.8</v>
      </c>
      <c r="H427" s="602">
        <v>19.95</v>
      </c>
      <c r="I427" s="603">
        <v>22.85</v>
      </c>
      <c r="J427" s="604">
        <v>27.1</v>
      </c>
      <c r="K427" s="602">
        <v>26.69</v>
      </c>
      <c r="L427" s="603">
        <v>30.69</v>
      </c>
      <c r="M427" s="604">
        <v>36.49</v>
      </c>
      <c r="N427" s="602">
        <v>46.69</v>
      </c>
      <c r="O427" s="603">
        <v>53.8</v>
      </c>
      <c r="P427" s="604">
        <v>63.84</v>
      </c>
    </row>
    <row r="428" spans="1:16">
      <c r="A428" s="670">
        <f t="shared" si="6"/>
        <v>43.2</v>
      </c>
      <c r="B428" s="602">
        <v>15.2</v>
      </c>
      <c r="C428" s="603">
        <v>17.3</v>
      </c>
      <c r="D428" s="604">
        <v>20.38</v>
      </c>
      <c r="E428" s="602">
        <v>17.07</v>
      </c>
      <c r="F428" s="603">
        <v>19.47</v>
      </c>
      <c r="G428" s="604">
        <v>23</v>
      </c>
      <c r="H428" s="602">
        <v>20.170000000000002</v>
      </c>
      <c r="I428" s="603">
        <v>23.08</v>
      </c>
      <c r="J428" s="604">
        <v>27.34</v>
      </c>
      <c r="K428" s="602">
        <v>26.99</v>
      </c>
      <c r="L428" s="603">
        <v>31</v>
      </c>
      <c r="M428" s="604">
        <v>36.82</v>
      </c>
      <c r="N428" s="602">
        <v>47.21</v>
      </c>
      <c r="O428" s="603">
        <v>54.33</v>
      </c>
      <c r="P428" s="604">
        <v>64.400000000000006</v>
      </c>
    </row>
    <row r="429" spans="1:16">
      <c r="A429" s="670">
        <f t="shared" si="6"/>
        <v>43.3</v>
      </c>
      <c r="B429" s="602">
        <v>15.36</v>
      </c>
      <c r="C429" s="603">
        <v>17.46</v>
      </c>
      <c r="D429" s="604">
        <v>20.56</v>
      </c>
      <c r="E429" s="602">
        <v>17.25</v>
      </c>
      <c r="F429" s="603">
        <v>19.66</v>
      </c>
      <c r="G429" s="604">
        <v>23.21</v>
      </c>
      <c r="H429" s="602">
        <v>20.39</v>
      </c>
      <c r="I429" s="603">
        <v>23.31</v>
      </c>
      <c r="J429" s="604">
        <v>27.58</v>
      </c>
      <c r="K429" s="602">
        <v>27.3</v>
      </c>
      <c r="L429" s="603">
        <v>31.32</v>
      </c>
      <c r="M429" s="604">
        <v>37.15</v>
      </c>
      <c r="N429" s="602">
        <v>47.75</v>
      </c>
      <c r="O429" s="603">
        <v>54.88</v>
      </c>
      <c r="P429" s="604">
        <v>64.959999999999994</v>
      </c>
    </row>
    <row r="430" spans="1:16">
      <c r="A430" s="670">
        <f t="shared" si="6"/>
        <v>43.4</v>
      </c>
      <c r="B430" s="602">
        <v>15.53</v>
      </c>
      <c r="C430" s="603">
        <v>17.64</v>
      </c>
      <c r="D430" s="604">
        <v>20.74</v>
      </c>
      <c r="E430" s="602">
        <v>17.440000000000001</v>
      </c>
      <c r="F430" s="603">
        <v>19.86</v>
      </c>
      <c r="G430" s="604">
        <v>23.42</v>
      </c>
      <c r="H430" s="602">
        <v>20.62</v>
      </c>
      <c r="I430" s="603">
        <v>23.54</v>
      </c>
      <c r="J430" s="604">
        <v>27.83</v>
      </c>
      <c r="K430" s="602">
        <v>27.62</v>
      </c>
      <c r="L430" s="603">
        <v>31.64</v>
      </c>
      <c r="M430" s="604">
        <v>37.49</v>
      </c>
      <c r="N430" s="602">
        <v>48.3</v>
      </c>
      <c r="O430" s="603">
        <v>55.43</v>
      </c>
      <c r="P430" s="604">
        <v>65.53</v>
      </c>
    </row>
    <row r="431" spans="1:16">
      <c r="A431" s="670">
        <f t="shared" si="6"/>
        <v>43.5</v>
      </c>
      <c r="B431" s="602">
        <v>15.7</v>
      </c>
      <c r="C431" s="603">
        <v>17.809999999999999</v>
      </c>
      <c r="D431" s="604">
        <v>20.93</v>
      </c>
      <c r="E431" s="602">
        <v>17.64</v>
      </c>
      <c r="F431" s="603">
        <v>20.059999999999999</v>
      </c>
      <c r="G431" s="604">
        <v>23.63</v>
      </c>
      <c r="H431" s="602">
        <v>20.86</v>
      </c>
      <c r="I431" s="603">
        <v>23.79</v>
      </c>
      <c r="J431" s="604">
        <v>28.09</v>
      </c>
      <c r="K431" s="602">
        <v>27.94</v>
      </c>
      <c r="L431" s="603">
        <v>31.97</v>
      </c>
      <c r="M431" s="604">
        <v>37.83</v>
      </c>
      <c r="N431" s="602">
        <v>48.85</v>
      </c>
      <c r="O431" s="603">
        <v>56</v>
      </c>
      <c r="P431" s="604">
        <v>66.11</v>
      </c>
    </row>
    <row r="432" spans="1:16">
      <c r="A432" s="670">
        <f t="shared" si="6"/>
        <v>43.6</v>
      </c>
      <c r="B432" s="602">
        <v>15.87</v>
      </c>
      <c r="C432" s="603">
        <v>17.989999999999998</v>
      </c>
      <c r="D432" s="604">
        <v>21.12</v>
      </c>
      <c r="E432" s="602">
        <v>17.84</v>
      </c>
      <c r="F432" s="603">
        <v>20.260000000000002</v>
      </c>
      <c r="G432" s="604">
        <v>23.84</v>
      </c>
      <c r="H432" s="602">
        <v>21.09</v>
      </c>
      <c r="I432" s="603">
        <v>24.03</v>
      </c>
      <c r="J432" s="604">
        <v>28.34</v>
      </c>
      <c r="K432" s="602">
        <v>28.26</v>
      </c>
      <c r="L432" s="603">
        <v>32.299999999999997</v>
      </c>
      <c r="M432" s="604">
        <v>38.19</v>
      </c>
      <c r="N432" s="602">
        <v>49.42</v>
      </c>
      <c r="O432" s="603">
        <v>56.57</v>
      </c>
      <c r="P432" s="604">
        <v>66.7</v>
      </c>
    </row>
    <row r="433" spans="1:16">
      <c r="A433" s="670">
        <f t="shared" si="6"/>
        <v>43.7</v>
      </c>
      <c r="B433" s="602">
        <v>16.05</v>
      </c>
      <c r="C433" s="603">
        <v>18.170000000000002</v>
      </c>
      <c r="D433" s="604">
        <v>21.31</v>
      </c>
      <c r="E433" s="602">
        <v>18.04</v>
      </c>
      <c r="F433" s="603">
        <v>20.47</v>
      </c>
      <c r="G433" s="604">
        <v>24.06</v>
      </c>
      <c r="H433" s="602">
        <v>21.34</v>
      </c>
      <c r="I433" s="603">
        <v>24.28</v>
      </c>
      <c r="J433" s="604">
        <v>28.61</v>
      </c>
      <c r="K433" s="602">
        <v>28.6</v>
      </c>
      <c r="L433" s="603">
        <v>32.64</v>
      </c>
      <c r="M433" s="604">
        <v>38.54</v>
      </c>
      <c r="N433" s="602">
        <v>50</v>
      </c>
      <c r="O433" s="603">
        <v>57.16</v>
      </c>
      <c r="P433" s="604">
        <v>67.3</v>
      </c>
    </row>
    <row r="434" spans="1:16">
      <c r="A434" s="670">
        <f t="shared" si="6"/>
        <v>43.8</v>
      </c>
      <c r="B434" s="602">
        <v>16.23</v>
      </c>
      <c r="C434" s="603">
        <v>18.36</v>
      </c>
      <c r="D434" s="604">
        <v>21.51</v>
      </c>
      <c r="E434" s="602">
        <v>18.239999999999998</v>
      </c>
      <c r="F434" s="603">
        <v>20.68</v>
      </c>
      <c r="G434" s="604">
        <v>24.29</v>
      </c>
      <c r="H434" s="602">
        <v>21.59</v>
      </c>
      <c r="I434" s="603">
        <v>24.54</v>
      </c>
      <c r="J434" s="604">
        <v>28.88</v>
      </c>
      <c r="K434" s="602">
        <v>28.93</v>
      </c>
      <c r="L434" s="603">
        <v>32.99</v>
      </c>
      <c r="M434" s="604">
        <v>38.909999999999997</v>
      </c>
      <c r="N434" s="602">
        <v>50.58</v>
      </c>
      <c r="O434" s="603">
        <v>57.76</v>
      </c>
      <c r="P434" s="604">
        <v>67.92</v>
      </c>
    </row>
    <row r="435" spans="1:16">
      <c r="A435" s="670">
        <f t="shared" si="6"/>
        <v>43.9</v>
      </c>
      <c r="B435" s="602">
        <v>16.41</v>
      </c>
      <c r="C435" s="603">
        <v>18.55</v>
      </c>
      <c r="D435" s="604">
        <v>21.71</v>
      </c>
      <c r="E435" s="602">
        <v>18.45</v>
      </c>
      <c r="F435" s="603">
        <v>20.9</v>
      </c>
      <c r="G435" s="604">
        <v>24.52</v>
      </c>
      <c r="H435" s="602">
        <v>21.84</v>
      </c>
      <c r="I435" s="603">
        <v>24.8</v>
      </c>
      <c r="J435" s="604">
        <v>29.15</v>
      </c>
      <c r="K435" s="602">
        <v>29.28</v>
      </c>
      <c r="L435" s="603">
        <v>33.35</v>
      </c>
      <c r="M435" s="604">
        <v>39.28</v>
      </c>
      <c r="N435" s="602">
        <v>51.18</v>
      </c>
      <c r="O435" s="603">
        <v>58.36</v>
      </c>
      <c r="P435" s="604">
        <v>68.540000000000006</v>
      </c>
    </row>
    <row r="436" spans="1:16">
      <c r="A436" s="670">
        <f t="shared" si="6"/>
        <v>44</v>
      </c>
      <c r="B436" s="602">
        <v>16.600000000000001</v>
      </c>
      <c r="C436" s="603">
        <v>18.739999999999998</v>
      </c>
      <c r="D436" s="604">
        <v>21.91</v>
      </c>
      <c r="E436" s="602">
        <v>18.670000000000002</v>
      </c>
      <c r="F436" s="603">
        <v>21.12</v>
      </c>
      <c r="G436" s="604">
        <v>24.75</v>
      </c>
      <c r="H436" s="602">
        <v>22.1</v>
      </c>
      <c r="I436" s="603">
        <v>25.06</v>
      </c>
      <c r="J436" s="604">
        <v>29.43</v>
      </c>
      <c r="K436" s="602">
        <v>29.63</v>
      </c>
      <c r="L436" s="603">
        <v>33.71</v>
      </c>
      <c r="M436" s="604">
        <v>39.659999999999997</v>
      </c>
      <c r="N436" s="602">
        <v>51.79</v>
      </c>
      <c r="O436" s="603">
        <v>58.98</v>
      </c>
      <c r="P436" s="604">
        <v>69.17</v>
      </c>
    </row>
    <row r="437" spans="1:16">
      <c r="A437" s="670">
        <f t="shared" si="6"/>
        <v>44.1</v>
      </c>
      <c r="B437" s="602">
        <v>16.79</v>
      </c>
      <c r="C437" s="603">
        <v>18.940000000000001</v>
      </c>
      <c r="D437" s="604">
        <v>22.12</v>
      </c>
      <c r="E437" s="602">
        <v>18.89</v>
      </c>
      <c r="F437" s="603">
        <v>21.35</v>
      </c>
      <c r="G437" s="604">
        <v>24.99</v>
      </c>
      <c r="H437" s="602">
        <v>22.36</v>
      </c>
      <c r="I437" s="603">
        <v>25.33</v>
      </c>
      <c r="J437" s="604">
        <v>29.72</v>
      </c>
      <c r="K437" s="602">
        <v>29.99</v>
      </c>
      <c r="L437" s="603">
        <v>34.08</v>
      </c>
      <c r="M437" s="604">
        <v>40.04</v>
      </c>
      <c r="N437" s="602">
        <v>52.41</v>
      </c>
      <c r="O437" s="603">
        <v>59.61</v>
      </c>
      <c r="P437" s="604">
        <v>69.81</v>
      </c>
    </row>
    <row r="438" spans="1:16">
      <c r="A438" s="670">
        <f t="shared" si="6"/>
        <v>44.2</v>
      </c>
      <c r="B438" s="602">
        <v>16.98</v>
      </c>
      <c r="C438" s="603">
        <v>19.14</v>
      </c>
      <c r="D438" s="604">
        <v>22.33</v>
      </c>
      <c r="E438" s="602">
        <v>19.11</v>
      </c>
      <c r="F438" s="603">
        <v>21.58</v>
      </c>
      <c r="G438" s="604">
        <v>25.23</v>
      </c>
      <c r="H438" s="602">
        <v>22.63</v>
      </c>
      <c r="I438" s="603">
        <v>25.61</v>
      </c>
      <c r="J438" s="604">
        <v>30.01</v>
      </c>
      <c r="K438" s="602">
        <v>30.36</v>
      </c>
      <c r="L438" s="603">
        <v>34.450000000000003</v>
      </c>
      <c r="M438" s="604">
        <v>40.43</v>
      </c>
      <c r="N438" s="602">
        <v>53.04</v>
      </c>
      <c r="O438" s="603">
        <v>60.25</v>
      </c>
      <c r="P438" s="604">
        <v>70.47</v>
      </c>
    </row>
    <row r="439" spans="1:16">
      <c r="A439" s="670">
        <f t="shared" si="6"/>
        <v>44.3</v>
      </c>
      <c r="B439" s="602">
        <v>17.18</v>
      </c>
      <c r="C439" s="603">
        <v>19.34</v>
      </c>
      <c r="D439" s="604">
        <v>22.55</v>
      </c>
      <c r="E439" s="602">
        <v>19.34</v>
      </c>
      <c r="F439" s="603">
        <v>21.81</v>
      </c>
      <c r="G439" s="604">
        <v>25.48</v>
      </c>
      <c r="H439" s="602">
        <v>22.91</v>
      </c>
      <c r="I439" s="603">
        <v>25.89</v>
      </c>
      <c r="J439" s="604">
        <v>30.3</v>
      </c>
      <c r="K439" s="602">
        <v>30.74</v>
      </c>
      <c r="L439" s="603">
        <v>34.83</v>
      </c>
      <c r="M439" s="604">
        <v>40.83</v>
      </c>
      <c r="N439" s="602">
        <v>53.69</v>
      </c>
      <c r="O439" s="603">
        <v>60.9</v>
      </c>
      <c r="P439" s="604">
        <v>71.14</v>
      </c>
    </row>
    <row r="440" spans="1:16">
      <c r="A440" s="670">
        <f t="shared" si="6"/>
        <v>44.4</v>
      </c>
      <c r="B440" s="602">
        <v>17.39</v>
      </c>
      <c r="C440" s="603">
        <v>19.55</v>
      </c>
      <c r="D440" s="604">
        <v>22.77</v>
      </c>
      <c r="E440" s="602">
        <v>19.57</v>
      </c>
      <c r="F440" s="603">
        <v>22.05</v>
      </c>
      <c r="G440" s="604">
        <v>25.73</v>
      </c>
      <c r="H440" s="602">
        <v>23.19</v>
      </c>
      <c r="I440" s="603">
        <v>26.18</v>
      </c>
      <c r="J440" s="604">
        <v>30.6</v>
      </c>
      <c r="K440" s="602">
        <v>31.12</v>
      </c>
      <c r="L440" s="603">
        <v>35.22</v>
      </c>
      <c r="M440" s="604">
        <v>41.24</v>
      </c>
      <c r="N440" s="602">
        <v>54.34</v>
      </c>
      <c r="O440" s="603">
        <v>61.56</v>
      </c>
      <c r="P440" s="604">
        <v>71.81</v>
      </c>
    </row>
    <row r="441" spans="1:16">
      <c r="A441" s="670">
        <f t="shared" si="6"/>
        <v>44.5</v>
      </c>
      <c r="B441" s="602">
        <v>17.600000000000001</v>
      </c>
      <c r="C441" s="603">
        <v>19.77</v>
      </c>
      <c r="D441" s="604">
        <v>23</v>
      </c>
      <c r="E441" s="602">
        <v>19.809999999999999</v>
      </c>
      <c r="F441" s="603">
        <v>22.29</v>
      </c>
      <c r="G441" s="604">
        <v>25.98</v>
      </c>
      <c r="H441" s="602">
        <v>23.47</v>
      </c>
      <c r="I441" s="603">
        <v>26.47</v>
      </c>
      <c r="J441" s="604">
        <v>30.91</v>
      </c>
      <c r="K441" s="602">
        <v>31.51</v>
      </c>
      <c r="L441" s="603">
        <v>35.619999999999997</v>
      </c>
      <c r="M441" s="604">
        <v>41.66</v>
      </c>
      <c r="N441" s="602">
        <v>55.01</v>
      </c>
      <c r="O441" s="603">
        <v>62.24</v>
      </c>
      <c r="P441" s="604">
        <v>72.5</v>
      </c>
    </row>
    <row r="442" spans="1:16">
      <c r="A442" s="670">
        <f t="shared" si="6"/>
        <v>44.6</v>
      </c>
      <c r="B442" s="602">
        <v>17.809999999999999</v>
      </c>
      <c r="C442" s="603">
        <v>19.98</v>
      </c>
      <c r="D442" s="604">
        <v>23.22</v>
      </c>
      <c r="E442" s="602">
        <v>20.05</v>
      </c>
      <c r="F442" s="603">
        <v>22.54</v>
      </c>
      <c r="G442" s="604">
        <v>26.25</v>
      </c>
      <c r="H442" s="602">
        <v>23.77</v>
      </c>
      <c r="I442" s="603">
        <v>26.77</v>
      </c>
      <c r="J442" s="604">
        <v>31.23</v>
      </c>
      <c r="K442" s="602">
        <v>31.91</v>
      </c>
      <c r="L442" s="603">
        <v>36.03</v>
      </c>
      <c r="M442" s="604">
        <v>42.08</v>
      </c>
      <c r="N442" s="602">
        <v>55.7</v>
      </c>
      <c r="O442" s="603">
        <v>62.93</v>
      </c>
      <c r="P442" s="604">
        <v>73.209999999999994</v>
      </c>
    </row>
    <row r="443" spans="1:16">
      <c r="A443" s="670">
        <f t="shared" si="6"/>
        <v>44.7</v>
      </c>
      <c r="B443" s="602">
        <v>18.03</v>
      </c>
      <c r="C443" s="603">
        <v>20.21</v>
      </c>
      <c r="D443" s="604">
        <v>23.46</v>
      </c>
      <c r="E443" s="602">
        <v>20.3</v>
      </c>
      <c r="F443" s="603">
        <v>22.8</v>
      </c>
      <c r="G443" s="604">
        <v>26.51</v>
      </c>
      <c r="H443" s="602">
        <v>24.06</v>
      </c>
      <c r="I443" s="603">
        <v>27.08</v>
      </c>
      <c r="J443" s="604">
        <v>31.55</v>
      </c>
      <c r="K443" s="602">
        <v>32.31</v>
      </c>
      <c r="L443" s="603">
        <v>36.450000000000003</v>
      </c>
      <c r="M443" s="604">
        <v>42.51</v>
      </c>
      <c r="N443" s="602">
        <v>56.39</v>
      </c>
      <c r="O443" s="603">
        <v>63.63</v>
      </c>
      <c r="P443" s="604">
        <v>73.92</v>
      </c>
    </row>
    <row r="444" spans="1:16">
      <c r="A444" s="670">
        <f t="shared" si="6"/>
        <v>44.8</v>
      </c>
      <c r="B444" s="602">
        <v>18.25</v>
      </c>
      <c r="C444" s="603">
        <v>20.43</v>
      </c>
      <c r="D444" s="604">
        <v>23.7</v>
      </c>
      <c r="E444" s="602">
        <v>20.56</v>
      </c>
      <c r="F444" s="603">
        <v>23.06</v>
      </c>
      <c r="G444" s="604">
        <v>26.79</v>
      </c>
      <c r="H444" s="602">
        <v>24.37</v>
      </c>
      <c r="I444" s="603">
        <v>27.39</v>
      </c>
      <c r="J444" s="604">
        <v>31.87</v>
      </c>
      <c r="K444" s="602">
        <v>32.729999999999997</v>
      </c>
      <c r="L444" s="603">
        <v>36.869999999999997</v>
      </c>
      <c r="M444" s="604">
        <v>42.95</v>
      </c>
      <c r="N444" s="602">
        <v>57.1</v>
      </c>
      <c r="O444" s="603">
        <v>64.349999999999994</v>
      </c>
      <c r="P444" s="604">
        <v>74.650000000000006</v>
      </c>
    </row>
    <row r="445" spans="1:16">
      <c r="A445" s="670">
        <f t="shared" si="6"/>
        <v>44.9</v>
      </c>
      <c r="B445" s="602">
        <v>18.48</v>
      </c>
      <c r="C445" s="603">
        <v>20.67</v>
      </c>
      <c r="D445" s="604">
        <v>23.94</v>
      </c>
      <c r="E445" s="602">
        <v>20.82</v>
      </c>
      <c r="F445" s="603">
        <v>23.32</v>
      </c>
      <c r="G445" s="604">
        <v>27.06</v>
      </c>
      <c r="H445" s="602">
        <v>24.68</v>
      </c>
      <c r="I445" s="603">
        <v>27.71</v>
      </c>
      <c r="J445" s="604">
        <v>32.21</v>
      </c>
      <c r="K445" s="602">
        <v>33.15</v>
      </c>
      <c r="L445" s="603">
        <v>37.299999999999997</v>
      </c>
      <c r="M445" s="604">
        <v>43.4</v>
      </c>
      <c r="N445" s="602">
        <v>57.82</v>
      </c>
      <c r="O445" s="603">
        <v>65.08</v>
      </c>
      <c r="P445" s="604">
        <v>75.39</v>
      </c>
    </row>
    <row r="446" spans="1:16">
      <c r="A446" s="670">
        <f t="shared" si="6"/>
        <v>45</v>
      </c>
      <c r="B446" s="602">
        <v>18.71</v>
      </c>
      <c r="C446" s="603">
        <v>20.91</v>
      </c>
      <c r="D446" s="604">
        <v>24.19</v>
      </c>
      <c r="E446" s="602">
        <v>21.08</v>
      </c>
      <c r="F446" s="603">
        <v>23.6</v>
      </c>
      <c r="G446" s="604">
        <v>27.35</v>
      </c>
      <c r="H446" s="602">
        <v>25</v>
      </c>
      <c r="I446" s="603">
        <v>28.04</v>
      </c>
      <c r="J446" s="604">
        <v>32.549999999999997</v>
      </c>
      <c r="K446" s="602">
        <v>33.590000000000003</v>
      </c>
      <c r="L446" s="603">
        <v>37.74</v>
      </c>
      <c r="M446" s="604">
        <v>43.86</v>
      </c>
      <c r="N446" s="602">
        <v>58.56</v>
      </c>
      <c r="O446" s="603">
        <v>65.819999999999993</v>
      </c>
      <c r="P446" s="604">
        <v>76.150000000000006</v>
      </c>
    </row>
    <row r="447" spans="1:16">
      <c r="A447" s="670">
        <f t="shared" si="6"/>
        <v>45.1</v>
      </c>
      <c r="B447" s="602">
        <v>18.95</v>
      </c>
      <c r="C447" s="603">
        <v>21.15</v>
      </c>
      <c r="D447" s="604">
        <v>24.45</v>
      </c>
      <c r="E447" s="602">
        <v>21.35</v>
      </c>
      <c r="F447" s="603">
        <v>23.87</v>
      </c>
      <c r="G447" s="604">
        <v>27.64</v>
      </c>
      <c r="H447" s="602">
        <v>25.33</v>
      </c>
      <c r="I447" s="603">
        <v>28.37</v>
      </c>
      <c r="J447" s="604">
        <v>32.9</v>
      </c>
      <c r="K447" s="602">
        <v>34.03</v>
      </c>
      <c r="L447" s="603">
        <v>38.19</v>
      </c>
      <c r="M447" s="604">
        <v>44.33</v>
      </c>
      <c r="N447" s="602">
        <v>59.31</v>
      </c>
      <c r="O447" s="603">
        <v>66.58</v>
      </c>
      <c r="P447" s="604">
        <v>76.91</v>
      </c>
    </row>
    <row r="448" spans="1:16">
      <c r="A448" s="670">
        <f t="shared" si="6"/>
        <v>45.2</v>
      </c>
      <c r="B448" s="602">
        <v>19.190000000000001</v>
      </c>
      <c r="C448" s="603">
        <v>21.4</v>
      </c>
      <c r="D448" s="604">
        <v>24.71</v>
      </c>
      <c r="E448" s="602">
        <v>21.63</v>
      </c>
      <c r="F448" s="603">
        <v>24.16</v>
      </c>
      <c r="G448" s="604">
        <v>27.94</v>
      </c>
      <c r="H448" s="602">
        <v>25.66</v>
      </c>
      <c r="I448" s="603">
        <v>28.71</v>
      </c>
      <c r="J448" s="604">
        <v>33.25</v>
      </c>
      <c r="K448" s="602">
        <v>34.479999999999997</v>
      </c>
      <c r="L448" s="603">
        <v>38.659999999999997</v>
      </c>
      <c r="M448" s="604">
        <v>44.8</v>
      </c>
      <c r="N448" s="602">
        <v>60.08</v>
      </c>
      <c r="O448" s="603">
        <v>67.349999999999994</v>
      </c>
      <c r="P448" s="604">
        <v>77.7</v>
      </c>
    </row>
    <row r="449" spans="1:16">
      <c r="A449" s="670">
        <f t="shared" si="6"/>
        <v>45.3</v>
      </c>
      <c r="B449" s="602">
        <v>19.440000000000001</v>
      </c>
      <c r="C449" s="603">
        <v>21.65</v>
      </c>
      <c r="D449" s="604">
        <v>24.98</v>
      </c>
      <c r="E449" s="602">
        <v>21.91</v>
      </c>
      <c r="F449" s="603">
        <v>24.45</v>
      </c>
      <c r="G449" s="604">
        <v>28.24</v>
      </c>
      <c r="H449" s="602">
        <v>26</v>
      </c>
      <c r="I449" s="603">
        <v>29.06</v>
      </c>
      <c r="J449" s="604">
        <v>33.61</v>
      </c>
      <c r="K449" s="602">
        <v>34.94</v>
      </c>
      <c r="L449" s="603">
        <v>39.130000000000003</v>
      </c>
      <c r="M449" s="604">
        <v>45.29</v>
      </c>
      <c r="N449" s="602">
        <v>60.86</v>
      </c>
      <c r="O449" s="603">
        <v>68.13</v>
      </c>
      <c r="P449" s="604">
        <v>78.5</v>
      </c>
    </row>
    <row r="450" spans="1:16">
      <c r="A450" s="670">
        <f t="shared" si="6"/>
        <v>45.4</v>
      </c>
      <c r="B450" s="602">
        <v>19.690000000000001</v>
      </c>
      <c r="C450" s="603">
        <v>21.91</v>
      </c>
      <c r="D450" s="604">
        <v>25.25</v>
      </c>
      <c r="E450" s="602">
        <v>22.2</v>
      </c>
      <c r="F450" s="603">
        <v>24.74</v>
      </c>
      <c r="G450" s="604">
        <v>28.55</v>
      </c>
      <c r="H450" s="602">
        <v>26.35</v>
      </c>
      <c r="I450" s="603">
        <v>29.42</v>
      </c>
      <c r="J450" s="604">
        <v>33.99</v>
      </c>
      <c r="K450" s="602">
        <v>35.42</v>
      </c>
      <c r="L450" s="603">
        <v>39.61</v>
      </c>
      <c r="M450" s="604">
        <v>45.79</v>
      </c>
      <c r="N450" s="602">
        <v>61.65</v>
      </c>
      <c r="O450" s="603">
        <v>68.94</v>
      </c>
      <c r="P450" s="604">
        <v>79.31</v>
      </c>
    </row>
    <row r="451" spans="1:16">
      <c r="A451" s="670">
        <f t="shared" si="6"/>
        <v>45.5</v>
      </c>
      <c r="B451" s="602">
        <v>19.95</v>
      </c>
      <c r="C451" s="603">
        <v>22.18</v>
      </c>
      <c r="D451" s="604">
        <v>25.53</v>
      </c>
      <c r="E451" s="602">
        <v>22.5</v>
      </c>
      <c r="F451" s="603">
        <v>25.05</v>
      </c>
      <c r="G451" s="604">
        <v>28.87</v>
      </c>
      <c r="H451" s="602">
        <v>26.71</v>
      </c>
      <c r="I451" s="603">
        <v>29.78</v>
      </c>
      <c r="J451" s="604">
        <v>34.36</v>
      </c>
      <c r="K451" s="602">
        <v>35.9</v>
      </c>
      <c r="L451" s="603">
        <v>40.1</v>
      </c>
      <c r="M451" s="604">
        <v>46.3</v>
      </c>
      <c r="N451" s="602">
        <v>62.47</v>
      </c>
      <c r="O451" s="603">
        <v>69.760000000000005</v>
      </c>
      <c r="P451" s="604">
        <v>80.14</v>
      </c>
    </row>
    <row r="452" spans="1:16">
      <c r="A452" s="670">
        <f t="shared" si="6"/>
        <v>45.6</v>
      </c>
      <c r="B452" s="602">
        <v>20.22</v>
      </c>
      <c r="C452" s="603">
        <v>22.45</v>
      </c>
      <c r="D452" s="604">
        <v>25.81</v>
      </c>
      <c r="E452" s="602">
        <v>22.81</v>
      </c>
      <c r="F452" s="603">
        <v>25.36</v>
      </c>
      <c r="G452" s="604">
        <v>29.19</v>
      </c>
      <c r="H452" s="602">
        <v>27.07</v>
      </c>
      <c r="I452" s="603">
        <v>30.15</v>
      </c>
      <c r="J452" s="604">
        <v>34.75</v>
      </c>
      <c r="K452" s="602">
        <v>36.4</v>
      </c>
      <c r="L452" s="603">
        <v>40.6</v>
      </c>
      <c r="M452" s="604">
        <v>46.81</v>
      </c>
      <c r="N452" s="602">
        <v>63.3</v>
      </c>
      <c r="O452" s="603">
        <v>70.59</v>
      </c>
      <c r="P452" s="604">
        <v>80.98</v>
      </c>
    </row>
    <row r="453" spans="1:16">
      <c r="A453" s="670">
        <f t="shared" si="6"/>
        <v>45.7</v>
      </c>
      <c r="B453" s="602">
        <v>20.49</v>
      </c>
      <c r="C453" s="603">
        <v>22.73</v>
      </c>
      <c r="D453" s="604">
        <v>26.1</v>
      </c>
      <c r="E453" s="602">
        <v>23.12</v>
      </c>
      <c r="F453" s="603">
        <v>25.68</v>
      </c>
      <c r="G453" s="604">
        <v>29.52</v>
      </c>
      <c r="H453" s="602">
        <v>27.45</v>
      </c>
      <c r="I453" s="603">
        <v>30.53</v>
      </c>
      <c r="J453" s="604">
        <v>35.15</v>
      </c>
      <c r="K453" s="602">
        <v>36.9</v>
      </c>
      <c r="L453" s="603">
        <v>41.11</v>
      </c>
      <c r="M453" s="604">
        <v>47.34</v>
      </c>
      <c r="N453" s="602">
        <v>64.14</v>
      </c>
      <c r="O453" s="603">
        <v>71.44</v>
      </c>
      <c r="P453" s="604">
        <v>81.84</v>
      </c>
    </row>
    <row r="454" spans="1:16">
      <c r="A454" s="670">
        <f t="shared" si="6"/>
        <v>45.8</v>
      </c>
      <c r="B454" s="602">
        <v>20.77</v>
      </c>
      <c r="C454" s="603">
        <v>23.01</v>
      </c>
      <c r="D454" s="604">
        <v>26.4</v>
      </c>
      <c r="E454" s="602">
        <v>23.44</v>
      </c>
      <c r="F454" s="603">
        <v>26</v>
      </c>
      <c r="G454" s="604">
        <v>29.86</v>
      </c>
      <c r="H454" s="602">
        <v>27.83</v>
      </c>
      <c r="I454" s="603">
        <v>30.92</v>
      </c>
      <c r="J454" s="604">
        <v>35.549999999999997</v>
      </c>
      <c r="K454" s="602">
        <v>37.42</v>
      </c>
      <c r="L454" s="603">
        <v>41.64</v>
      </c>
      <c r="M454" s="604">
        <v>47.89</v>
      </c>
      <c r="N454" s="602">
        <v>65.010000000000005</v>
      </c>
      <c r="O454" s="603">
        <v>72.31</v>
      </c>
      <c r="P454" s="604">
        <v>82.72</v>
      </c>
    </row>
    <row r="455" spans="1:16">
      <c r="A455" s="670">
        <f t="shared" si="6"/>
        <v>45.9</v>
      </c>
      <c r="B455" s="602">
        <v>21.06</v>
      </c>
      <c r="C455" s="603">
        <v>23.31</v>
      </c>
      <c r="D455" s="604">
        <v>26.7</v>
      </c>
      <c r="E455" s="602">
        <v>23.76</v>
      </c>
      <c r="F455" s="603">
        <v>26.33</v>
      </c>
      <c r="G455" s="604">
        <v>30.21</v>
      </c>
      <c r="H455" s="602">
        <v>28.22</v>
      </c>
      <c r="I455" s="603">
        <v>31.32</v>
      </c>
      <c r="J455" s="604">
        <v>35.97</v>
      </c>
      <c r="K455" s="602">
        <v>37.950000000000003</v>
      </c>
      <c r="L455" s="603">
        <v>42.18</v>
      </c>
      <c r="M455" s="604">
        <v>48.44</v>
      </c>
      <c r="N455" s="602">
        <v>65.89</v>
      </c>
      <c r="O455" s="603">
        <v>73.2</v>
      </c>
      <c r="P455" s="604">
        <v>83.61</v>
      </c>
    </row>
    <row r="456" spans="1:16">
      <c r="A456" s="670">
        <f t="shared" ref="A456:A519" si="7">ROUND(A455+0.1,1)</f>
        <v>46</v>
      </c>
      <c r="B456" s="602">
        <v>21.35</v>
      </c>
      <c r="C456" s="603">
        <v>23.61</v>
      </c>
      <c r="D456" s="604">
        <v>27.02</v>
      </c>
      <c r="E456" s="602">
        <v>24.1</v>
      </c>
      <c r="F456" s="603">
        <v>26.67</v>
      </c>
      <c r="G456" s="604">
        <v>30.56</v>
      </c>
      <c r="H456" s="602">
        <v>28.62</v>
      </c>
      <c r="I456" s="603">
        <v>31.73</v>
      </c>
      <c r="J456" s="604">
        <v>36.39</v>
      </c>
      <c r="K456" s="602">
        <v>38.49</v>
      </c>
      <c r="L456" s="603">
        <v>42.72</v>
      </c>
      <c r="M456" s="604">
        <v>49.01</v>
      </c>
      <c r="N456" s="602">
        <v>66.790000000000006</v>
      </c>
      <c r="O456" s="603">
        <v>74.099999999999994</v>
      </c>
      <c r="P456" s="604">
        <v>84.53</v>
      </c>
    </row>
    <row r="457" spans="1:16">
      <c r="A457" s="670">
        <f t="shared" si="7"/>
        <v>46.1</v>
      </c>
      <c r="B457" s="602">
        <v>21.65</v>
      </c>
      <c r="C457" s="603">
        <v>23.91</v>
      </c>
      <c r="D457" s="604">
        <v>27.33</v>
      </c>
      <c r="E457" s="602">
        <v>24.44</v>
      </c>
      <c r="F457" s="603">
        <v>27.02</v>
      </c>
      <c r="G457" s="604">
        <v>30.92</v>
      </c>
      <c r="H457" s="602">
        <v>29.03</v>
      </c>
      <c r="I457" s="603">
        <v>32.15</v>
      </c>
      <c r="J457" s="604">
        <v>36.82</v>
      </c>
      <c r="K457" s="602">
        <v>39.04</v>
      </c>
      <c r="L457" s="603">
        <v>43.29</v>
      </c>
      <c r="M457" s="604">
        <v>49.58</v>
      </c>
      <c r="N457" s="602">
        <v>67.709999999999994</v>
      </c>
      <c r="O457" s="603">
        <v>75.03</v>
      </c>
      <c r="P457" s="604">
        <v>85.46</v>
      </c>
    </row>
    <row r="458" spans="1:16">
      <c r="A458" s="670">
        <f t="shared" si="7"/>
        <v>46.2</v>
      </c>
      <c r="B458" s="602">
        <v>21.96</v>
      </c>
      <c r="C458" s="603">
        <v>24.23</v>
      </c>
      <c r="D458" s="604">
        <v>27.66</v>
      </c>
      <c r="E458" s="602">
        <v>24.79</v>
      </c>
      <c r="F458" s="603">
        <v>27.38</v>
      </c>
      <c r="G458" s="604">
        <v>31.3</v>
      </c>
      <c r="H458" s="602">
        <v>29.45</v>
      </c>
      <c r="I458" s="603">
        <v>32.58</v>
      </c>
      <c r="J458" s="604">
        <v>37.270000000000003</v>
      </c>
      <c r="K458" s="602">
        <v>39.61</v>
      </c>
      <c r="L458" s="603">
        <v>43.86</v>
      </c>
      <c r="M458" s="604">
        <v>50.18</v>
      </c>
      <c r="N458" s="602">
        <v>68.650000000000006</v>
      </c>
      <c r="O458" s="603">
        <v>75.97</v>
      </c>
      <c r="P458" s="604">
        <v>86.41</v>
      </c>
    </row>
    <row r="459" spans="1:16">
      <c r="A459" s="670">
        <f t="shared" si="7"/>
        <v>46.3</v>
      </c>
      <c r="B459" s="602">
        <v>22.27</v>
      </c>
      <c r="C459" s="603">
        <v>24.55</v>
      </c>
      <c r="D459" s="604">
        <v>28</v>
      </c>
      <c r="E459" s="602">
        <v>25.15</v>
      </c>
      <c r="F459" s="603">
        <v>27.75</v>
      </c>
      <c r="G459" s="604">
        <v>31.68</v>
      </c>
      <c r="H459" s="602">
        <v>29.88</v>
      </c>
      <c r="I459" s="603">
        <v>33.01</v>
      </c>
      <c r="J459" s="604">
        <v>37.72</v>
      </c>
      <c r="K459" s="602">
        <v>40.19</v>
      </c>
      <c r="L459" s="603">
        <v>44.45</v>
      </c>
      <c r="M459" s="604">
        <v>50.78</v>
      </c>
      <c r="N459" s="602">
        <v>69.61</v>
      </c>
      <c r="O459" s="603">
        <v>76.930000000000007</v>
      </c>
      <c r="P459" s="604">
        <v>87.38</v>
      </c>
    </row>
    <row r="460" spans="1:16">
      <c r="A460" s="670">
        <f t="shared" si="7"/>
        <v>46.4</v>
      </c>
      <c r="B460" s="602">
        <v>22.6</v>
      </c>
      <c r="C460" s="603">
        <v>24.88</v>
      </c>
      <c r="D460" s="604">
        <v>28.34</v>
      </c>
      <c r="E460" s="602">
        <v>25.52</v>
      </c>
      <c r="F460" s="603">
        <v>28.12</v>
      </c>
      <c r="G460" s="604">
        <v>32.07</v>
      </c>
      <c r="H460" s="602">
        <v>30.33</v>
      </c>
      <c r="I460" s="603">
        <v>33.46</v>
      </c>
      <c r="J460" s="604">
        <v>38.18</v>
      </c>
      <c r="K460" s="602">
        <v>40.78</v>
      </c>
      <c r="L460" s="603">
        <v>45.05</v>
      </c>
      <c r="M460" s="604">
        <v>51.4</v>
      </c>
      <c r="N460" s="602">
        <v>70.59</v>
      </c>
      <c r="O460" s="603">
        <v>77.91</v>
      </c>
      <c r="P460" s="604">
        <v>88.36</v>
      </c>
    </row>
    <row r="461" spans="1:16">
      <c r="A461" s="670">
        <f t="shared" si="7"/>
        <v>46.5</v>
      </c>
      <c r="B461" s="602">
        <v>22.93</v>
      </c>
      <c r="C461" s="603">
        <v>25.22</v>
      </c>
      <c r="D461" s="604">
        <v>28.69</v>
      </c>
      <c r="E461" s="602">
        <v>25.9</v>
      </c>
      <c r="F461" s="603">
        <v>28.51</v>
      </c>
      <c r="G461" s="604">
        <v>32.46</v>
      </c>
      <c r="H461" s="602">
        <v>30.78</v>
      </c>
      <c r="I461" s="603">
        <v>33.92</v>
      </c>
      <c r="J461" s="604">
        <v>38.659999999999997</v>
      </c>
      <c r="K461" s="602">
        <v>41.39</v>
      </c>
      <c r="L461" s="603">
        <v>45.67</v>
      </c>
      <c r="M461" s="604">
        <v>52.03</v>
      </c>
      <c r="N461" s="602">
        <v>71.59</v>
      </c>
      <c r="O461" s="603">
        <v>78.92</v>
      </c>
      <c r="P461" s="604">
        <v>89.37</v>
      </c>
    </row>
    <row r="462" spans="1:16">
      <c r="A462" s="670">
        <f t="shared" si="7"/>
        <v>46.6</v>
      </c>
      <c r="B462" s="602">
        <v>23.27</v>
      </c>
      <c r="C462" s="603">
        <v>25.56</v>
      </c>
      <c r="D462" s="604">
        <v>29.05</v>
      </c>
      <c r="E462" s="602">
        <v>26.28</v>
      </c>
      <c r="F462" s="603">
        <v>28.9</v>
      </c>
      <c r="G462" s="604">
        <v>32.869999999999997</v>
      </c>
      <c r="H462" s="602">
        <v>31.24</v>
      </c>
      <c r="I462" s="603">
        <v>34.39</v>
      </c>
      <c r="J462" s="604">
        <v>39.15</v>
      </c>
      <c r="K462" s="602">
        <v>42.01</v>
      </c>
      <c r="L462" s="603">
        <v>46.3</v>
      </c>
      <c r="M462" s="604">
        <v>52.68</v>
      </c>
      <c r="N462" s="602">
        <v>72.61</v>
      </c>
      <c r="O462" s="603">
        <v>79.94</v>
      </c>
      <c r="P462" s="604">
        <v>90.4</v>
      </c>
    </row>
    <row r="463" spans="1:16">
      <c r="A463" s="670">
        <f t="shared" si="7"/>
        <v>46.7</v>
      </c>
      <c r="B463" s="602">
        <v>23.62</v>
      </c>
      <c r="C463" s="603">
        <v>25.92</v>
      </c>
      <c r="D463" s="604">
        <v>29.42</v>
      </c>
      <c r="E463" s="602">
        <v>26.68</v>
      </c>
      <c r="F463" s="603">
        <v>29.31</v>
      </c>
      <c r="G463" s="604">
        <v>33.29</v>
      </c>
      <c r="H463" s="602">
        <v>31.72</v>
      </c>
      <c r="I463" s="603">
        <v>34.880000000000003</v>
      </c>
      <c r="J463" s="604">
        <v>39.65</v>
      </c>
      <c r="K463" s="602">
        <v>42.65</v>
      </c>
      <c r="L463" s="603">
        <v>46.95</v>
      </c>
      <c r="M463" s="604">
        <v>53.34</v>
      </c>
      <c r="N463" s="602">
        <v>73.650000000000006</v>
      </c>
      <c r="O463" s="603">
        <v>80.989999999999995</v>
      </c>
      <c r="P463" s="604">
        <v>91.45</v>
      </c>
    </row>
    <row r="464" spans="1:16">
      <c r="A464" s="670">
        <f t="shared" si="7"/>
        <v>46.8</v>
      </c>
      <c r="B464" s="602">
        <v>23.98</v>
      </c>
      <c r="C464" s="603">
        <v>26.28</v>
      </c>
      <c r="D464" s="604">
        <v>29.8</v>
      </c>
      <c r="E464" s="602">
        <v>27.09</v>
      </c>
      <c r="F464" s="603">
        <v>29.72</v>
      </c>
      <c r="G464" s="604">
        <v>33.72</v>
      </c>
      <c r="H464" s="602">
        <v>32.21</v>
      </c>
      <c r="I464" s="603">
        <v>35.369999999999997</v>
      </c>
      <c r="J464" s="604">
        <v>40.159999999999997</v>
      </c>
      <c r="K464" s="602">
        <v>43.31</v>
      </c>
      <c r="L464" s="603">
        <v>47.61</v>
      </c>
      <c r="M464" s="604">
        <v>54.02</v>
      </c>
      <c r="N464" s="602">
        <v>74.72</v>
      </c>
      <c r="O464" s="603">
        <v>82.06</v>
      </c>
      <c r="P464" s="604">
        <v>92.53</v>
      </c>
    </row>
    <row r="465" spans="1:16">
      <c r="A465" s="670">
        <f t="shared" si="7"/>
        <v>46.9</v>
      </c>
      <c r="B465" s="602">
        <v>24.35</v>
      </c>
      <c r="C465" s="603">
        <v>26.66</v>
      </c>
      <c r="D465" s="604">
        <v>30.19</v>
      </c>
      <c r="E465" s="602">
        <v>27.51</v>
      </c>
      <c r="F465" s="603">
        <v>30.15</v>
      </c>
      <c r="G465" s="604">
        <v>34.159999999999997</v>
      </c>
      <c r="H465" s="602">
        <v>32.71</v>
      </c>
      <c r="I465" s="603">
        <v>35.880000000000003</v>
      </c>
      <c r="J465" s="604">
        <v>40.68</v>
      </c>
      <c r="K465" s="602">
        <v>43.98</v>
      </c>
      <c r="L465" s="603">
        <v>48.29</v>
      </c>
      <c r="M465" s="604">
        <v>54.72</v>
      </c>
      <c r="N465" s="602">
        <v>75.81</v>
      </c>
      <c r="O465" s="603">
        <v>83.15</v>
      </c>
      <c r="P465" s="604">
        <v>93.62</v>
      </c>
    </row>
    <row r="466" spans="1:16">
      <c r="A466" s="670">
        <f t="shared" si="7"/>
        <v>47</v>
      </c>
      <c r="B466" s="602">
        <v>24.73</v>
      </c>
      <c r="C466" s="603">
        <v>27.04</v>
      </c>
      <c r="D466" s="604">
        <v>30.58</v>
      </c>
      <c r="E466" s="602">
        <v>27.94</v>
      </c>
      <c r="F466" s="603">
        <v>30.58</v>
      </c>
      <c r="G466" s="604">
        <v>34.619999999999997</v>
      </c>
      <c r="H466" s="602">
        <v>33.22</v>
      </c>
      <c r="I466" s="603">
        <v>36.4</v>
      </c>
      <c r="J466" s="604">
        <v>41.22</v>
      </c>
      <c r="K466" s="602">
        <v>44.66</v>
      </c>
      <c r="L466" s="603">
        <v>48.98</v>
      </c>
      <c r="M466" s="604">
        <v>55.43</v>
      </c>
      <c r="N466" s="602">
        <v>76.92</v>
      </c>
      <c r="O466" s="603">
        <v>84.27</v>
      </c>
      <c r="P466" s="604">
        <v>94.74</v>
      </c>
    </row>
    <row r="467" spans="1:16">
      <c r="A467" s="670">
        <f t="shared" si="7"/>
        <v>47.1</v>
      </c>
      <c r="B467" s="602">
        <v>25.11</v>
      </c>
      <c r="C467" s="603">
        <v>27.44</v>
      </c>
      <c r="D467" s="604">
        <v>30.99</v>
      </c>
      <c r="E467" s="602">
        <v>28.38</v>
      </c>
      <c r="F467" s="603">
        <v>31.03</v>
      </c>
      <c r="G467" s="604">
        <v>35.08</v>
      </c>
      <c r="H467" s="602">
        <v>33.75</v>
      </c>
      <c r="I467" s="603">
        <v>36.94</v>
      </c>
      <c r="J467" s="604">
        <v>41.77</v>
      </c>
      <c r="K467" s="602">
        <v>45.37</v>
      </c>
      <c r="L467" s="603">
        <v>49.7</v>
      </c>
      <c r="M467" s="604">
        <v>56.16</v>
      </c>
      <c r="N467" s="602">
        <v>78.06</v>
      </c>
      <c r="O467" s="603">
        <v>85.41</v>
      </c>
      <c r="P467" s="604">
        <v>95.88</v>
      </c>
    </row>
    <row r="468" spans="1:16">
      <c r="A468" s="670">
        <f t="shared" si="7"/>
        <v>47.2</v>
      </c>
      <c r="B468" s="602">
        <v>25.51</v>
      </c>
      <c r="C468" s="603">
        <v>27.84</v>
      </c>
      <c r="D468" s="604">
        <v>31.41</v>
      </c>
      <c r="E468" s="602">
        <v>28.83</v>
      </c>
      <c r="F468" s="603">
        <v>31.49</v>
      </c>
      <c r="G468" s="604">
        <v>35.56</v>
      </c>
      <c r="H468" s="602">
        <v>34.29</v>
      </c>
      <c r="I468" s="603">
        <v>37.49</v>
      </c>
      <c r="J468" s="604">
        <v>42.34</v>
      </c>
      <c r="K468" s="602">
        <v>46.09</v>
      </c>
      <c r="L468" s="603">
        <v>50.43</v>
      </c>
      <c r="M468" s="604">
        <v>56.91</v>
      </c>
      <c r="N468" s="602">
        <v>79.22</v>
      </c>
      <c r="O468" s="603">
        <v>86.58</v>
      </c>
      <c r="P468" s="604">
        <v>97.05</v>
      </c>
    </row>
    <row r="469" spans="1:16">
      <c r="A469" s="670">
        <f t="shared" si="7"/>
        <v>47.3</v>
      </c>
      <c r="B469" s="602">
        <v>25.92</v>
      </c>
      <c r="C469" s="603">
        <v>28.26</v>
      </c>
      <c r="D469" s="604">
        <v>31.84</v>
      </c>
      <c r="E469" s="602">
        <v>29.3</v>
      </c>
      <c r="F469" s="603">
        <v>31.97</v>
      </c>
      <c r="G469" s="604">
        <v>36.04</v>
      </c>
      <c r="H469" s="602">
        <v>34.85</v>
      </c>
      <c r="I469" s="603">
        <v>38.049999999999997</v>
      </c>
      <c r="J469" s="604">
        <v>42.92</v>
      </c>
      <c r="K469" s="602">
        <v>46.83</v>
      </c>
      <c r="L469" s="603">
        <v>51.18</v>
      </c>
      <c r="M469" s="604">
        <v>57.68</v>
      </c>
      <c r="N469" s="602">
        <v>80.42</v>
      </c>
      <c r="O469" s="603">
        <v>87.78</v>
      </c>
      <c r="P469" s="604">
        <v>98.25</v>
      </c>
    </row>
    <row r="470" spans="1:16">
      <c r="A470" s="670">
        <f t="shared" si="7"/>
        <v>47.4</v>
      </c>
      <c r="B470" s="602">
        <v>26.34</v>
      </c>
      <c r="C470" s="603">
        <v>28.69</v>
      </c>
      <c r="D470" s="604">
        <v>32.29</v>
      </c>
      <c r="E470" s="602">
        <v>29.78</v>
      </c>
      <c r="F470" s="603">
        <v>32.450000000000003</v>
      </c>
      <c r="G470" s="604">
        <v>36.549999999999997</v>
      </c>
      <c r="H470" s="602">
        <v>35.42</v>
      </c>
      <c r="I470" s="603">
        <v>38.630000000000003</v>
      </c>
      <c r="J470" s="604">
        <v>43.52</v>
      </c>
      <c r="K470" s="602">
        <v>47.6</v>
      </c>
      <c r="L470" s="603">
        <v>51.95</v>
      </c>
      <c r="M470" s="604">
        <v>58.46</v>
      </c>
      <c r="N470" s="602">
        <v>81.63</v>
      </c>
      <c r="O470" s="603">
        <v>89</v>
      </c>
      <c r="P470" s="604">
        <v>99.47</v>
      </c>
    </row>
    <row r="471" spans="1:16">
      <c r="A471" s="670">
        <f t="shared" si="7"/>
        <v>47.5</v>
      </c>
      <c r="B471" s="602">
        <v>26.78</v>
      </c>
      <c r="C471" s="603">
        <v>29.13</v>
      </c>
      <c r="D471" s="604">
        <v>32.74</v>
      </c>
      <c r="E471" s="602">
        <v>30.27</v>
      </c>
      <c r="F471" s="603">
        <v>32.950000000000003</v>
      </c>
      <c r="G471" s="604">
        <v>37.06</v>
      </c>
      <c r="H471" s="602">
        <v>36.01</v>
      </c>
      <c r="I471" s="603">
        <v>39.229999999999997</v>
      </c>
      <c r="J471" s="604">
        <v>44.13</v>
      </c>
      <c r="K471" s="602">
        <v>48.38</v>
      </c>
      <c r="L471" s="603">
        <v>52.74</v>
      </c>
      <c r="M471" s="604">
        <v>59.27</v>
      </c>
      <c r="N471" s="602">
        <v>82.88</v>
      </c>
      <c r="O471" s="603">
        <v>90.25</v>
      </c>
      <c r="P471" s="604">
        <v>100.71</v>
      </c>
    </row>
    <row r="472" spans="1:16">
      <c r="A472" s="670">
        <f t="shared" si="7"/>
        <v>47.6</v>
      </c>
      <c r="B472" s="602">
        <v>27.22</v>
      </c>
      <c r="C472" s="603">
        <v>29.58</v>
      </c>
      <c r="D472" s="604">
        <v>33.21</v>
      </c>
      <c r="E472" s="602">
        <v>30.78</v>
      </c>
      <c r="F472" s="603">
        <v>33.47</v>
      </c>
      <c r="G472" s="604">
        <v>37.590000000000003</v>
      </c>
      <c r="H472" s="602">
        <v>36.61</v>
      </c>
      <c r="I472" s="603">
        <v>39.840000000000003</v>
      </c>
      <c r="J472" s="604">
        <v>44.76</v>
      </c>
      <c r="K472" s="602">
        <v>49.18</v>
      </c>
      <c r="L472" s="603">
        <v>53.55</v>
      </c>
      <c r="M472" s="604">
        <v>60.1</v>
      </c>
      <c r="N472" s="602">
        <v>84.15</v>
      </c>
      <c r="O472" s="603">
        <v>91.53</v>
      </c>
      <c r="P472" s="604">
        <v>101.99</v>
      </c>
    </row>
    <row r="473" spans="1:16">
      <c r="A473" s="670">
        <f t="shared" si="7"/>
        <v>47.7</v>
      </c>
      <c r="B473" s="602">
        <v>27.68</v>
      </c>
      <c r="C473" s="603">
        <v>30.05</v>
      </c>
      <c r="D473" s="604">
        <v>33.69</v>
      </c>
      <c r="E473" s="602">
        <v>31.3</v>
      </c>
      <c r="F473" s="603">
        <v>34</v>
      </c>
      <c r="G473" s="604">
        <v>38.14</v>
      </c>
      <c r="H473" s="602">
        <v>37.229999999999997</v>
      </c>
      <c r="I473" s="603">
        <v>40.47</v>
      </c>
      <c r="J473" s="604">
        <v>45.4</v>
      </c>
      <c r="K473" s="602">
        <v>50</v>
      </c>
      <c r="L473" s="603">
        <v>54.38</v>
      </c>
      <c r="M473" s="604">
        <v>60.95</v>
      </c>
      <c r="N473" s="602">
        <v>85.46</v>
      </c>
      <c r="O473" s="603">
        <v>92.83</v>
      </c>
      <c r="P473" s="604">
        <v>103.29</v>
      </c>
    </row>
    <row r="474" spans="1:16">
      <c r="A474" s="670">
        <f t="shared" si="7"/>
        <v>47.8</v>
      </c>
      <c r="B474" s="602">
        <v>28.15</v>
      </c>
      <c r="C474" s="603">
        <v>30.53</v>
      </c>
      <c r="D474" s="604">
        <v>34.19</v>
      </c>
      <c r="E474" s="602">
        <v>31.84</v>
      </c>
      <c r="F474" s="603">
        <v>34.54</v>
      </c>
      <c r="G474" s="604">
        <v>38.700000000000003</v>
      </c>
      <c r="H474" s="602">
        <v>37.869999999999997</v>
      </c>
      <c r="I474" s="603">
        <v>41.12</v>
      </c>
      <c r="J474" s="604">
        <v>46.07</v>
      </c>
      <c r="K474" s="602">
        <v>50.85</v>
      </c>
      <c r="L474" s="603">
        <v>55.24</v>
      </c>
      <c r="M474" s="604">
        <v>61.82</v>
      </c>
      <c r="N474" s="602">
        <v>86.79</v>
      </c>
      <c r="O474" s="603">
        <v>94.17</v>
      </c>
      <c r="P474" s="604">
        <v>104.63</v>
      </c>
    </row>
    <row r="475" spans="1:16">
      <c r="A475" s="670">
        <f t="shared" si="7"/>
        <v>47.9</v>
      </c>
      <c r="B475" s="602">
        <v>28.64</v>
      </c>
      <c r="C475" s="603">
        <v>31.02</v>
      </c>
      <c r="D475" s="604">
        <v>34.700000000000003</v>
      </c>
      <c r="E475" s="602">
        <v>32.39</v>
      </c>
      <c r="F475" s="603">
        <v>35.1</v>
      </c>
      <c r="G475" s="604">
        <v>39.28</v>
      </c>
      <c r="H475" s="602">
        <v>38.520000000000003</v>
      </c>
      <c r="I475" s="603">
        <v>41.78</v>
      </c>
      <c r="J475" s="604">
        <v>46.75</v>
      </c>
      <c r="K475" s="602">
        <v>51.72</v>
      </c>
      <c r="L475" s="603">
        <v>56.12</v>
      </c>
      <c r="M475" s="604">
        <v>62.72</v>
      </c>
      <c r="N475" s="602">
        <v>88.16</v>
      </c>
      <c r="O475" s="603">
        <v>95.54</v>
      </c>
      <c r="P475" s="604">
        <v>105.99</v>
      </c>
    </row>
    <row r="476" spans="1:16">
      <c r="A476" s="670">
        <f t="shared" si="7"/>
        <v>48</v>
      </c>
      <c r="B476" s="602">
        <v>29.14</v>
      </c>
      <c r="C476" s="603">
        <v>31.53</v>
      </c>
      <c r="D476" s="604">
        <v>35.22</v>
      </c>
      <c r="E476" s="602">
        <v>32.96</v>
      </c>
      <c r="F476" s="603">
        <v>35.68</v>
      </c>
      <c r="G476" s="604">
        <v>39.869999999999997</v>
      </c>
      <c r="H476" s="602">
        <v>39.200000000000003</v>
      </c>
      <c r="I476" s="603">
        <v>42.47</v>
      </c>
      <c r="J476" s="604">
        <v>47.46</v>
      </c>
      <c r="K476" s="602">
        <v>52.61</v>
      </c>
      <c r="L476" s="603">
        <v>57.03</v>
      </c>
      <c r="M476" s="604">
        <v>63.64</v>
      </c>
      <c r="N476" s="602">
        <v>89.56</v>
      </c>
      <c r="O476" s="603">
        <v>96.94</v>
      </c>
      <c r="P476" s="604">
        <v>107.39</v>
      </c>
    </row>
    <row r="477" spans="1:16">
      <c r="A477" s="670">
        <f t="shared" si="7"/>
        <v>48.1</v>
      </c>
      <c r="B477" s="602">
        <v>29.66</v>
      </c>
      <c r="C477" s="603">
        <v>32.049999999999997</v>
      </c>
      <c r="D477" s="604">
        <v>35.76</v>
      </c>
      <c r="E477" s="602">
        <v>33.54</v>
      </c>
      <c r="F477" s="603">
        <v>36.270000000000003</v>
      </c>
      <c r="G477" s="604">
        <v>40.479999999999997</v>
      </c>
      <c r="H477" s="602">
        <v>39.9</v>
      </c>
      <c r="I477" s="603">
        <v>43.17</v>
      </c>
      <c r="J477" s="604">
        <v>48.18</v>
      </c>
      <c r="K477" s="602">
        <v>53.53</v>
      </c>
      <c r="L477" s="603">
        <v>57.95</v>
      </c>
      <c r="M477" s="604">
        <v>64.59</v>
      </c>
      <c r="N477" s="602">
        <v>90.99</v>
      </c>
      <c r="O477" s="603">
        <v>98.38</v>
      </c>
      <c r="P477" s="604">
        <v>108.82</v>
      </c>
    </row>
    <row r="478" spans="1:16">
      <c r="A478" s="670">
        <f t="shared" si="7"/>
        <v>48.2</v>
      </c>
      <c r="B478" s="602">
        <v>30.19</v>
      </c>
      <c r="C478" s="603">
        <v>32.6</v>
      </c>
      <c r="D478" s="604">
        <v>36.32</v>
      </c>
      <c r="E478" s="602">
        <v>34.14</v>
      </c>
      <c r="F478" s="603">
        <v>36.89</v>
      </c>
      <c r="G478" s="604">
        <v>41.11</v>
      </c>
      <c r="H478" s="602">
        <v>40.61</v>
      </c>
      <c r="I478" s="603">
        <v>43.9</v>
      </c>
      <c r="J478" s="604">
        <v>48.93</v>
      </c>
      <c r="K478" s="602">
        <v>54.48</v>
      </c>
      <c r="L478" s="603">
        <v>58.91</v>
      </c>
      <c r="M478" s="604">
        <v>65.56</v>
      </c>
      <c r="N478" s="602">
        <v>92.45</v>
      </c>
      <c r="O478" s="603">
        <v>99.85</v>
      </c>
      <c r="P478" s="604">
        <v>110.28</v>
      </c>
    </row>
    <row r="479" spans="1:16">
      <c r="A479" s="670">
        <f t="shared" si="7"/>
        <v>48.3</v>
      </c>
      <c r="B479" s="602">
        <v>30.74</v>
      </c>
      <c r="C479" s="603">
        <v>33.15</v>
      </c>
      <c r="D479" s="604">
        <v>36.9</v>
      </c>
      <c r="E479" s="602">
        <v>34.770000000000003</v>
      </c>
      <c r="F479" s="603">
        <v>37.520000000000003</v>
      </c>
      <c r="G479" s="604">
        <v>41.76</v>
      </c>
      <c r="H479" s="602">
        <v>41.35</v>
      </c>
      <c r="I479" s="603">
        <v>44.65</v>
      </c>
      <c r="J479" s="604">
        <v>49.69</v>
      </c>
      <c r="K479" s="602">
        <v>55.45</v>
      </c>
      <c r="L479" s="603">
        <v>59.9</v>
      </c>
      <c r="M479" s="604">
        <v>66.569999999999993</v>
      </c>
      <c r="N479" s="602">
        <v>93.95</v>
      </c>
      <c r="O479" s="603">
        <v>101.36</v>
      </c>
      <c r="P479" s="604">
        <v>111.78</v>
      </c>
    </row>
    <row r="480" spans="1:16">
      <c r="A480" s="670">
        <f t="shared" si="7"/>
        <v>48.4</v>
      </c>
      <c r="B480" s="602">
        <v>31.3</v>
      </c>
      <c r="C480" s="603">
        <v>33.729999999999997</v>
      </c>
      <c r="D480" s="604">
        <v>37.49</v>
      </c>
      <c r="E480" s="602">
        <v>35.409999999999997</v>
      </c>
      <c r="F480" s="603">
        <v>38.17</v>
      </c>
      <c r="G480" s="604">
        <v>42.43</v>
      </c>
      <c r="H480" s="602">
        <v>42.11</v>
      </c>
      <c r="I480" s="603">
        <v>45.42</v>
      </c>
      <c r="J480" s="604">
        <v>50.49</v>
      </c>
      <c r="K480" s="602">
        <v>56.45</v>
      </c>
      <c r="L480" s="603">
        <v>60.91</v>
      </c>
      <c r="M480" s="604">
        <v>67.599999999999994</v>
      </c>
      <c r="N480" s="602">
        <v>95.49</v>
      </c>
      <c r="O480" s="603">
        <v>102.9</v>
      </c>
      <c r="P480" s="604">
        <v>113.32</v>
      </c>
    </row>
    <row r="481" spans="1:16">
      <c r="A481" s="670">
        <f t="shared" si="7"/>
        <v>48.5</v>
      </c>
      <c r="B481" s="602">
        <v>31.89</v>
      </c>
      <c r="C481" s="603">
        <v>34.32</v>
      </c>
      <c r="D481" s="604">
        <v>38.1</v>
      </c>
      <c r="E481" s="602">
        <v>36.07</v>
      </c>
      <c r="F481" s="603">
        <v>38.840000000000003</v>
      </c>
      <c r="G481" s="604">
        <v>43.13</v>
      </c>
      <c r="H481" s="602">
        <v>42.89</v>
      </c>
      <c r="I481" s="603">
        <v>46.22</v>
      </c>
      <c r="J481" s="604">
        <v>51.3</v>
      </c>
      <c r="K481" s="602">
        <v>57.48</v>
      </c>
      <c r="L481" s="603">
        <v>61.95</v>
      </c>
      <c r="M481" s="604">
        <v>68.66</v>
      </c>
      <c r="N481" s="602">
        <v>97.07</v>
      </c>
      <c r="O481" s="603">
        <v>104.49</v>
      </c>
      <c r="P481" s="604">
        <v>114.89</v>
      </c>
    </row>
    <row r="482" spans="1:16">
      <c r="A482" s="670">
        <f t="shared" si="7"/>
        <v>48.6</v>
      </c>
      <c r="B482" s="602">
        <v>32.49</v>
      </c>
      <c r="C482" s="603">
        <v>34.94</v>
      </c>
      <c r="D482" s="604">
        <v>38.729999999999997</v>
      </c>
      <c r="E482" s="602">
        <v>36.75</v>
      </c>
      <c r="F482" s="603">
        <v>39.54</v>
      </c>
      <c r="G482" s="604">
        <v>43.84</v>
      </c>
      <c r="H482" s="602">
        <v>43.7</v>
      </c>
      <c r="I482" s="603">
        <v>47.04</v>
      </c>
      <c r="J482" s="604">
        <v>52.14</v>
      </c>
      <c r="K482" s="602">
        <v>58.54</v>
      </c>
      <c r="L482" s="603">
        <v>63.03</v>
      </c>
      <c r="M482" s="604">
        <v>69.75</v>
      </c>
      <c r="N482" s="602">
        <v>98.68</v>
      </c>
      <c r="O482" s="603">
        <v>106.11</v>
      </c>
      <c r="P482" s="604">
        <v>116.51</v>
      </c>
    </row>
    <row r="483" spans="1:16">
      <c r="A483" s="670">
        <f t="shared" si="7"/>
        <v>48.7</v>
      </c>
      <c r="B483" s="602">
        <v>33.119999999999997</v>
      </c>
      <c r="C483" s="603">
        <v>35.57</v>
      </c>
      <c r="D483" s="604">
        <v>39.39</v>
      </c>
      <c r="E483" s="602">
        <v>37.46</v>
      </c>
      <c r="F483" s="603">
        <v>40.25</v>
      </c>
      <c r="G483" s="604">
        <v>44.58</v>
      </c>
      <c r="H483" s="602">
        <v>44.54</v>
      </c>
      <c r="I483" s="603">
        <v>47.88</v>
      </c>
      <c r="J483" s="604">
        <v>53.01</v>
      </c>
      <c r="K483" s="602">
        <v>59.63</v>
      </c>
      <c r="L483" s="603">
        <v>64.13</v>
      </c>
      <c r="M483" s="604">
        <v>70.88</v>
      </c>
      <c r="N483" s="602">
        <v>100.33</v>
      </c>
      <c r="O483" s="603">
        <v>107.77</v>
      </c>
      <c r="P483" s="604">
        <v>118.16</v>
      </c>
    </row>
    <row r="484" spans="1:16">
      <c r="A484" s="670">
        <f t="shared" si="7"/>
        <v>48.8</v>
      </c>
      <c r="B484" s="602">
        <v>33.76</v>
      </c>
      <c r="C484" s="603">
        <v>36.229999999999997</v>
      </c>
      <c r="D484" s="604">
        <v>40.06</v>
      </c>
      <c r="E484" s="602">
        <v>38.19</v>
      </c>
      <c r="F484" s="603">
        <v>40.99</v>
      </c>
      <c r="G484" s="604">
        <v>45.34</v>
      </c>
      <c r="H484" s="602">
        <v>45.4</v>
      </c>
      <c r="I484" s="603">
        <v>48.76</v>
      </c>
      <c r="J484" s="604">
        <v>53.91</v>
      </c>
      <c r="K484" s="602">
        <v>60.76</v>
      </c>
      <c r="L484" s="603">
        <v>65.27</v>
      </c>
      <c r="M484" s="604">
        <v>72.040000000000006</v>
      </c>
      <c r="N484" s="602">
        <v>102.03</v>
      </c>
      <c r="O484" s="603">
        <v>109.48</v>
      </c>
      <c r="P484" s="604">
        <v>119.85</v>
      </c>
    </row>
    <row r="485" spans="1:16">
      <c r="A485" s="670">
        <f t="shared" si="7"/>
        <v>48.9</v>
      </c>
      <c r="B485" s="602">
        <v>34.43</v>
      </c>
      <c r="C485" s="603">
        <v>36.9</v>
      </c>
      <c r="D485" s="604">
        <v>40.76</v>
      </c>
      <c r="E485" s="602">
        <v>38.94</v>
      </c>
      <c r="F485" s="603">
        <v>41.76</v>
      </c>
      <c r="G485" s="604">
        <v>46.12</v>
      </c>
      <c r="H485" s="602">
        <v>46.29</v>
      </c>
      <c r="I485" s="603">
        <v>49.66</v>
      </c>
      <c r="J485" s="604">
        <v>54.83</v>
      </c>
      <c r="K485" s="602">
        <v>61.92</v>
      </c>
      <c r="L485" s="603">
        <v>66.45</v>
      </c>
      <c r="M485" s="604">
        <v>73.23</v>
      </c>
      <c r="N485" s="602">
        <v>103.77</v>
      </c>
      <c r="O485" s="603">
        <v>111.23</v>
      </c>
      <c r="P485" s="604">
        <v>121.59</v>
      </c>
    </row>
    <row r="486" spans="1:16">
      <c r="A486" s="670">
        <f t="shared" si="7"/>
        <v>49</v>
      </c>
      <c r="B486" s="602">
        <v>35.119999999999997</v>
      </c>
      <c r="C486" s="603">
        <v>37.61</v>
      </c>
      <c r="D486" s="604">
        <v>41.48</v>
      </c>
      <c r="E486" s="602">
        <v>39.72</v>
      </c>
      <c r="F486" s="603">
        <v>42.55</v>
      </c>
      <c r="G486" s="604">
        <v>46.94</v>
      </c>
      <c r="H486" s="602">
        <v>47.21</v>
      </c>
      <c r="I486" s="603">
        <v>50.6</v>
      </c>
      <c r="J486" s="604">
        <v>55.79</v>
      </c>
      <c r="K486" s="602">
        <v>63.12</v>
      </c>
      <c r="L486" s="603">
        <v>67.67</v>
      </c>
      <c r="M486" s="604">
        <v>74.47</v>
      </c>
      <c r="N486" s="602">
        <v>105.55</v>
      </c>
      <c r="O486" s="603">
        <v>113.03</v>
      </c>
      <c r="P486" s="604">
        <v>123.38</v>
      </c>
    </row>
    <row r="487" spans="1:16">
      <c r="A487" s="670">
        <f t="shared" si="7"/>
        <v>49.1</v>
      </c>
      <c r="B487" s="602">
        <v>35.83</v>
      </c>
      <c r="C487" s="603">
        <v>38.33</v>
      </c>
      <c r="D487" s="604">
        <v>42.23</v>
      </c>
      <c r="E487" s="602">
        <v>40.520000000000003</v>
      </c>
      <c r="F487" s="603">
        <v>43.37</v>
      </c>
      <c r="G487" s="604">
        <v>47.78</v>
      </c>
      <c r="H487" s="602">
        <v>48.16</v>
      </c>
      <c r="I487" s="603">
        <v>51.57</v>
      </c>
      <c r="J487" s="604">
        <v>56.78</v>
      </c>
      <c r="K487" s="602">
        <v>64.349999999999994</v>
      </c>
      <c r="L487" s="603">
        <v>68.92</v>
      </c>
      <c r="M487" s="604">
        <v>75.75</v>
      </c>
      <c r="N487" s="602">
        <v>107.38</v>
      </c>
      <c r="O487" s="603">
        <v>114.88</v>
      </c>
      <c r="P487" s="604">
        <v>125.21</v>
      </c>
    </row>
    <row r="488" spans="1:16">
      <c r="A488" s="670">
        <f t="shared" si="7"/>
        <v>49.2</v>
      </c>
      <c r="B488" s="602">
        <v>36.57</v>
      </c>
      <c r="C488" s="603">
        <v>39.090000000000003</v>
      </c>
      <c r="D488" s="604">
        <v>43.01</v>
      </c>
      <c r="E488" s="602">
        <v>41.36</v>
      </c>
      <c r="F488" s="603">
        <v>44.22</v>
      </c>
      <c r="G488" s="604">
        <v>48.66</v>
      </c>
      <c r="H488" s="602">
        <v>49.14</v>
      </c>
      <c r="I488" s="603">
        <v>52.57</v>
      </c>
      <c r="J488" s="604">
        <v>57.81</v>
      </c>
      <c r="K488" s="602">
        <v>65.63</v>
      </c>
      <c r="L488" s="603">
        <v>70.22</v>
      </c>
      <c r="M488" s="604">
        <v>77.069999999999993</v>
      </c>
      <c r="N488" s="602">
        <v>109.26</v>
      </c>
      <c r="O488" s="603">
        <v>116.77</v>
      </c>
      <c r="P488" s="604">
        <v>127.09</v>
      </c>
    </row>
    <row r="489" spans="1:16">
      <c r="A489" s="670">
        <f t="shared" si="7"/>
        <v>49.3</v>
      </c>
      <c r="B489" s="602">
        <v>37.33</v>
      </c>
      <c r="C489" s="603">
        <v>39.869999999999997</v>
      </c>
      <c r="D489" s="604">
        <v>43.81</v>
      </c>
      <c r="E489" s="602">
        <v>42.22</v>
      </c>
      <c r="F489" s="603">
        <v>45.1</v>
      </c>
      <c r="G489" s="604">
        <v>49.56</v>
      </c>
      <c r="H489" s="602">
        <v>50.16</v>
      </c>
      <c r="I489" s="603">
        <v>53.61</v>
      </c>
      <c r="J489" s="604">
        <v>58.87</v>
      </c>
      <c r="K489" s="602">
        <v>66.95</v>
      </c>
      <c r="L489" s="603">
        <v>71.56</v>
      </c>
      <c r="M489" s="604">
        <v>78.430000000000007</v>
      </c>
      <c r="N489" s="602">
        <v>111.19</v>
      </c>
      <c r="O489" s="603">
        <v>118.72</v>
      </c>
      <c r="P489" s="604">
        <v>129.02000000000001</v>
      </c>
    </row>
    <row r="490" spans="1:16">
      <c r="A490" s="670">
        <f t="shared" si="7"/>
        <v>49.4</v>
      </c>
      <c r="B490" s="602">
        <v>38.130000000000003</v>
      </c>
      <c r="C490" s="603">
        <v>40.68</v>
      </c>
      <c r="D490" s="604">
        <v>44.65</v>
      </c>
      <c r="E490" s="602">
        <v>43.12</v>
      </c>
      <c r="F490" s="603">
        <v>46.02</v>
      </c>
      <c r="G490" s="604">
        <v>50.5</v>
      </c>
      <c r="H490" s="602">
        <v>51.22</v>
      </c>
      <c r="I490" s="603">
        <v>54.68</v>
      </c>
      <c r="J490" s="604">
        <v>59.98</v>
      </c>
      <c r="K490" s="602">
        <v>68.31</v>
      </c>
      <c r="L490" s="603">
        <v>72.95</v>
      </c>
      <c r="M490" s="604">
        <v>79.84</v>
      </c>
      <c r="N490" s="602">
        <v>113.17</v>
      </c>
      <c r="O490" s="603">
        <v>120.72</v>
      </c>
      <c r="P490" s="604">
        <v>131.01</v>
      </c>
    </row>
    <row r="491" spans="1:16">
      <c r="A491" s="670">
        <f t="shared" si="7"/>
        <v>49.5</v>
      </c>
      <c r="B491" s="602">
        <v>38.96</v>
      </c>
      <c r="C491" s="603">
        <v>41.53</v>
      </c>
      <c r="D491" s="604">
        <v>45.52</v>
      </c>
      <c r="E491" s="602">
        <v>44.05</v>
      </c>
      <c r="F491" s="603">
        <v>46.97</v>
      </c>
      <c r="G491" s="604">
        <v>51.48</v>
      </c>
      <c r="H491" s="602">
        <v>52.31</v>
      </c>
      <c r="I491" s="603">
        <v>55.8</v>
      </c>
      <c r="J491" s="604">
        <v>61.12</v>
      </c>
      <c r="K491" s="602">
        <v>69.72</v>
      </c>
      <c r="L491" s="603">
        <v>74.38</v>
      </c>
      <c r="M491" s="604">
        <v>81.3</v>
      </c>
      <c r="N491" s="602">
        <v>115.2</v>
      </c>
      <c r="O491" s="603">
        <v>122.78</v>
      </c>
      <c r="P491" s="604">
        <v>133.06</v>
      </c>
    </row>
    <row r="492" spans="1:16">
      <c r="A492" s="670">
        <f t="shared" si="7"/>
        <v>49.6</v>
      </c>
      <c r="B492" s="602">
        <v>39.81</v>
      </c>
      <c r="C492" s="603">
        <v>42.4</v>
      </c>
      <c r="D492" s="604">
        <v>46.43</v>
      </c>
      <c r="E492" s="602">
        <v>45.01</v>
      </c>
      <c r="F492" s="603">
        <v>47.96</v>
      </c>
      <c r="G492" s="604">
        <v>52.5</v>
      </c>
      <c r="H492" s="602">
        <v>53.44</v>
      </c>
      <c r="I492" s="603">
        <v>56.96</v>
      </c>
      <c r="J492" s="604">
        <v>62.31</v>
      </c>
      <c r="K492" s="602">
        <v>71.180000000000007</v>
      </c>
      <c r="L492" s="603">
        <v>75.87</v>
      </c>
      <c r="M492" s="604">
        <v>82.82</v>
      </c>
      <c r="N492" s="602">
        <v>117.29</v>
      </c>
      <c r="O492" s="603">
        <v>124.9</v>
      </c>
      <c r="P492" s="604">
        <v>135.16</v>
      </c>
    </row>
    <row r="493" spans="1:16">
      <c r="A493" s="670">
        <f t="shared" si="7"/>
        <v>49.7</v>
      </c>
      <c r="B493" s="602">
        <v>40.71</v>
      </c>
      <c r="C493" s="603">
        <v>43.32</v>
      </c>
      <c r="D493" s="604">
        <v>47.37</v>
      </c>
      <c r="E493" s="602">
        <v>46.02</v>
      </c>
      <c r="F493" s="603">
        <v>48.99</v>
      </c>
      <c r="G493" s="604">
        <v>53.56</v>
      </c>
      <c r="H493" s="602">
        <v>54.62</v>
      </c>
      <c r="I493" s="603">
        <v>58.17</v>
      </c>
      <c r="J493" s="604">
        <v>63.55</v>
      </c>
      <c r="K493" s="602">
        <v>72.69</v>
      </c>
      <c r="L493" s="603">
        <v>77.42</v>
      </c>
      <c r="M493" s="604">
        <v>84.39</v>
      </c>
      <c r="N493" s="602">
        <v>119.44</v>
      </c>
      <c r="O493" s="603">
        <v>127.09</v>
      </c>
      <c r="P493" s="604">
        <v>137.33000000000001</v>
      </c>
    </row>
    <row r="494" spans="1:16">
      <c r="A494" s="670">
        <f t="shared" si="7"/>
        <v>49.8</v>
      </c>
      <c r="B494" s="602">
        <v>41.64</v>
      </c>
      <c r="C494" s="603">
        <v>44.27</v>
      </c>
      <c r="D494" s="604">
        <v>48.36</v>
      </c>
      <c r="E494" s="602">
        <v>47.06</v>
      </c>
      <c r="F494" s="603">
        <v>50.06</v>
      </c>
      <c r="G494" s="604">
        <v>54.67</v>
      </c>
      <c r="H494" s="602">
        <v>55.85</v>
      </c>
      <c r="I494" s="603">
        <v>59.42</v>
      </c>
      <c r="J494" s="604">
        <v>64.84</v>
      </c>
      <c r="K494" s="602">
        <v>74.260000000000005</v>
      </c>
      <c r="L494" s="603">
        <v>79.03</v>
      </c>
      <c r="M494" s="604">
        <v>86.03</v>
      </c>
      <c r="N494" s="602">
        <v>121.65</v>
      </c>
      <c r="O494" s="603">
        <v>129.34</v>
      </c>
      <c r="P494" s="604">
        <v>139.57</v>
      </c>
    </row>
    <row r="495" spans="1:16">
      <c r="A495" s="670">
        <f t="shared" si="7"/>
        <v>49.9</v>
      </c>
      <c r="B495" s="602">
        <v>42.6</v>
      </c>
      <c r="C495" s="603">
        <v>45.27</v>
      </c>
      <c r="D495" s="604">
        <v>49.39</v>
      </c>
      <c r="E495" s="602">
        <v>48.15</v>
      </c>
      <c r="F495" s="603">
        <v>51.18</v>
      </c>
      <c r="G495" s="604">
        <v>55.83</v>
      </c>
      <c r="H495" s="602">
        <v>57.12</v>
      </c>
      <c r="I495" s="603">
        <v>60.73</v>
      </c>
      <c r="J495" s="604">
        <v>66.19</v>
      </c>
      <c r="K495" s="602">
        <v>75.89</v>
      </c>
      <c r="L495" s="603">
        <v>80.7</v>
      </c>
      <c r="M495" s="604">
        <v>87.74</v>
      </c>
      <c r="N495" s="602">
        <v>123.92</v>
      </c>
      <c r="O495" s="603">
        <v>131.66999999999999</v>
      </c>
      <c r="P495" s="604">
        <v>141.88999999999999</v>
      </c>
    </row>
    <row r="496" spans="1:16">
      <c r="A496" s="670">
        <f t="shared" si="7"/>
        <v>50</v>
      </c>
      <c r="B496" s="602">
        <v>43.62</v>
      </c>
      <c r="C496" s="603">
        <v>46.32</v>
      </c>
      <c r="D496" s="604">
        <v>50.48</v>
      </c>
      <c r="E496" s="602">
        <v>49.29</v>
      </c>
      <c r="F496" s="603">
        <v>52.36</v>
      </c>
      <c r="G496" s="604">
        <v>57.04</v>
      </c>
      <c r="H496" s="602">
        <v>58.45</v>
      </c>
      <c r="I496" s="603">
        <v>62.1</v>
      </c>
      <c r="J496" s="604">
        <v>67.599999999999994</v>
      </c>
      <c r="K496" s="602">
        <v>77.58</v>
      </c>
      <c r="L496" s="603">
        <v>82.44</v>
      </c>
      <c r="M496" s="604">
        <v>89.52</v>
      </c>
      <c r="N496" s="602">
        <v>126.27</v>
      </c>
      <c r="O496" s="603">
        <v>134.07</v>
      </c>
      <c r="P496" s="604">
        <v>144.28</v>
      </c>
    </row>
    <row r="497" spans="1:16">
      <c r="A497" s="670">
        <f t="shared" si="7"/>
        <v>50.1</v>
      </c>
      <c r="B497" s="602">
        <v>44.68</v>
      </c>
      <c r="C497" s="603">
        <v>47.41</v>
      </c>
      <c r="D497" s="604">
        <v>51.61</v>
      </c>
      <c r="E497" s="602">
        <v>50.48</v>
      </c>
      <c r="F497" s="603">
        <v>53.59</v>
      </c>
      <c r="G497" s="604">
        <v>58.31</v>
      </c>
      <c r="H497" s="602">
        <v>59.84</v>
      </c>
      <c r="I497" s="603">
        <v>63.54</v>
      </c>
      <c r="J497" s="604">
        <v>69.08</v>
      </c>
      <c r="K497" s="602">
        <v>79.34</v>
      </c>
      <c r="L497" s="603">
        <v>84.26</v>
      </c>
      <c r="M497" s="604">
        <v>91.38</v>
      </c>
      <c r="N497" s="602">
        <v>128.69</v>
      </c>
      <c r="O497" s="603">
        <v>136.56</v>
      </c>
      <c r="P497" s="604">
        <v>146.76</v>
      </c>
    </row>
    <row r="498" spans="1:16">
      <c r="A498" s="670">
        <f t="shared" si="7"/>
        <v>50.2</v>
      </c>
      <c r="B498" s="602">
        <v>45.79</v>
      </c>
      <c r="C498" s="603">
        <v>48.57</v>
      </c>
      <c r="D498" s="604">
        <v>52.81</v>
      </c>
      <c r="E498" s="602">
        <v>51.72</v>
      </c>
      <c r="F498" s="603">
        <v>54.88</v>
      </c>
      <c r="G498" s="604">
        <v>59.66</v>
      </c>
      <c r="H498" s="602">
        <v>61.29</v>
      </c>
      <c r="I498" s="603">
        <v>65.05</v>
      </c>
      <c r="J498" s="604">
        <v>70.64</v>
      </c>
      <c r="K498" s="602">
        <v>81.180000000000007</v>
      </c>
      <c r="L498" s="603">
        <v>86.16</v>
      </c>
      <c r="M498" s="604">
        <v>93.33</v>
      </c>
      <c r="N498" s="602">
        <v>131.19</v>
      </c>
      <c r="O498" s="603">
        <v>139.13999999999999</v>
      </c>
      <c r="P498" s="604">
        <v>149.34</v>
      </c>
    </row>
    <row r="499" spans="1:16">
      <c r="A499" s="670">
        <f t="shared" si="7"/>
        <v>50.3</v>
      </c>
      <c r="B499" s="602">
        <v>46.95</v>
      </c>
      <c r="C499" s="603">
        <v>49.78</v>
      </c>
      <c r="D499" s="604">
        <v>54.08</v>
      </c>
      <c r="E499" s="602">
        <v>53.03</v>
      </c>
      <c r="F499" s="603">
        <v>56.24</v>
      </c>
      <c r="G499" s="604">
        <v>61.07</v>
      </c>
      <c r="H499" s="602">
        <v>62.81</v>
      </c>
      <c r="I499" s="603">
        <v>66.63</v>
      </c>
      <c r="J499" s="604">
        <v>72.28</v>
      </c>
      <c r="K499" s="602">
        <v>83.1</v>
      </c>
      <c r="L499" s="603">
        <v>88.15</v>
      </c>
      <c r="M499" s="604">
        <v>95.38</v>
      </c>
      <c r="N499" s="602">
        <v>133.77000000000001</v>
      </c>
      <c r="O499" s="603">
        <v>141.81</v>
      </c>
      <c r="P499" s="604">
        <v>152.02000000000001</v>
      </c>
    </row>
    <row r="500" spans="1:16">
      <c r="A500" s="670">
        <f t="shared" si="7"/>
        <v>50.4</v>
      </c>
      <c r="B500" s="602">
        <v>48.18</v>
      </c>
      <c r="C500" s="603">
        <v>51.06</v>
      </c>
      <c r="D500" s="604">
        <v>55.43</v>
      </c>
      <c r="E500" s="602">
        <v>54.4</v>
      </c>
      <c r="F500" s="603">
        <v>57.67</v>
      </c>
      <c r="G500" s="604">
        <v>62.57</v>
      </c>
      <c r="H500" s="602">
        <v>64.400000000000006</v>
      </c>
      <c r="I500" s="603">
        <v>68.290000000000006</v>
      </c>
      <c r="J500" s="604">
        <v>74.02</v>
      </c>
      <c r="K500" s="602">
        <v>85.1</v>
      </c>
      <c r="L500" s="603">
        <v>90.24</v>
      </c>
      <c r="M500" s="604">
        <v>97.54</v>
      </c>
      <c r="N500" s="602">
        <v>136.44</v>
      </c>
      <c r="O500" s="603">
        <v>144.58000000000001</v>
      </c>
      <c r="P500" s="604">
        <v>154.81</v>
      </c>
    </row>
    <row r="501" spans="1:16">
      <c r="A501" s="670">
        <f t="shared" si="7"/>
        <v>50.5</v>
      </c>
      <c r="B501" s="602">
        <v>49.46</v>
      </c>
      <c r="C501" s="603">
        <v>52.41</v>
      </c>
      <c r="D501" s="604">
        <v>56.84</v>
      </c>
      <c r="E501" s="602">
        <v>55.84</v>
      </c>
      <c r="F501" s="603">
        <v>59.18</v>
      </c>
      <c r="G501" s="604">
        <v>64.150000000000006</v>
      </c>
      <c r="H501" s="602">
        <v>66.069999999999993</v>
      </c>
      <c r="I501" s="603">
        <v>70.040000000000006</v>
      </c>
      <c r="J501" s="604">
        <v>75.849999999999994</v>
      </c>
      <c r="K501" s="602">
        <v>87.19</v>
      </c>
      <c r="L501" s="603">
        <v>92.43</v>
      </c>
      <c r="M501" s="604">
        <v>99.81</v>
      </c>
      <c r="N501" s="602">
        <v>139.19999999999999</v>
      </c>
      <c r="O501" s="603">
        <v>147.44</v>
      </c>
      <c r="P501" s="604">
        <v>157.71</v>
      </c>
    </row>
    <row r="502" spans="1:16">
      <c r="A502" s="670">
        <f t="shared" si="7"/>
        <v>50.6</v>
      </c>
      <c r="B502" s="602">
        <v>50.8</v>
      </c>
      <c r="C502" s="603">
        <v>53.82</v>
      </c>
      <c r="D502" s="604">
        <v>58.3</v>
      </c>
      <c r="E502" s="602">
        <v>57.34</v>
      </c>
      <c r="F502" s="603">
        <v>60.75</v>
      </c>
      <c r="G502" s="604">
        <v>65.78</v>
      </c>
      <c r="H502" s="602">
        <v>67.81</v>
      </c>
      <c r="I502" s="603">
        <v>71.86</v>
      </c>
      <c r="J502" s="604">
        <v>77.72</v>
      </c>
      <c r="K502" s="602">
        <v>89.35</v>
      </c>
      <c r="L502" s="603">
        <v>94.7</v>
      </c>
      <c r="M502" s="604">
        <v>102.13</v>
      </c>
      <c r="N502" s="602">
        <v>142.02000000000001</v>
      </c>
      <c r="O502" s="603">
        <v>150.38999999999999</v>
      </c>
      <c r="P502" s="604">
        <v>160.63</v>
      </c>
    </row>
    <row r="503" spans="1:16">
      <c r="A503" s="670">
        <f t="shared" si="7"/>
        <v>50.7</v>
      </c>
      <c r="B503" s="602">
        <v>52.22</v>
      </c>
      <c r="C503" s="603">
        <v>55.31</v>
      </c>
      <c r="D503" s="604">
        <v>59.87</v>
      </c>
      <c r="E503" s="602">
        <v>58.92</v>
      </c>
      <c r="F503" s="603">
        <v>62.41</v>
      </c>
      <c r="G503" s="604">
        <v>67.52</v>
      </c>
      <c r="H503" s="602">
        <v>69.64</v>
      </c>
      <c r="I503" s="603">
        <v>73.78</v>
      </c>
      <c r="J503" s="604">
        <v>79.72</v>
      </c>
      <c r="K503" s="602">
        <v>91.63</v>
      </c>
      <c r="L503" s="603">
        <v>97.08</v>
      </c>
      <c r="M503" s="604">
        <v>104.59</v>
      </c>
      <c r="N503" s="602">
        <v>144.94999999999999</v>
      </c>
      <c r="O503" s="603">
        <v>153.44999999999999</v>
      </c>
      <c r="P503" s="604">
        <v>163.69999999999999</v>
      </c>
    </row>
    <row r="504" spans="1:16">
      <c r="A504" s="670">
        <f t="shared" si="7"/>
        <v>50.8</v>
      </c>
      <c r="B504" s="602">
        <v>53.72</v>
      </c>
      <c r="C504" s="603">
        <v>56.9</v>
      </c>
      <c r="D504" s="604">
        <v>61.54</v>
      </c>
      <c r="E504" s="602">
        <v>60.59</v>
      </c>
      <c r="F504" s="603">
        <v>64.19</v>
      </c>
      <c r="G504" s="604">
        <v>69.38</v>
      </c>
      <c r="H504" s="602">
        <v>71.569999999999993</v>
      </c>
      <c r="I504" s="603">
        <v>75.819999999999993</v>
      </c>
      <c r="J504" s="604">
        <v>81.86</v>
      </c>
      <c r="K504" s="602">
        <v>94.02</v>
      </c>
      <c r="L504" s="603">
        <v>99.61</v>
      </c>
      <c r="M504" s="604">
        <v>107.21</v>
      </c>
      <c r="N504" s="602">
        <v>147.99</v>
      </c>
      <c r="O504" s="603">
        <v>156.63999999999999</v>
      </c>
      <c r="P504" s="604">
        <v>166.91</v>
      </c>
    </row>
    <row r="505" spans="1:16">
      <c r="A505" s="670">
        <f t="shared" si="7"/>
        <v>50.9</v>
      </c>
      <c r="B505" s="602">
        <v>55.32</v>
      </c>
      <c r="C505" s="603">
        <v>58.6</v>
      </c>
      <c r="D505" s="604">
        <v>63.34</v>
      </c>
      <c r="E505" s="602">
        <v>62.37</v>
      </c>
      <c r="F505" s="603">
        <v>66.069999999999993</v>
      </c>
      <c r="G505" s="604">
        <v>71.38</v>
      </c>
      <c r="H505" s="602">
        <v>73.62</v>
      </c>
      <c r="I505" s="603">
        <v>78</v>
      </c>
      <c r="J505" s="604">
        <v>84.16</v>
      </c>
      <c r="K505" s="602">
        <v>96.55</v>
      </c>
      <c r="L505" s="603">
        <v>102.28</v>
      </c>
      <c r="M505" s="604">
        <v>110</v>
      </c>
      <c r="N505" s="602">
        <v>151.15</v>
      </c>
      <c r="O505" s="603">
        <v>159.97</v>
      </c>
      <c r="P505" s="604">
        <v>170.29</v>
      </c>
    </row>
    <row r="506" spans="1:16">
      <c r="A506" s="670">
        <f t="shared" si="7"/>
        <v>51</v>
      </c>
      <c r="B506" s="602">
        <v>57.03</v>
      </c>
      <c r="C506" s="603">
        <v>60.4</v>
      </c>
      <c r="D506" s="604">
        <v>65.31</v>
      </c>
      <c r="E506" s="602">
        <v>64.27</v>
      </c>
      <c r="F506" s="603">
        <v>68.069999999999993</v>
      </c>
      <c r="G506" s="604">
        <v>73.56</v>
      </c>
      <c r="H506" s="602">
        <v>75.8</v>
      </c>
      <c r="I506" s="603">
        <v>80.3</v>
      </c>
      <c r="J506" s="604">
        <v>86.65</v>
      </c>
      <c r="K506" s="602">
        <v>99.22</v>
      </c>
      <c r="L506" s="603">
        <v>105.1</v>
      </c>
      <c r="M506" s="604">
        <v>113.03</v>
      </c>
      <c r="N506" s="602">
        <v>154.44999999999999</v>
      </c>
      <c r="O506" s="603">
        <v>163.41999999999999</v>
      </c>
      <c r="P506" s="604">
        <v>173.89</v>
      </c>
    </row>
    <row r="507" spans="1:16">
      <c r="A507" s="670">
        <f t="shared" si="7"/>
        <v>51.1</v>
      </c>
      <c r="B507" s="602">
        <v>58.77</v>
      </c>
      <c r="C507" s="603">
        <v>62.27</v>
      </c>
      <c r="D507" s="604">
        <v>67.22</v>
      </c>
      <c r="E507" s="602">
        <v>66.209999999999994</v>
      </c>
      <c r="F507" s="603">
        <v>70.150000000000006</v>
      </c>
      <c r="G507" s="604">
        <v>75.67</v>
      </c>
      <c r="H507" s="602">
        <v>78.02</v>
      </c>
      <c r="I507" s="603">
        <v>82.68</v>
      </c>
      <c r="J507" s="604">
        <v>89.06</v>
      </c>
      <c r="K507" s="602">
        <v>101.93</v>
      </c>
      <c r="L507" s="603">
        <v>108</v>
      </c>
      <c r="M507" s="604">
        <v>115.93</v>
      </c>
      <c r="N507" s="602">
        <v>157.74</v>
      </c>
      <c r="O507" s="603">
        <v>166.93</v>
      </c>
      <c r="P507" s="604">
        <v>177.29</v>
      </c>
    </row>
    <row r="508" spans="1:16">
      <c r="A508" s="670">
        <f t="shared" si="7"/>
        <v>51.2</v>
      </c>
      <c r="B508" s="602">
        <v>60.65</v>
      </c>
      <c r="C508" s="603">
        <v>64.28</v>
      </c>
      <c r="D508" s="604">
        <v>69.33</v>
      </c>
      <c r="E508" s="602">
        <v>68.290000000000006</v>
      </c>
      <c r="F508" s="603">
        <v>72.38</v>
      </c>
      <c r="G508" s="604">
        <v>78</v>
      </c>
      <c r="H508" s="602">
        <v>80.41</v>
      </c>
      <c r="I508" s="603">
        <v>85.22</v>
      </c>
      <c r="J508" s="604">
        <v>91.71</v>
      </c>
      <c r="K508" s="602">
        <v>104.83</v>
      </c>
      <c r="L508" s="603">
        <v>111.08</v>
      </c>
      <c r="M508" s="604">
        <v>119.11</v>
      </c>
      <c r="N508" s="602">
        <v>161.19</v>
      </c>
      <c r="O508" s="603">
        <v>170.59</v>
      </c>
      <c r="P508" s="604">
        <v>180.95</v>
      </c>
    </row>
    <row r="509" spans="1:16">
      <c r="A509" s="670">
        <f t="shared" si="7"/>
        <v>51.3</v>
      </c>
      <c r="B509" s="602">
        <v>62.67</v>
      </c>
      <c r="C509" s="603">
        <v>66.45</v>
      </c>
      <c r="D509" s="604">
        <v>71.64</v>
      </c>
      <c r="E509" s="602">
        <v>70.53</v>
      </c>
      <c r="F509" s="603">
        <v>74.78</v>
      </c>
      <c r="G509" s="604">
        <v>80.55</v>
      </c>
      <c r="H509" s="602">
        <v>82.96</v>
      </c>
      <c r="I509" s="603">
        <v>87.96</v>
      </c>
      <c r="J509" s="604">
        <v>94.61</v>
      </c>
      <c r="K509" s="602">
        <v>107.9</v>
      </c>
      <c r="L509" s="603">
        <v>114.38</v>
      </c>
      <c r="M509" s="604">
        <v>122.56</v>
      </c>
      <c r="N509" s="602">
        <v>164.8</v>
      </c>
      <c r="O509" s="603">
        <v>174.43</v>
      </c>
      <c r="P509" s="604">
        <v>184.84</v>
      </c>
    </row>
    <row r="510" spans="1:16">
      <c r="A510" s="670">
        <f t="shared" si="7"/>
        <v>51.4</v>
      </c>
      <c r="B510" s="602">
        <v>64.86</v>
      </c>
      <c r="C510" s="603">
        <v>68.81</v>
      </c>
      <c r="D510" s="604">
        <v>74.180000000000007</v>
      </c>
      <c r="E510" s="602">
        <v>72.94</v>
      </c>
      <c r="F510" s="603">
        <v>77.39</v>
      </c>
      <c r="G510" s="604">
        <v>83.36</v>
      </c>
      <c r="H510" s="602">
        <v>85.7</v>
      </c>
      <c r="I510" s="603">
        <v>90.92</v>
      </c>
      <c r="J510" s="604">
        <v>97.78</v>
      </c>
      <c r="K510" s="602">
        <v>111.19</v>
      </c>
      <c r="L510" s="603">
        <v>117.92</v>
      </c>
      <c r="M510" s="604">
        <v>126.31</v>
      </c>
      <c r="N510" s="602">
        <v>168.57</v>
      </c>
      <c r="O510" s="603">
        <v>178.47</v>
      </c>
      <c r="P510" s="604">
        <v>188.97</v>
      </c>
    </row>
    <row r="511" spans="1:16">
      <c r="A511" s="670">
        <f t="shared" si="7"/>
        <v>51.5</v>
      </c>
      <c r="B511" s="602">
        <v>67.290000000000006</v>
      </c>
      <c r="C511" s="603">
        <v>71.349999999999994</v>
      </c>
      <c r="D511" s="604">
        <v>77.17</v>
      </c>
      <c r="E511" s="602">
        <v>75.63</v>
      </c>
      <c r="F511" s="603">
        <v>80.19</v>
      </c>
      <c r="G511" s="604">
        <v>86.64</v>
      </c>
      <c r="H511" s="602">
        <v>88.75</v>
      </c>
      <c r="I511" s="603">
        <v>94.09</v>
      </c>
      <c r="J511" s="604">
        <v>101.47</v>
      </c>
      <c r="K511" s="602">
        <v>114.82</v>
      </c>
      <c r="L511" s="603">
        <v>121.68</v>
      </c>
      <c r="M511" s="604">
        <v>130.63999999999999</v>
      </c>
      <c r="N511" s="602">
        <v>172.63</v>
      </c>
      <c r="O511" s="603">
        <v>182.67</v>
      </c>
      <c r="P511" s="604">
        <v>193.59</v>
      </c>
    </row>
    <row r="512" spans="1:16">
      <c r="A512" s="670">
        <f t="shared" si="7"/>
        <v>51.6</v>
      </c>
      <c r="B512" s="602">
        <v>69.599999999999994</v>
      </c>
      <c r="C512" s="603">
        <v>73.930000000000007</v>
      </c>
      <c r="D512" s="604">
        <v>79.650000000000006</v>
      </c>
      <c r="E512" s="602">
        <v>78.16</v>
      </c>
      <c r="F512" s="603">
        <v>83.03</v>
      </c>
      <c r="G512" s="604">
        <v>89.36</v>
      </c>
      <c r="H512" s="602">
        <v>91.62</v>
      </c>
      <c r="I512" s="603">
        <v>97.3</v>
      </c>
      <c r="J512" s="604">
        <v>104.53</v>
      </c>
      <c r="K512" s="602">
        <v>118.21</v>
      </c>
      <c r="L512" s="603">
        <v>125.47</v>
      </c>
      <c r="M512" s="604">
        <v>134.19999999999999</v>
      </c>
      <c r="N512" s="602">
        <v>176.36</v>
      </c>
      <c r="O512" s="603">
        <v>186.79</v>
      </c>
      <c r="P512" s="604">
        <v>197.35</v>
      </c>
    </row>
    <row r="513" spans="1:16">
      <c r="A513" s="670">
        <f t="shared" si="7"/>
        <v>51.7</v>
      </c>
      <c r="B513" s="602">
        <v>72.17</v>
      </c>
      <c r="C513" s="603">
        <v>76.72</v>
      </c>
      <c r="D513" s="604">
        <v>82.57</v>
      </c>
      <c r="E513" s="602">
        <v>80.989999999999995</v>
      </c>
      <c r="F513" s="603">
        <v>86.08</v>
      </c>
      <c r="G513" s="604">
        <v>92.55</v>
      </c>
      <c r="H513" s="602">
        <v>94.8</v>
      </c>
      <c r="I513" s="603">
        <v>100.74</v>
      </c>
      <c r="J513" s="604">
        <v>108.1</v>
      </c>
      <c r="K513" s="602">
        <v>121.94</v>
      </c>
      <c r="L513" s="603">
        <v>129.47999999999999</v>
      </c>
      <c r="M513" s="604">
        <v>138.33000000000001</v>
      </c>
      <c r="N513" s="602">
        <v>180.37</v>
      </c>
      <c r="O513" s="603">
        <v>191.07</v>
      </c>
      <c r="P513" s="604">
        <v>201.58</v>
      </c>
    </row>
    <row r="514" spans="1:16">
      <c r="A514" s="670">
        <f t="shared" si="7"/>
        <v>51.8</v>
      </c>
      <c r="B514" s="602">
        <v>74.989999999999995</v>
      </c>
      <c r="C514" s="603">
        <v>79.78</v>
      </c>
      <c r="D514" s="604">
        <v>85.85</v>
      </c>
      <c r="E514" s="602">
        <v>84.08</v>
      </c>
      <c r="F514" s="603">
        <v>89.44</v>
      </c>
      <c r="G514" s="604">
        <v>96.13</v>
      </c>
      <c r="H514" s="602">
        <v>98.27</v>
      </c>
      <c r="I514" s="603">
        <v>104.51</v>
      </c>
      <c r="J514" s="604">
        <v>112.09</v>
      </c>
      <c r="K514" s="602">
        <v>125.97</v>
      </c>
      <c r="L514" s="603">
        <v>133.84</v>
      </c>
      <c r="M514" s="604">
        <v>142.88999999999999</v>
      </c>
      <c r="N514" s="602">
        <v>184.57</v>
      </c>
      <c r="O514" s="603">
        <v>195.57</v>
      </c>
      <c r="P514" s="604">
        <v>206.1</v>
      </c>
    </row>
    <row r="515" spans="1:16">
      <c r="A515" s="670">
        <f t="shared" si="7"/>
        <v>51.9</v>
      </c>
      <c r="B515" s="602">
        <v>78.099999999999994</v>
      </c>
      <c r="C515" s="603">
        <v>83.18</v>
      </c>
      <c r="D515" s="604">
        <v>89.56</v>
      </c>
      <c r="E515" s="602">
        <v>87.48</v>
      </c>
      <c r="F515" s="603">
        <v>93.15</v>
      </c>
      <c r="G515" s="604">
        <v>100.17</v>
      </c>
      <c r="H515" s="602">
        <v>102.06</v>
      </c>
      <c r="I515" s="603">
        <v>108.64</v>
      </c>
      <c r="J515" s="604">
        <v>116.57</v>
      </c>
      <c r="K515" s="602">
        <v>130.33000000000001</v>
      </c>
      <c r="L515" s="603">
        <v>138.58000000000001</v>
      </c>
      <c r="M515" s="604">
        <v>147.94999999999999</v>
      </c>
      <c r="N515" s="602">
        <v>188.98</v>
      </c>
      <c r="O515" s="603">
        <v>200.32</v>
      </c>
      <c r="P515" s="604">
        <v>210.94</v>
      </c>
    </row>
    <row r="516" spans="1:16">
      <c r="A516" s="670">
        <f t="shared" si="7"/>
        <v>52</v>
      </c>
      <c r="B516" s="602">
        <v>81.64</v>
      </c>
      <c r="C516" s="603">
        <v>86.91</v>
      </c>
      <c r="D516" s="604">
        <v>94.06</v>
      </c>
      <c r="E516" s="602">
        <v>91.33</v>
      </c>
      <c r="F516" s="603">
        <v>97.21</v>
      </c>
      <c r="G516" s="604">
        <v>105.05</v>
      </c>
      <c r="H516" s="602">
        <v>106.35</v>
      </c>
      <c r="I516" s="603">
        <v>113.15</v>
      </c>
      <c r="J516" s="604">
        <v>121.94</v>
      </c>
      <c r="K516" s="602">
        <v>135.19999999999999</v>
      </c>
      <c r="L516" s="603">
        <v>143.69</v>
      </c>
      <c r="M516" s="604">
        <v>153.91999999999999</v>
      </c>
      <c r="N516" s="602">
        <v>193.72</v>
      </c>
      <c r="O516" s="603">
        <v>205.24</v>
      </c>
      <c r="P516" s="604">
        <v>216.38</v>
      </c>
    </row>
    <row r="517" spans="1:16">
      <c r="A517" s="670">
        <f t="shared" si="7"/>
        <v>52.1</v>
      </c>
      <c r="B517" s="602">
        <v>84.88</v>
      </c>
      <c r="C517" s="603">
        <v>90.57</v>
      </c>
      <c r="D517" s="604">
        <v>97.58</v>
      </c>
      <c r="E517" s="602">
        <v>94.85</v>
      </c>
      <c r="F517" s="603">
        <v>101.19</v>
      </c>
      <c r="G517" s="604">
        <v>108.84</v>
      </c>
      <c r="H517" s="602">
        <v>110.25</v>
      </c>
      <c r="I517" s="603">
        <v>117.54</v>
      </c>
      <c r="J517" s="604">
        <v>126.1</v>
      </c>
      <c r="K517" s="602">
        <v>139.59</v>
      </c>
      <c r="L517" s="603">
        <v>148.6</v>
      </c>
      <c r="M517" s="604">
        <v>158.52000000000001</v>
      </c>
      <c r="N517" s="602">
        <v>197.88</v>
      </c>
      <c r="O517" s="603">
        <v>209.84</v>
      </c>
      <c r="P517" s="604">
        <v>220.49</v>
      </c>
    </row>
    <row r="518" spans="1:16">
      <c r="A518" s="670">
        <f t="shared" si="7"/>
        <v>52.2</v>
      </c>
      <c r="B518" s="602">
        <v>88.44</v>
      </c>
      <c r="C518" s="603">
        <v>94.46</v>
      </c>
      <c r="D518" s="604">
        <v>101.55</v>
      </c>
      <c r="E518" s="602">
        <v>98.71</v>
      </c>
      <c r="F518" s="603">
        <v>105.39</v>
      </c>
      <c r="G518" s="604">
        <v>113.13</v>
      </c>
      <c r="H518" s="602">
        <v>114.49</v>
      </c>
      <c r="I518" s="603">
        <v>122.15</v>
      </c>
      <c r="J518" s="604">
        <v>130.78</v>
      </c>
      <c r="K518" s="602">
        <v>144.31</v>
      </c>
      <c r="L518" s="603">
        <v>153.71</v>
      </c>
      <c r="M518" s="604">
        <v>163.61000000000001</v>
      </c>
      <c r="N518" s="602">
        <v>202.19</v>
      </c>
      <c r="O518" s="603">
        <v>214.43</v>
      </c>
      <c r="P518" s="604">
        <v>224.85</v>
      </c>
    </row>
    <row r="519" spans="1:16">
      <c r="A519" s="670">
        <f t="shared" si="7"/>
        <v>52.3</v>
      </c>
      <c r="B519" s="602">
        <v>92.43</v>
      </c>
      <c r="C519" s="603">
        <v>98.81</v>
      </c>
      <c r="D519" s="604">
        <v>106.19</v>
      </c>
      <c r="E519" s="602">
        <v>103.02</v>
      </c>
      <c r="F519" s="603">
        <v>110.08</v>
      </c>
      <c r="G519" s="604">
        <v>118.11</v>
      </c>
      <c r="H519" s="602">
        <v>119.2</v>
      </c>
      <c r="I519" s="603">
        <v>127.27</v>
      </c>
      <c r="J519" s="604">
        <v>136.16</v>
      </c>
      <c r="K519" s="602">
        <v>149.47</v>
      </c>
      <c r="L519" s="603">
        <v>159.29</v>
      </c>
      <c r="M519" s="604">
        <v>169.39</v>
      </c>
      <c r="N519" s="602">
        <v>206.71</v>
      </c>
      <c r="O519" s="603">
        <v>219.24</v>
      </c>
      <c r="P519" s="604">
        <v>229.56</v>
      </c>
    </row>
    <row r="520" spans="1:16">
      <c r="A520" s="670">
        <f t="shared" ref="A520:A583" si="8">ROUND(A519+0.1,1)</f>
        <v>52.4</v>
      </c>
      <c r="B520" s="602">
        <v>96.92</v>
      </c>
      <c r="C520" s="603">
        <v>103.73</v>
      </c>
      <c r="D520" s="604">
        <v>111.58</v>
      </c>
      <c r="E520" s="602">
        <v>107.84</v>
      </c>
      <c r="F520" s="603">
        <v>115.36</v>
      </c>
      <c r="G520" s="604">
        <v>123.86</v>
      </c>
      <c r="H520" s="602">
        <v>124.44</v>
      </c>
      <c r="I520" s="603">
        <v>132.97999999999999</v>
      </c>
      <c r="J520" s="604">
        <v>142.34</v>
      </c>
      <c r="K520" s="602">
        <v>155.12</v>
      </c>
      <c r="L520" s="603">
        <v>165.42</v>
      </c>
      <c r="M520" s="604">
        <v>175.88</v>
      </c>
      <c r="N520" s="602">
        <v>211.42</v>
      </c>
      <c r="O520" s="603">
        <v>224.24</v>
      </c>
      <c r="P520" s="604">
        <v>234.54</v>
      </c>
    </row>
    <row r="521" spans="1:16">
      <c r="A521" s="670">
        <f t="shared" si="8"/>
        <v>52.5</v>
      </c>
      <c r="B521" s="602">
        <v>102.11</v>
      </c>
      <c r="C521" s="603">
        <v>109.25</v>
      </c>
      <c r="D521" s="604">
        <v>118.18</v>
      </c>
      <c r="E521" s="602">
        <v>113.39</v>
      </c>
      <c r="F521" s="603">
        <v>121.25</v>
      </c>
      <c r="G521" s="604">
        <v>130.85</v>
      </c>
      <c r="H521" s="602">
        <v>130.41</v>
      </c>
      <c r="I521" s="603">
        <v>139.30000000000001</v>
      </c>
      <c r="J521" s="604">
        <v>149.76</v>
      </c>
      <c r="K521" s="602">
        <v>161.44999999999999</v>
      </c>
      <c r="L521" s="603">
        <v>172.06</v>
      </c>
      <c r="M521" s="604">
        <v>183.5</v>
      </c>
      <c r="N521" s="602">
        <v>216.37</v>
      </c>
      <c r="O521" s="603">
        <v>229.35</v>
      </c>
      <c r="P521" s="604">
        <v>239.96</v>
      </c>
    </row>
    <row r="522" spans="1:16">
      <c r="A522" s="670">
        <f t="shared" si="8"/>
        <v>52.6</v>
      </c>
      <c r="B522" s="602">
        <v>106.86</v>
      </c>
      <c r="C522" s="603">
        <v>114.49</v>
      </c>
      <c r="D522" s="604">
        <v>123.54</v>
      </c>
      <c r="E522" s="602">
        <v>118.45</v>
      </c>
      <c r="F522" s="603">
        <v>126.81</v>
      </c>
      <c r="G522" s="604">
        <v>136.51</v>
      </c>
      <c r="H522" s="602">
        <v>135.81</v>
      </c>
      <c r="I522" s="603">
        <v>145.22</v>
      </c>
      <c r="J522" s="604">
        <v>155.72</v>
      </c>
      <c r="K522" s="602">
        <v>167.07</v>
      </c>
      <c r="L522" s="603">
        <v>178.17</v>
      </c>
      <c r="M522" s="604">
        <v>189.5</v>
      </c>
      <c r="N522" s="602">
        <v>220.58</v>
      </c>
      <c r="O522" s="603">
        <v>233.82</v>
      </c>
      <c r="P522" s="604">
        <v>244.04</v>
      </c>
    </row>
    <row r="523" spans="1:16">
      <c r="A523" s="670">
        <f t="shared" si="8"/>
        <v>52.7</v>
      </c>
      <c r="B523" s="602">
        <v>111.52</v>
      </c>
      <c r="C523" s="603">
        <v>119.62</v>
      </c>
      <c r="D523" s="604">
        <v>128.43</v>
      </c>
      <c r="E523" s="602">
        <v>123.39</v>
      </c>
      <c r="F523" s="603">
        <v>132.22999999999999</v>
      </c>
      <c r="G523" s="604">
        <v>141.63999999999999</v>
      </c>
      <c r="H523" s="602">
        <v>141.05000000000001</v>
      </c>
      <c r="I523" s="603">
        <v>150.94999999999999</v>
      </c>
      <c r="J523" s="604">
        <v>161.08000000000001</v>
      </c>
      <c r="K523" s="602">
        <v>172.43</v>
      </c>
      <c r="L523" s="603">
        <v>183.98</v>
      </c>
      <c r="M523" s="604">
        <v>194.83</v>
      </c>
      <c r="N523" s="602">
        <v>224.4</v>
      </c>
      <c r="O523" s="603">
        <v>237.87</v>
      </c>
      <c r="P523" s="604">
        <v>247.52</v>
      </c>
    </row>
    <row r="524" spans="1:16">
      <c r="A524" s="670">
        <f t="shared" si="8"/>
        <v>52.8</v>
      </c>
      <c r="B524" s="602">
        <v>116.94</v>
      </c>
      <c r="C524" s="603">
        <v>125.48</v>
      </c>
      <c r="D524" s="604">
        <v>134.52000000000001</v>
      </c>
      <c r="E524" s="602">
        <v>129.09</v>
      </c>
      <c r="F524" s="603">
        <v>138.38</v>
      </c>
      <c r="G524" s="604">
        <v>147.99</v>
      </c>
      <c r="H524" s="602">
        <v>147.03</v>
      </c>
      <c r="I524" s="603">
        <v>157.37</v>
      </c>
      <c r="J524" s="604">
        <v>167.65</v>
      </c>
      <c r="K524" s="602">
        <v>178.42</v>
      </c>
      <c r="L524" s="603">
        <v>190.35</v>
      </c>
      <c r="M524" s="604">
        <v>201.18</v>
      </c>
      <c r="N524" s="602">
        <v>228.39</v>
      </c>
      <c r="O524" s="603">
        <v>241.99</v>
      </c>
      <c r="P524" s="604">
        <v>251.33</v>
      </c>
    </row>
    <row r="525" spans="1:16">
      <c r="A525" s="670">
        <f t="shared" si="8"/>
        <v>52.9</v>
      </c>
      <c r="B525" s="602">
        <v>123.14</v>
      </c>
      <c r="C525" s="603">
        <v>132.19</v>
      </c>
      <c r="D525" s="604">
        <v>141.76</v>
      </c>
      <c r="E525" s="602">
        <v>135.57</v>
      </c>
      <c r="F525" s="603">
        <v>145.38</v>
      </c>
      <c r="G525" s="604">
        <v>155.49</v>
      </c>
      <c r="H525" s="602">
        <v>153.76</v>
      </c>
      <c r="I525" s="603">
        <v>164.59</v>
      </c>
      <c r="J525" s="604">
        <v>175.29</v>
      </c>
      <c r="K525" s="602">
        <v>184.98</v>
      </c>
      <c r="L525" s="603">
        <v>197.31</v>
      </c>
      <c r="M525" s="604">
        <v>208.33</v>
      </c>
      <c r="N525" s="602">
        <v>232.41</v>
      </c>
      <c r="O525" s="603">
        <v>246.14</v>
      </c>
      <c r="P525" s="604">
        <v>255.24</v>
      </c>
    </row>
    <row r="526" spans="1:16">
      <c r="A526" s="670">
        <f t="shared" si="8"/>
        <v>53</v>
      </c>
      <c r="B526" s="602">
        <v>130.36000000000001</v>
      </c>
      <c r="C526" s="603">
        <v>139.82</v>
      </c>
      <c r="D526" s="604">
        <v>150.62</v>
      </c>
      <c r="E526" s="602">
        <v>143.06</v>
      </c>
      <c r="F526" s="603">
        <v>153.26</v>
      </c>
      <c r="G526" s="604">
        <v>164.55</v>
      </c>
      <c r="H526" s="602">
        <v>161.41</v>
      </c>
      <c r="I526" s="603">
        <v>172.61</v>
      </c>
      <c r="J526" s="604">
        <v>184.35</v>
      </c>
      <c r="K526" s="602">
        <v>192.2</v>
      </c>
      <c r="L526" s="603">
        <v>204.78</v>
      </c>
      <c r="M526" s="604">
        <v>216.5</v>
      </c>
      <c r="N526" s="602">
        <v>236.44</v>
      </c>
      <c r="O526" s="603">
        <v>250.18</v>
      </c>
      <c r="P526" s="604">
        <v>259.19</v>
      </c>
    </row>
    <row r="527" spans="1:16">
      <c r="A527" s="670">
        <f t="shared" si="8"/>
        <v>53.1</v>
      </c>
      <c r="B527" s="602">
        <v>137.66999999999999</v>
      </c>
      <c r="C527" s="603">
        <v>147.15</v>
      </c>
      <c r="D527" s="604">
        <v>159.31</v>
      </c>
      <c r="E527" s="602">
        <v>150.56</v>
      </c>
      <c r="F527" s="603">
        <v>160.77000000000001</v>
      </c>
      <c r="G527" s="604">
        <v>173.35</v>
      </c>
      <c r="H527" s="602">
        <v>168.97</v>
      </c>
      <c r="I527" s="603">
        <v>180.13</v>
      </c>
      <c r="J527" s="604">
        <v>193</v>
      </c>
      <c r="K527" s="602">
        <v>199.09</v>
      </c>
      <c r="L527" s="603">
        <v>211.57</v>
      </c>
      <c r="M527" s="604">
        <v>223.96</v>
      </c>
      <c r="N527" s="602">
        <v>239.93</v>
      </c>
      <c r="O527" s="603">
        <v>253.56</v>
      </c>
      <c r="P527" s="604">
        <v>262.42</v>
      </c>
    </row>
    <row r="528" spans="1:16">
      <c r="A528" s="670">
        <f t="shared" si="8"/>
        <v>53.2</v>
      </c>
      <c r="B528" s="602">
        <v>142.74</v>
      </c>
      <c r="C528" s="603">
        <v>153.19</v>
      </c>
      <c r="D528" s="604">
        <v>163.79</v>
      </c>
      <c r="E528" s="602">
        <v>155.74</v>
      </c>
      <c r="F528" s="603">
        <v>166.91</v>
      </c>
      <c r="G528" s="604">
        <v>177.87</v>
      </c>
      <c r="H528" s="602">
        <v>174.15</v>
      </c>
      <c r="I528" s="603">
        <v>186.21</v>
      </c>
      <c r="J528" s="604">
        <v>197.43</v>
      </c>
      <c r="K528" s="602">
        <v>203.75</v>
      </c>
      <c r="L528" s="603">
        <v>216.95</v>
      </c>
      <c r="M528" s="604">
        <v>227.8</v>
      </c>
      <c r="N528" s="602">
        <v>242.25</v>
      </c>
      <c r="O528" s="603">
        <v>256.12</v>
      </c>
      <c r="P528" s="604">
        <v>264.18</v>
      </c>
    </row>
    <row r="529" spans="1:16">
      <c r="A529" s="670">
        <f t="shared" si="8"/>
        <v>53.3</v>
      </c>
      <c r="B529" s="602">
        <v>149.28</v>
      </c>
      <c r="C529" s="603">
        <v>160.12</v>
      </c>
      <c r="D529" s="604">
        <v>170.64</v>
      </c>
      <c r="E529" s="602">
        <v>162.35</v>
      </c>
      <c r="F529" s="603">
        <v>173.89</v>
      </c>
      <c r="G529" s="604">
        <v>184.7</v>
      </c>
      <c r="H529" s="602">
        <v>180.64</v>
      </c>
      <c r="I529" s="603">
        <v>193.02</v>
      </c>
      <c r="J529" s="604">
        <v>203.99</v>
      </c>
      <c r="K529" s="602">
        <v>209.37</v>
      </c>
      <c r="L529" s="603">
        <v>222.75</v>
      </c>
      <c r="M529" s="604">
        <v>233.19</v>
      </c>
      <c r="N529" s="602">
        <v>244.73</v>
      </c>
      <c r="O529" s="603">
        <v>258.60000000000002</v>
      </c>
      <c r="P529" s="604">
        <v>266.27</v>
      </c>
    </row>
    <row r="530" spans="1:16">
      <c r="A530" s="670">
        <f t="shared" si="8"/>
        <v>53.4</v>
      </c>
      <c r="B530" s="602">
        <v>156.87</v>
      </c>
      <c r="C530" s="603">
        <v>168.14</v>
      </c>
      <c r="D530" s="604">
        <v>178.99</v>
      </c>
      <c r="E530" s="602">
        <v>169.94</v>
      </c>
      <c r="F530" s="603">
        <v>181.87</v>
      </c>
      <c r="G530" s="604">
        <v>192.92</v>
      </c>
      <c r="H530" s="602">
        <v>187.95</v>
      </c>
      <c r="I530" s="603">
        <v>200.64</v>
      </c>
      <c r="J530" s="604">
        <v>211.7</v>
      </c>
      <c r="K530" s="602">
        <v>215.43</v>
      </c>
      <c r="L530" s="603">
        <v>228.97</v>
      </c>
      <c r="M530" s="604">
        <v>239.22</v>
      </c>
      <c r="N530" s="602">
        <v>247.1</v>
      </c>
      <c r="O530" s="603">
        <v>260.95</v>
      </c>
      <c r="P530" s="604">
        <v>268.29000000000002</v>
      </c>
    </row>
    <row r="531" spans="1:16">
      <c r="A531" s="670">
        <f t="shared" si="8"/>
        <v>53.5</v>
      </c>
      <c r="B531" s="602">
        <v>165.66</v>
      </c>
      <c r="C531" s="603">
        <v>177.26</v>
      </c>
      <c r="D531" s="604">
        <v>189.05</v>
      </c>
      <c r="E531" s="602">
        <v>178.61</v>
      </c>
      <c r="F531" s="603">
        <v>190.8</v>
      </c>
      <c r="G531" s="604">
        <v>202.65</v>
      </c>
      <c r="H531" s="602">
        <v>196.1</v>
      </c>
      <c r="I531" s="603">
        <v>208.97</v>
      </c>
      <c r="J531" s="604">
        <v>220.56</v>
      </c>
      <c r="K531" s="602">
        <v>221.83</v>
      </c>
      <c r="L531" s="603">
        <v>235.39</v>
      </c>
      <c r="M531" s="604">
        <v>245.72</v>
      </c>
      <c r="N531" s="602">
        <v>249.26</v>
      </c>
      <c r="O531" s="603">
        <v>263.06</v>
      </c>
      <c r="P531" s="604">
        <v>270.13</v>
      </c>
    </row>
    <row r="532" spans="1:16">
      <c r="A532" s="670">
        <f t="shared" si="8"/>
        <v>53.6</v>
      </c>
      <c r="B532" s="602">
        <v>177.78</v>
      </c>
      <c r="C532" s="603">
        <v>186.45</v>
      </c>
      <c r="D532" s="604">
        <v>203.02</v>
      </c>
      <c r="E532" s="602">
        <v>190.28</v>
      </c>
      <c r="F532" s="603">
        <v>199.67</v>
      </c>
      <c r="G532" s="604">
        <v>215.78</v>
      </c>
      <c r="H532" s="602">
        <v>206.66</v>
      </c>
      <c r="I532" s="603">
        <v>217.01</v>
      </c>
      <c r="J532" s="604">
        <v>231.97</v>
      </c>
      <c r="K532" s="602">
        <v>229.44</v>
      </c>
      <c r="L532" s="603">
        <v>241.25</v>
      </c>
      <c r="M532" s="604">
        <v>253.26</v>
      </c>
      <c r="N532" s="602">
        <v>251.3</v>
      </c>
      <c r="O532" s="603">
        <v>264.76</v>
      </c>
      <c r="P532" s="604">
        <v>271.77</v>
      </c>
    </row>
    <row r="533" spans="1:16">
      <c r="A533" s="670">
        <f t="shared" si="8"/>
        <v>53.7</v>
      </c>
      <c r="B533" s="602">
        <v>180.27</v>
      </c>
      <c r="C533" s="603">
        <v>192.49</v>
      </c>
      <c r="D533" s="604">
        <v>204.11</v>
      </c>
      <c r="E533" s="602">
        <v>192.74</v>
      </c>
      <c r="F533" s="603">
        <v>205.44</v>
      </c>
      <c r="G533" s="604">
        <v>216.91</v>
      </c>
      <c r="H533" s="602">
        <v>208.97</v>
      </c>
      <c r="I533" s="603">
        <v>222.19</v>
      </c>
      <c r="J533" s="604">
        <v>233.13</v>
      </c>
      <c r="K533" s="602">
        <v>231.31</v>
      </c>
      <c r="L533" s="603">
        <v>244.97</v>
      </c>
      <c r="M533" s="604">
        <v>254.35</v>
      </c>
      <c r="N533" s="602">
        <v>252.11</v>
      </c>
      <c r="O533" s="603">
        <v>265.89999999999998</v>
      </c>
      <c r="P533" s="604">
        <v>272.39</v>
      </c>
    </row>
    <row r="534" spans="1:16">
      <c r="A534" s="670">
        <f t="shared" si="8"/>
        <v>53.8</v>
      </c>
      <c r="B534" s="602">
        <v>186.5</v>
      </c>
      <c r="C534" s="603">
        <v>199</v>
      </c>
      <c r="D534" s="604">
        <v>209.91</v>
      </c>
      <c r="E534" s="602">
        <v>198.65</v>
      </c>
      <c r="F534" s="603">
        <v>211.58</v>
      </c>
      <c r="G534" s="604">
        <v>222.3</v>
      </c>
      <c r="H534" s="602">
        <v>214.2</v>
      </c>
      <c r="I534" s="603">
        <v>227.58</v>
      </c>
      <c r="J534" s="604">
        <v>237.75</v>
      </c>
      <c r="K534" s="602">
        <v>234.94</v>
      </c>
      <c r="L534" s="603">
        <v>248.64</v>
      </c>
      <c r="M534" s="604">
        <v>257.37</v>
      </c>
      <c r="N534" s="602">
        <v>253.1</v>
      </c>
      <c r="O534" s="603">
        <v>266.91000000000003</v>
      </c>
      <c r="P534" s="604">
        <v>273.16000000000003</v>
      </c>
    </row>
    <row r="535" spans="1:16">
      <c r="A535" s="670">
        <f t="shared" si="8"/>
        <v>53.9</v>
      </c>
      <c r="B535" s="602">
        <v>193.92</v>
      </c>
      <c r="C535" s="603">
        <v>206.6</v>
      </c>
      <c r="D535" s="604">
        <v>217.37</v>
      </c>
      <c r="E535" s="602">
        <v>205.56</v>
      </c>
      <c r="F535" s="603">
        <v>218.62</v>
      </c>
      <c r="G535" s="604">
        <v>229.1</v>
      </c>
      <c r="H535" s="602">
        <v>220.13</v>
      </c>
      <c r="I535" s="603">
        <v>233.55</v>
      </c>
      <c r="J535" s="604">
        <v>243.37</v>
      </c>
      <c r="K535" s="602">
        <v>238.78</v>
      </c>
      <c r="L535" s="603">
        <v>252.44</v>
      </c>
      <c r="M535" s="604">
        <v>260.75</v>
      </c>
      <c r="N535" s="602">
        <v>254</v>
      </c>
      <c r="O535" s="603">
        <v>267.81</v>
      </c>
      <c r="P535" s="604">
        <v>273.88</v>
      </c>
    </row>
    <row r="536" spans="1:16">
      <c r="A536" s="670">
        <f t="shared" si="8"/>
        <v>54</v>
      </c>
      <c r="B536" s="602">
        <v>202.33</v>
      </c>
      <c r="C536" s="603">
        <v>215.09</v>
      </c>
      <c r="D536" s="604">
        <v>226.12</v>
      </c>
      <c r="E536" s="602">
        <v>213.2</v>
      </c>
      <c r="F536" s="603">
        <v>226.28</v>
      </c>
      <c r="G536" s="604">
        <v>236.86</v>
      </c>
      <c r="H536" s="602">
        <v>226.44</v>
      </c>
      <c r="I536" s="603">
        <v>239.81</v>
      </c>
      <c r="J536" s="604">
        <v>249.51</v>
      </c>
      <c r="K536" s="602">
        <v>242.55</v>
      </c>
      <c r="L536" s="603">
        <v>256.12</v>
      </c>
      <c r="M536" s="604">
        <v>264.12</v>
      </c>
      <c r="N536" s="602">
        <v>254.76</v>
      </c>
      <c r="O536" s="603">
        <v>268.58</v>
      </c>
      <c r="P536" s="604">
        <v>274.49</v>
      </c>
    </row>
    <row r="537" spans="1:16">
      <c r="A537" s="670">
        <f t="shared" si="8"/>
        <v>54.1</v>
      </c>
      <c r="B537" s="602">
        <v>212.57</v>
      </c>
      <c r="C537" s="603">
        <v>223.84</v>
      </c>
      <c r="D537" s="604">
        <v>237.08</v>
      </c>
      <c r="E537" s="602">
        <v>222.2</v>
      </c>
      <c r="F537" s="603">
        <v>233.96</v>
      </c>
      <c r="G537" s="604">
        <v>246.16</v>
      </c>
      <c r="H537" s="602">
        <v>233.44</v>
      </c>
      <c r="I537" s="603">
        <v>245.8</v>
      </c>
      <c r="J537" s="604">
        <v>256.37</v>
      </c>
      <c r="K537" s="602">
        <v>246.26</v>
      </c>
      <c r="L537" s="603">
        <v>259.33999999999997</v>
      </c>
      <c r="M537" s="604">
        <v>267.38</v>
      </c>
      <c r="N537" s="602">
        <v>255.38</v>
      </c>
      <c r="O537" s="603">
        <v>269.2</v>
      </c>
      <c r="P537" s="604">
        <v>275</v>
      </c>
    </row>
    <row r="538" spans="1:16">
      <c r="A538" s="670">
        <f t="shared" si="8"/>
        <v>54.2</v>
      </c>
      <c r="B538" s="602">
        <v>216.6</v>
      </c>
      <c r="C538" s="603">
        <v>229.15</v>
      </c>
      <c r="D538" s="604">
        <v>240.21</v>
      </c>
      <c r="E538" s="602">
        <v>225.75</v>
      </c>
      <c r="F538" s="603">
        <v>238.58</v>
      </c>
      <c r="G538" s="604">
        <v>248.88</v>
      </c>
      <c r="H538" s="602">
        <v>236.25</v>
      </c>
      <c r="I538" s="603">
        <v>249.36</v>
      </c>
      <c r="J538" s="604">
        <v>258.48</v>
      </c>
      <c r="K538" s="602">
        <v>247.86</v>
      </c>
      <c r="L538" s="603">
        <v>261.27</v>
      </c>
      <c r="M538" s="604">
        <v>268.58</v>
      </c>
      <c r="N538" s="602">
        <v>255.82</v>
      </c>
      <c r="O538" s="603">
        <v>269.69</v>
      </c>
      <c r="P538" s="604">
        <v>275.37</v>
      </c>
    </row>
    <row r="539" spans="1:16">
      <c r="A539" s="670">
        <f t="shared" si="8"/>
        <v>54.3</v>
      </c>
      <c r="B539" s="602">
        <v>220.43</v>
      </c>
      <c r="C539" s="603">
        <v>233.4</v>
      </c>
      <c r="D539" s="604">
        <v>243.11</v>
      </c>
      <c r="E539" s="602">
        <v>229.07</v>
      </c>
      <c r="F539" s="603">
        <v>242.24</v>
      </c>
      <c r="G539" s="604">
        <v>251.37</v>
      </c>
      <c r="H539" s="602">
        <v>238.82</v>
      </c>
      <c r="I539" s="603">
        <v>252.16</v>
      </c>
      <c r="J539" s="604">
        <v>260.39999999999998</v>
      </c>
      <c r="K539" s="602">
        <v>249.27</v>
      </c>
      <c r="L539" s="603">
        <v>262.77999999999997</v>
      </c>
      <c r="M539" s="604">
        <v>269.64999999999998</v>
      </c>
      <c r="N539" s="602">
        <v>256.2</v>
      </c>
      <c r="O539" s="603">
        <v>270.11</v>
      </c>
      <c r="P539" s="604">
        <v>275.70999999999998</v>
      </c>
    </row>
    <row r="540" spans="1:16">
      <c r="A540" s="670">
        <f t="shared" si="8"/>
        <v>54.4</v>
      </c>
      <c r="B540" s="602">
        <v>225.44</v>
      </c>
      <c r="C540" s="603">
        <v>238.42</v>
      </c>
      <c r="D540" s="604">
        <v>247.62</v>
      </c>
      <c r="E540" s="602">
        <v>233.29</v>
      </c>
      <c r="F540" s="603">
        <v>246.44</v>
      </c>
      <c r="G540" s="604">
        <v>255.06</v>
      </c>
      <c r="H540" s="602">
        <v>241.89</v>
      </c>
      <c r="I540" s="603">
        <v>255.21</v>
      </c>
      <c r="J540" s="604">
        <v>263</v>
      </c>
      <c r="K540" s="602">
        <v>250.76</v>
      </c>
      <c r="L540" s="603">
        <v>264.27</v>
      </c>
      <c r="M540" s="604">
        <v>270.86</v>
      </c>
      <c r="N540" s="602">
        <v>256.54000000000002</v>
      </c>
      <c r="O540" s="603">
        <v>270.48</v>
      </c>
      <c r="P540" s="604">
        <v>276.01</v>
      </c>
    </row>
    <row r="541" spans="1:16">
      <c r="A541" s="670">
        <f t="shared" si="8"/>
        <v>54.5</v>
      </c>
      <c r="B541" s="602">
        <v>230.98</v>
      </c>
      <c r="C541" s="603">
        <v>243.9</v>
      </c>
      <c r="D541" s="604">
        <v>252.82</v>
      </c>
      <c r="E541" s="602">
        <v>237.78</v>
      </c>
      <c r="F541" s="603">
        <v>250.86</v>
      </c>
      <c r="G541" s="604">
        <v>259.17</v>
      </c>
      <c r="H541" s="602">
        <v>244.99</v>
      </c>
      <c r="I541" s="603">
        <v>258.25</v>
      </c>
      <c r="J541" s="604">
        <v>265.70999999999998</v>
      </c>
      <c r="K541" s="602">
        <v>252.13</v>
      </c>
      <c r="L541" s="603">
        <v>265.63</v>
      </c>
      <c r="M541" s="604">
        <v>271.99</v>
      </c>
      <c r="N541" s="602">
        <v>256.83999999999997</v>
      </c>
      <c r="O541" s="603">
        <v>270.82</v>
      </c>
      <c r="P541" s="604">
        <v>276.27999999999997</v>
      </c>
    </row>
    <row r="542" spans="1:16">
      <c r="A542" s="670">
        <f t="shared" si="8"/>
        <v>54.6</v>
      </c>
      <c r="B542" s="602">
        <v>236.78</v>
      </c>
      <c r="C542" s="603">
        <v>249.31</v>
      </c>
      <c r="D542" s="604">
        <v>258.35000000000002</v>
      </c>
      <c r="E542" s="602">
        <v>242.27</v>
      </c>
      <c r="F542" s="603">
        <v>255.05</v>
      </c>
      <c r="G542" s="604">
        <v>263.29000000000002</v>
      </c>
      <c r="H542" s="602">
        <v>247.89</v>
      </c>
      <c r="I542" s="603">
        <v>260.97000000000003</v>
      </c>
      <c r="J542" s="604">
        <v>268.23</v>
      </c>
      <c r="K542" s="602">
        <v>253.27</v>
      </c>
      <c r="L542" s="603">
        <v>266.75</v>
      </c>
      <c r="M542" s="604">
        <v>272.93</v>
      </c>
      <c r="N542" s="602">
        <v>257.11</v>
      </c>
      <c r="O542" s="603">
        <v>271.12</v>
      </c>
      <c r="P542" s="604">
        <v>276.52</v>
      </c>
    </row>
    <row r="543" spans="1:16">
      <c r="A543" s="670">
        <f t="shared" si="8"/>
        <v>54.7</v>
      </c>
      <c r="B543" s="602">
        <v>241.27</v>
      </c>
      <c r="C543" s="603">
        <v>253.15</v>
      </c>
      <c r="D543" s="604">
        <v>262.35000000000002</v>
      </c>
      <c r="E543" s="602">
        <v>245.6</v>
      </c>
      <c r="F543" s="603">
        <v>257.97000000000003</v>
      </c>
      <c r="G543" s="604">
        <v>266.16000000000003</v>
      </c>
      <c r="H543" s="602">
        <v>249.93</v>
      </c>
      <c r="I543" s="603">
        <v>262.82</v>
      </c>
      <c r="J543" s="604">
        <v>269.91000000000003</v>
      </c>
      <c r="K543" s="602">
        <v>254.07</v>
      </c>
      <c r="L543" s="603">
        <v>267.56</v>
      </c>
      <c r="M543" s="604">
        <v>273.58999999999997</v>
      </c>
      <c r="N543" s="602">
        <v>257.35000000000002</v>
      </c>
      <c r="O543" s="603">
        <v>271.38</v>
      </c>
      <c r="P543" s="604">
        <v>276.74</v>
      </c>
    </row>
    <row r="544" spans="1:16">
      <c r="A544" s="670">
        <f t="shared" si="8"/>
        <v>54.8</v>
      </c>
      <c r="B544" s="602">
        <v>242.27</v>
      </c>
      <c r="C544" s="603">
        <v>255.11</v>
      </c>
      <c r="D544" s="604">
        <v>262.88</v>
      </c>
      <c r="E544" s="602">
        <v>246.51</v>
      </c>
      <c r="F544" s="603">
        <v>259.52999999999997</v>
      </c>
      <c r="G544" s="604">
        <v>266.75</v>
      </c>
      <c r="H544" s="602">
        <v>250.68</v>
      </c>
      <c r="I544" s="603">
        <v>263.93</v>
      </c>
      <c r="J544" s="604">
        <v>270.5</v>
      </c>
      <c r="K544" s="602">
        <v>254.57</v>
      </c>
      <c r="L544" s="603">
        <v>268.16000000000003</v>
      </c>
      <c r="M544" s="604">
        <v>274.04000000000002</v>
      </c>
      <c r="N544" s="602">
        <v>257.56</v>
      </c>
      <c r="O544" s="603">
        <v>271.62</v>
      </c>
      <c r="P544" s="604">
        <v>276.94</v>
      </c>
    </row>
    <row r="545" spans="1:16">
      <c r="A545" s="670">
        <f t="shared" si="8"/>
        <v>54.9</v>
      </c>
      <c r="B545" s="602">
        <v>244.4</v>
      </c>
      <c r="C545" s="603">
        <v>257.3</v>
      </c>
      <c r="D545" s="604">
        <v>264.62</v>
      </c>
      <c r="E545" s="602">
        <v>248.13</v>
      </c>
      <c r="F545" s="603">
        <v>261.2</v>
      </c>
      <c r="G545" s="604">
        <v>268.06</v>
      </c>
      <c r="H545" s="602">
        <v>251.73</v>
      </c>
      <c r="I545" s="603">
        <v>265.02999999999997</v>
      </c>
      <c r="J545" s="604">
        <v>271.37</v>
      </c>
      <c r="K545" s="602">
        <v>255.07</v>
      </c>
      <c r="L545" s="603">
        <v>268.70999999999998</v>
      </c>
      <c r="M545" s="604">
        <v>274.48</v>
      </c>
      <c r="N545" s="602">
        <v>257.75</v>
      </c>
      <c r="O545" s="603">
        <v>271.83999999999997</v>
      </c>
      <c r="P545" s="604">
        <v>277.12</v>
      </c>
    </row>
    <row r="546" spans="1:16">
      <c r="A546" s="670">
        <f t="shared" si="8"/>
        <v>55</v>
      </c>
      <c r="B546" s="602">
        <v>246.74</v>
      </c>
      <c r="C546" s="603">
        <v>259.64</v>
      </c>
      <c r="D546" s="604">
        <v>266.67</v>
      </c>
      <c r="E546" s="602">
        <v>249.81</v>
      </c>
      <c r="F546" s="603">
        <v>262.89999999999998</v>
      </c>
      <c r="G546" s="604">
        <v>269.52</v>
      </c>
      <c r="H546" s="602">
        <v>252.75</v>
      </c>
      <c r="I546" s="603">
        <v>266.08</v>
      </c>
      <c r="J546" s="604">
        <v>272.24</v>
      </c>
      <c r="K546" s="602">
        <v>255.53</v>
      </c>
      <c r="L546" s="603">
        <v>269.20999999999998</v>
      </c>
      <c r="M546" s="604">
        <v>274.88</v>
      </c>
      <c r="N546" s="602">
        <v>257.92</v>
      </c>
      <c r="O546" s="603">
        <v>272.04000000000002</v>
      </c>
      <c r="P546" s="604">
        <v>277.27999999999997</v>
      </c>
    </row>
    <row r="547" spans="1:16">
      <c r="A547" s="670">
        <f t="shared" si="8"/>
        <v>55.1</v>
      </c>
      <c r="B547" s="602">
        <v>248.95</v>
      </c>
      <c r="C547" s="603">
        <v>261.83999999999997</v>
      </c>
      <c r="D547" s="604">
        <v>268.64999999999998</v>
      </c>
      <c r="E547" s="602">
        <v>251.33</v>
      </c>
      <c r="F547" s="603">
        <v>264.43</v>
      </c>
      <c r="G547" s="604">
        <v>270.85000000000002</v>
      </c>
      <c r="H547" s="602">
        <v>253.62</v>
      </c>
      <c r="I547" s="603">
        <v>266.99</v>
      </c>
      <c r="J547" s="604">
        <v>273</v>
      </c>
      <c r="K547" s="602">
        <v>255.91</v>
      </c>
      <c r="L547" s="603">
        <v>269.64</v>
      </c>
      <c r="M547" s="604">
        <v>275.24</v>
      </c>
      <c r="N547" s="602">
        <v>258.08</v>
      </c>
      <c r="O547" s="603">
        <v>272.22000000000003</v>
      </c>
      <c r="P547" s="604">
        <v>277.43</v>
      </c>
    </row>
    <row r="548" spans="1:16">
      <c r="A548" s="670">
        <f t="shared" si="8"/>
        <v>55.2</v>
      </c>
      <c r="B548" s="602">
        <v>250.91</v>
      </c>
      <c r="C548" s="603">
        <v>263.57</v>
      </c>
      <c r="D548" s="604">
        <v>270.35000000000002</v>
      </c>
      <c r="E548" s="602">
        <v>252.59</v>
      </c>
      <c r="F548" s="603">
        <v>265.62</v>
      </c>
      <c r="G548" s="604">
        <v>271.94</v>
      </c>
      <c r="H548" s="602">
        <v>254.32</v>
      </c>
      <c r="I548" s="603">
        <v>267.7</v>
      </c>
      <c r="J548" s="604">
        <v>273.61</v>
      </c>
      <c r="K548" s="602">
        <v>256.24</v>
      </c>
      <c r="L548" s="603">
        <v>270.01</v>
      </c>
      <c r="M548" s="604">
        <v>275.54000000000002</v>
      </c>
      <c r="N548" s="602">
        <v>258.22000000000003</v>
      </c>
      <c r="O548" s="603">
        <v>272.38</v>
      </c>
      <c r="P548" s="604">
        <v>277.57</v>
      </c>
    </row>
    <row r="549" spans="1:16">
      <c r="A549" s="670">
        <f t="shared" si="8"/>
        <v>55.3</v>
      </c>
      <c r="B549" s="602">
        <v>251.57</v>
      </c>
      <c r="C549" s="603">
        <v>264.54000000000002</v>
      </c>
      <c r="D549" s="604">
        <v>270.93</v>
      </c>
      <c r="E549" s="602">
        <v>253.16</v>
      </c>
      <c r="F549" s="603">
        <v>266.37</v>
      </c>
      <c r="G549" s="604">
        <v>272.45999999999998</v>
      </c>
      <c r="H549" s="602">
        <v>254.76</v>
      </c>
      <c r="I549" s="603">
        <v>268.23</v>
      </c>
      <c r="J549" s="604">
        <v>274.02999999999997</v>
      </c>
      <c r="K549" s="602">
        <v>256.52999999999997</v>
      </c>
      <c r="L549" s="603">
        <v>270.33</v>
      </c>
      <c r="M549" s="604">
        <v>275.81</v>
      </c>
      <c r="N549" s="602">
        <v>258.35000000000002</v>
      </c>
      <c r="O549" s="603">
        <v>272.52999999999997</v>
      </c>
      <c r="P549" s="604">
        <v>277.69</v>
      </c>
    </row>
    <row r="550" spans="1:16">
      <c r="A550" s="670">
        <f t="shared" si="8"/>
        <v>55.4</v>
      </c>
      <c r="B550" s="602">
        <v>252.26</v>
      </c>
      <c r="C550" s="603">
        <v>265.35000000000002</v>
      </c>
      <c r="D550" s="604">
        <v>271.52999999999997</v>
      </c>
      <c r="E550" s="602">
        <v>253.71</v>
      </c>
      <c r="F550" s="603">
        <v>267</v>
      </c>
      <c r="G550" s="604">
        <v>272.95</v>
      </c>
      <c r="H550" s="602">
        <v>255.16</v>
      </c>
      <c r="I550" s="603">
        <v>268.7</v>
      </c>
      <c r="J550" s="604">
        <v>274.39999999999998</v>
      </c>
      <c r="K550" s="602">
        <v>256.77999999999997</v>
      </c>
      <c r="L550" s="603">
        <v>270.62</v>
      </c>
      <c r="M550" s="604">
        <v>276.05</v>
      </c>
      <c r="N550" s="602">
        <v>258.47000000000003</v>
      </c>
      <c r="O550" s="603">
        <v>272.67</v>
      </c>
      <c r="P550" s="604">
        <v>277.81</v>
      </c>
    </row>
    <row r="551" spans="1:16">
      <c r="A551" s="670">
        <f t="shared" si="8"/>
        <v>55.5</v>
      </c>
      <c r="B551" s="602">
        <v>253</v>
      </c>
      <c r="C551" s="603">
        <v>266.16000000000003</v>
      </c>
      <c r="D551" s="604">
        <v>272.2</v>
      </c>
      <c r="E551" s="602">
        <v>254.26</v>
      </c>
      <c r="F551" s="603">
        <v>267.61</v>
      </c>
      <c r="G551" s="604">
        <v>273.45</v>
      </c>
      <c r="H551" s="602">
        <v>255.54</v>
      </c>
      <c r="I551" s="603">
        <v>269.12</v>
      </c>
      <c r="J551" s="604">
        <v>274.76</v>
      </c>
      <c r="K551" s="602">
        <v>257.01</v>
      </c>
      <c r="L551" s="603">
        <v>270.89</v>
      </c>
      <c r="M551" s="604">
        <v>276.27</v>
      </c>
      <c r="N551" s="602">
        <v>258.58</v>
      </c>
      <c r="O551" s="603">
        <v>272.8</v>
      </c>
      <c r="P551" s="604">
        <v>277.91000000000003</v>
      </c>
    </row>
    <row r="552" spans="1:16">
      <c r="A552" s="670">
        <f t="shared" si="8"/>
        <v>55.6</v>
      </c>
      <c r="B552" s="602">
        <v>253.68</v>
      </c>
      <c r="C552" s="603">
        <v>266.89999999999998</v>
      </c>
      <c r="D552" s="604">
        <v>272.83</v>
      </c>
      <c r="E552" s="602">
        <v>254.74</v>
      </c>
      <c r="F552" s="603">
        <v>268.14999999999998</v>
      </c>
      <c r="G552" s="604">
        <v>273.91000000000003</v>
      </c>
      <c r="H552" s="602">
        <v>255.87</v>
      </c>
      <c r="I552" s="603">
        <v>269.5</v>
      </c>
      <c r="J552" s="604">
        <v>275.07</v>
      </c>
      <c r="K552" s="602">
        <v>257.20999999999998</v>
      </c>
      <c r="L552" s="603">
        <v>271.13</v>
      </c>
      <c r="M552" s="604">
        <v>276.47000000000003</v>
      </c>
      <c r="N552" s="602">
        <v>258.68</v>
      </c>
      <c r="O552" s="603">
        <v>272.91000000000003</v>
      </c>
      <c r="P552" s="604">
        <v>278.01</v>
      </c>
    </row>
    <row r="553" spans="1:16">
      <c r="A553" s="670">
        <f t="shared" si="8"/>
        <v>55.7</v>
      </c>
      <c r="B553" s="602">
        <v>254.25</v>
      </c>
      <c r="C553" s="603">
        <v>267.52</v>
      </c>
      <c r="D553" s="604">
        <v>273.37</v>
      </c>
      <c r="E553" s="602">
        <v>255.16</v>
      </c>
      <c r="F553" s="603">
        <v>268.62</v>
      </c>
      <c r="G553" s="604">
        <v>274.31</v>
      </c>
      <c r="H553" s="602">
        <v>256.16000000000003</v>
      </c>
      <c r="I553" s="603">
        <v>269.83999999999997</v>
      </c>
      <c r="J553" s="604">
        <v>275.36</v>
      </c>
      <c r="K553" s="602">
        <v>257.39999999999998</v>
      </c>
      <c r="L553" s="603">
        <v>271.33999999999997</v>
      </c>
      <c r="M553" s="604">
        <v>276.64999999999998</v>
      </c>
      <c r="N553" s="602">
        <v>258.77</v>
      </c>
      <c r="O553" s="603">
        <v>273.02</v>
      </c>
      <c r="P553" s="604">
        <v>278.10000000000002</v>
      </c>
    </row>
    <row r="554" spans="1:16">
      <c r="A554" s="670">
        <f t="shared" si="8"/>
        <v>55.8</v>
      </c>
      <c r="B554" s="602">
        <v>254.69</v>
      </c>
      <c r="C554" s="603">
        <v>268.02</v>
      </c>
      <c r="D554" s="604">
        <v>273.77999999999997</v>
      </c>
      <c r="E554" s="602">
        <v>255.5</v>
      </c>
      <c r="F554" s="603">
        <v>269.01</v>
      </c>
      <c r="G554" s="604">
        <v>274.63</v>
      </c>
      <c r="H554" s="602">
        <v>256.42</v>
      </c>
      <c r="I554" s="603">
        <v>270.13</v>
      </c>
      <c r="J554" s="604">
        <v>275.60000000000002</v>
      </c>
      <c r="K554" s="602">
        <v>257.57</v>
      </c>
      <c r="L554" s="603">
        <v>271.54000000000002</v>
      </c>
      <c r="M554" s="604">
        <v>276.82</v>
      </c>
      <c r="N554" s="602">
        <v>258.86</v>
      </c>
      <c r="O554" s="603">
        <v>273.11</v>
      </c>
      <c r="P554" s="604">
        <v>278.18</v>
      </c>
    </row>
    <row r="555" spans="1:16">
      <c r="A555" s="670">
        <f t="shared" si="8"/>
        <v>55.9</v>
      </c>
      <c r="B555" s="602">
        <v>255.03</v>
      </c>
      <c r="C555" s="603">
        <v>268.42</v>
      </c>
      <c r="D555" s="604">
        <v>274.12</v>
      </c>
      <c r="E555" s="602">
        <v>255.78</v>
      </c>
      <c r="F555" s="603">
        <v>269.33999999999997</v>
      </c>
      <c r="G555" s="604">
        <v>274.92</v>
      </c>
      <c r="H555" s="602">
        <v>256.64</v>
      </c>
      <c r="I555" s="603">
        <v>270.39</v>
      </c>
      <c r="J555" s="604">
        <v>275.82</v>
      </c>
      <c r="K555" s="602">
        <v>257.72000000000003</v>
      </c>
      <c r="L555" s="603">
        <v>271.70999999999998</v>
      </c>
      <c r="M555" s="604">
        <v>276.97000000000003</v>
      </c>
      <c r="N555" s="602">
        <v>258.93</v>
      </c>
      <c r="O555" s="603">
        <v>273.2</v>
      </c>
      <c r="P555" s="604">
        <v>278.25</v>
      </c>
    </row>
    <row r="556" spans="1:16">
      <c r="A556" s="670">
        <f t="shared" si="8"/>
        <v>56</v>
      </c>
      <c r="B556" s="602">
        <v>255.34</v>
      </c>
      <c r="C556" s="603">
        <v>268.79000000000002</v>
      </c>
      <c r="D556" s="604">
        <v>274.42</v>
      </c>
      <c r="E556" s="602">
        <v>256.04000000000002</v>
      </c>
      <c r="F556" s="603">
        <v>269.64999999999998</v>
      </c>
      <c r="G556" s="604">
        <v>275.17</v>
      </c>
      <c r="H556" s="602">
        <v>256.85000000000002</v>
      </c>
      <c r="I556" s="603">
        <v>270.63</v>
      </c>
      <c r="J556" s="604">
        <v>276.02</v>
      </c>
      <c r="K556" s="602">
        <v>257.86</v>
      </c>
      <c r="L556" s="603">
        <v>271.87</v>
      </c>
      <c r="M556" s="604">
        <v>277.10000000000002</v>
      </c>
      <c r="N556" s="602">
        <v>259</v>
      </c>
      <c r="O556" s="603">
        <v>273.27999999999997</v>
      </c>
      <c r="P556" s="604">
        <v>278.32</v>
      </c>
    </row>
    <row r="557" spans="1:16">
      <c r="A557" s="670">
        <f t="shared" si="8"/>
        <v>56.1</v>
      </c>
      <c r="B557" s="602">
        <v>255.62</v>
      </c>
      <c r="C557" s="603">
        <v>269.12</v>
      </c>
      <c r="D557" s="604">
        <v>274.7</v>
      </c>
      <c r="E557" s="602">
        <v>256.27999999999997</v>
      </c>
      <c r="F557" s="603">
        <v>269.92</v>
      </c>
      <c r="G557" s="604">
        <v>275.39999999999998</v>
      </c>
      <c r="H557" s="602">
        <v>257.02999999999997</v>
      </c>
      <c r="I557" s="603">
        <v>270.83999999999997</v>
      </c>
      <c r="J557" s="604">
        <v>276.2</v>
      </c>
      <c r="K557" s="602">
        <v>257.98</v>
      </c>
      <c r="L557" s="603">
        <v>272.02</v>
      </c>
      <c r="M557" s="604">
        <v>277.22000000000003</v>
      </c>
      <c r="N557" s="602">
        <v>259.06</v>
      </c>
      <c r="O557" s="603">
        <v>273.35000000000002</v>
      </c>
      <c r="P557" s="604">
        <v>278.38</v>
      </c>
    </row>
    <row r="558" spans="1:16">
      <c r="A558" s="670">
        <f t="shared" si="8"/>
        <v>56.2</v>
      </c>
      <c r="B558" s="602">
        <v>255.87</v>
      </c>
      <c r="C558" s="603">
        <v>269.41000000000003</v>
      </c>
      <c r="D558" s="604">
        <v>274.95</v>
      </c>
      <c r="E558" s="602">
        <v>256.48</v>
      </c>
      <c r="F558" s="603">
        <v>270.16000000000003</v>
      </c>
      <c r="G558" s="604">
        <v>275.61</v>
      </c>
      <c r="H558" s="602">
        <v>257.19</v>
      </c>
      <c r="I558" s="603">
        <v>271.04000000000002</v>
      </c>
      <c r="J558" s="604">
        <v>276.37</v>
      </c>
      <c r="K558" s="602">
        <v>258.08999999999997</v>
      </c>
      <c r="L558" s="603">
        <v>272.14999999999998</v>
      </c>
      <c r="M558" s="604">
        <v>277.33</v>
      </c>
      <c r="N558" s="602">
        <v>259.12</v>
      </c>
      <c r="O558" s="603">
        <v>273.42</v>
      </c>
      <c r="P558" s="604">
        <v>278.44</v>
      </c>
    </row>
    <row r="559" spans="1:16">
      <c r="A559" s="670">
        <f t="shared" si="8"/>
        <v>56.3</v>
      </c>
      <c r="B559" s="602">
        <v>256.10000000000002</v>
      </c>
      <c r="C559" s="603">
        <v>269.67</v>
      </c>
      <c r="D559" s="604">
        <v>275.17</v>
      </c>
      <c r="E559" s="602">
        <v>256.67</v>
      </c>
      <c r="F559" s="603">
        <v>270.38</v>
      </c>
      <c r="G559" s="604">
        <v>275.79000000000002</v>
      </c>
      <c r="H559" s="602">
        <v>257.33999999999997</v>
      </c>
      <c r="I559" s="603">
        <v>271.20999999999998</v>
      </c>
      <c r="J559" s="604">
        <v>276.51</v>
      </c>
      <c r="K559" s="602">
        <v>258.19</v>
      </c>
      <c r="L559" s="603">
        <v>272.27</v>
      </c>
      <c r="M559" s="604">
        <v>277.43</v>
      </c>
      <c r="N559" s="602">
        <v>259.17</v>
      </c>
      <c r="O559" s="603">
        <v>273.48</v>
      </c>
      <c r="P559" s="604">
        <v>278.49</v>
      </c>
    </row>
    <row r="560" spans="1:16">
      <c r="A560" s="670">
        <f t="shared" si="8"/>
        <v>56.4</v>
      </c>
      <c r="B560" s="602">
        <v>256.29000000000002</v>
      </c>
      <c r="C560" s="603">
        <v>269.89999999999998</v>
      </c>
      <c r="D560" s="604">
        <v>275.37</v>
      </c>
      <c r="E560" s="602">
        <v>256.83999999999997</v>
      </c>
      <c r="F560" s="603">
        <v>270.58</v>
      </c>
      <c r="G560" s="604">
        <v>275.95999999999998</v>
      </c>
      <c r="H560" s="602">
        <v>257.47000000000003</v>
      </c>
      <c r="I560" s="603">
        <v>271.36</v>
      </c>
      <c r="J560" s="604">
        <v>276.64999999999998</v>
      </c>
      <c r="K560" s="602">
        <v>258.27999999999997</v>
      </c>
      <c r="L560" s="603">
        <v>272.37</v>
      </c>
      <c r="M560" s="604">
        <v>277.52</v>
      </c>
      <c r="N560" s="602">
        <v>259.22000000000003</v>
      </c>
      <c r="O560" s="603">
        <v>273.54000000000002</v>
      </c>
      <c r="P560" s="604">
        <v>278.52999999999997</v>
      </c>
    </row>
    <row r="561" spans="1:16">
      <c r="A561" s="670">
        <f t="shared" si="8"/>
        <v>56.5</v>
      </c>
      <c r="B561" s="602">
        <v>256.47000000000003</v>
      </c>
      <c r="C561" s="603">
        <v>270.11</v>
      </c>
      <c r="D561" s="604">
        <v>275.54000000000002</v>
      </c>
      <c r="E561" s="602">
        <v>256.99</v>
      </c>
      <c r="F561" s="603">
        <v>270.75</v>
      </c>
      <c r="G561" s="604">
        <v>276.11</v>
      </c>
      <c r="H561" s="602">
        <v>257.58999999999997</v>
      </c>
      <c r="I561" s="603">
        <v>271.51</v>
      </c>
      <c r="J561" s="604">
        <v>276.76</v>
      </c>
      <c r="K561" s="602">
        <v>258.37</v>
      </c>
      <c r="L561" s="603">
        <v>272.47000000000003</v>
      </c>
      <c r="M561" s="604">
        <v>277.61</v>
      </c>
      <c r="N561" s="602">
        <v>259.26</v>
      </c>
      <c r="O561" s="603">
        <v>273.58999999999997</v>
      </c>
      <c r="P561" s="604">
        <v>278.58</v>
      </c>
    </row>
    <row r="562" spans="1:16">
      <c r="A562" s="670">
        <f t="shared" si="8"/>
        <v>56.6</v>
      </c>
      <c r="B562" s="602">
        <v>256.63</v>
      </c>
      <c r="C562" s="603">
        <v>270.29000000000002</v>
      </c>
      <c r="D562" s="604">
        <v>275.7</v>
      </c>
      <c r="E562" s="602">
        <v>257.12</v>
      </c>
      <c r="F562" s="603">
        <v>270.91000000000003</v>
      </c>
      <c r="G562" s="604">
        <v>276.24</v>
      </c>
      <c r="H562" s="602">
        <v>257.7</v>
      </c>
      <c r="I562" s="603">
        <v>271.63</v>
      </c>
      <c r="J562" s="604">
        <v>276.87</v>
      </c>
      <c r="K562" s="602">
        <v>258.44</v>
      </c>
      <c r="L562" s="603">
        <v>272.56</v>
      </c>
      <c r="M562" s="604">
        <v>277.68</v>
      </c>
      <c r="N562" s="602">
        <v>259.3</v>
      </c>
      <c r="O562" s="603">
        <v>273.63</v>
      </c>
      <c r="P562" s="604">
        <v>278.62</v>
      </c>
    </row>
    <row r="563" spans="1:16">
      <c r="A563" s="670">
        <f t="shared" si="8"/>
        <v>56.7</v>
      </c>
      <c r="B563" s="602">
        <v>256.77</v>
      </c>
      <c r="C563" s="603">
        <v>270.45999999999998</v>
      </c>
      <c r="D563" s="604">
        <v>275.85000000000002</v>
      </c>
      <c r="E563" s="602">
        <v>257.25</v>
      </c>
      <c r="F563" s="603">
        <v>271.06</v>
      </c>
      <c r="G563" s="604">
        <v>276.37</v>
      </c>
      <c r="H563" s="602">
        <v>257.8</v>
      </c>
      <c r="I563" s="603">
        <v>271.75</v>
      </c>
      <c r="J563" s="604">
        <v>276.97000000000003</v>
      </c>
      <c r="K563" s="602">
        <v>258.51</v>
      </c>
      <c r="L563" s="603">
        <v>272.64</v>
      </c>
      <c r="M563" s="604">
        <v>277.75</v>
      </c>
      <c r="N563" s="602">
        <v>259.33999999999997</v>
      </c>
      <c r="O563" s="603">
        <v>273.68</v>
      </c>
      <c r="P563" s="604">
        <v>278.64999999999998</v>
      </c>
    </row>
    <row r="564" spans="1:16">
      <c r="A564" s="670">
        <f t="shared" si="8"/>
        <v>56.8</v>
      </c>
      <c r="B564" s="602">
        <v>256.91000000000003</v>
      </c>
      <c r="C564" s="603">
        <v>270.62</v>
      </c>
      <c r="D564" s="604">
        <v>275.98</v>
      </c>
      <c r="E564" s="602">
        <v>257.36</v>
      </c>
      <c r="F564" s="603">
        <v>271.19</v>
      </c>
      <c r="G564" s="604">
        <v>276.48</v>
      </c>
      <c r="H564" s="602">
        <v>257.89</v>
      </c>
      <c r="I564" s="603">
        <v>271.85000000000002</v>
      </c>
      <c r="J564" s="604">
        <v>277.06</v>
      </c>
      <c r="K564" s="602">
        <v>258.57</v>
      </c>
      <c r="L564" s="603">
        <v>272.70999999999998</v>
      </c>
      <c r="M564" s="604">
        <v>277.81</v>
      </c>
      <c r="N564" s="602">
        <v>259.37</v>
      </c>
      <c r="O564" s="603">
        <v>273.70999999999998</v>
      </c>
      <c r="P564" s="604">
        <v>278.68</v>
      </c>
    </row>
    <row r="565" spans="1:16">
      <c r="A565" s="670">
        <f t="shared" si="8"/>
        <v>56.9</v>
      </c>
      <c r="B565" s="602">
        <v>257.02999999999997</v>
      </c>
      <c r="C565" s="603">
        <v>270.76</v>
      </c>
      <c r="D565" s="604">
        <v>276.10000000000002</v>
      </c>
      <c r="E565" s="602">
        <v>257.45999999999998</v>
      </c>
      <c r="F565" s="603">
        <v>271.31</v>
      </c>
      <c r="G565" s="604">
        <v>276.58</v>
      </c>
      <c r="H565" s="602">
        <v>257.97000000000003</v>
      </c>
      <c r="I565" s="603">
        <v>271.95</v>
      </c>
      <c r="J565" s="604">
        <v>277.14</v>
      </c>
      <c r="K565" s="602">
        <v>258.63</v>
      </c>
      <c r="L565" s="603">
        <v>272.77999999999997</v>
      </c>
      <c r="M565" s="604">
        <v>277.87</v>
      </c>
      <c r="N565" s="602">
        <v>259.39999999999998</v>
      </c>
      <c r="O565" s="603">
        <v>273.75</v>
      </c>
      <c r="P565" s="604">
        <v>278.70999999999998</v>
      </c>
    </row>
    <row r="566" spans="1:16">
      <c r="A566" s="670">
        <f t="shared" si="8"/>
        <v>57</v>
      </c>
      <c r="B566" s="602">
        <v>257.14</v>
      </c>
      <c r="C566" s="603">
        <v>270.89</v>
      </c>
      <c r="D566" s="604">
        <v>276.20999999999998</v>
      </c>
      <c r="E566" s="602">
        <v>257.56</v>
      </c>
      <c r="F566" s="603">
        <v>271.42</v>
      </c>
      <c r="G566" s="604">
        <v>276.68</v>
      </c>
      <c r="H566" s="602">
        <v>258.05</v>
      </c>
      <c r="I566" s="603">
        <v>272.04000000000002</v>
      </c>
      <c r="J566" s="604">
        <v>277.22000000000003</v>
      </c>
      <c r="K566" s="602">
        <v>258.68</v>
      </c>
      <c r="L566" s="603">
        <v>272.83999999999997</v>
      </c>
      <c r="M566" s="604">
        <v>277.92</v>
      </c>
      <c r="N566" s="602">
        <v>259.43</v>
      </c>
      <c r="O566" s="603">
        <v>273.77999999999997</v>
      </c>
      <c r="P566" s="604">
        <v>278.74</v>
      </c>
    </row>
    <row r="567" spans="1:16">
      <c r="A567" s="670">
        <f t="shared" si="8"/>
        <v>57.1</v>
      </c>
      <c r="B567" s="602">
        <v>257.24</v>
      </c>
      <c r="C567" s="603">
        <v>271.01</v>
      </c>
      <c r="D567" s="604">
        <v>276.31</v>
      </c>
      <c r="E567" s="602">
        <v>257.64</v>
      </c>
      <c r="F567" s="603">
        <v>271.52</v>
      </c>
      <c r="G567" s="604">
        <v>276.76</v>
      </c>
      <c r="H567" s="602">
        <v>258.12</v>
      </c>
      <c r="I567" s="603">
        <v>272.12</v>
      </c>
      <c r="J567" s="604">
        <v>277.29000000000002</v>
      </c>
      <c r="K567" s="602">
        <v>258.73</v>
      </c>
      <c r="L567" s="603">
        <v>272.89999999999998</v>
      </c>
      <c r="M567" s="604">
        <v>277.97000000000003</v>
      </c>
      <c r="N567" s="602">
        <v>259.45</v>
      </c>
      <c r="O567" s="603">
        <v>273.81</v>
      </c>
      <c r="P567" s="604">
        <v>278.77</v>
      </c>
    </row>
    <row r="568" spans="1:16">
      <c r="A568" s="670">
        <f t="shared" si="8"/>
        <v>57.2</v>
      </c>
      <c r="B568" s="602">
        <v>257.33</v>
      </c>
      <c r="C568" s="603">
        <v>271.12</v>
      </c>
      <c r="D568" s="604">
        <v>276.39999999999998</v>
      </c>
      <c r="E568" s="602">
        <v>257.72000000000003</v>
      </c>
      <c r="F568" s="603">
        <v>271.61</v>
      </c>
      <c r="G568" s="604">
        <v>276.83999999999997</v>
      </c>
      <c r="H568" s="602">
        <v>258.18</v>
      </c>
      <c r="I568" s="603">
        <v>272.2</v>
      </c>
      <c r="J568" s="604">
        <v>277.35000000000002</v>
      </c>
      <c r="K568" s="602">
        <v>258.77999999999997</v>
      </c>
      <c r="L568" s="603">
        <v>272.95</v>
      </c>
      <c r="M568" s="604">
        <v>278.02</v>
      </c>
      <c r="N568" s="602">
        <v>259.48</v>
      </c>
      <c r="O568" s="603">
        <v>273.83999999999997</v>
      </c>
      <c r="P568" s="604">
        <v>278.79000000000002</v>
      </c>
    </row>
    <row r="569" spans="1:16">
      <c r="A569" s="670">
        <f t="shared" si="8"/>
        <v>57.3</v>
      </c>
      <c r="B569" s="602">
        <v>257.42</v>
      </c>
      <c r="C569" s="603">
        <v>271.22000000000003</v>
      </c>
      <c r="D569" s="604">
        <v>276.49</v>
      </c>
      <c r="E569" s="602">
        <v>257.79000000000002</v>
      </c>
      <c r="F569" s="603">
        <v>271.7</v>
      </c>
      <c r="G569" s="604">
        <v>276.91000000000003</v>
      </c>
      <c r="H569" s="602">
        <v>258.24</v>
      </c>
      <c r="I569" s="603">
        <v>272.27</v>
      </c>
      <c r="J569" s="604">
        <v>277.41000000000003</v>
      </c>
      <c r="K569" s="602">
        <v>258.82</v>
      </c>
      <c r="L569" s="603">
        <v>273</v>
      </c>
      <c r="M569" s="604">
        <v>278.06</v>
      </c>
      <c r="N569" s="602">
        <v>259.5</v>
      </c>
      <c r="O569" s="603">
        <v>273.87</v>
      </c>
      <c r="P569" s="604">
        <v>278.81</v>
      </c>
    </row>
    <row r="570" spans="1:16">
      <c r="A570" s="670">
        <f t="shared" si="8"/>
        <v>57.4</v>
      </c>
      <c r="B570" s="602">
        <v>257.49</v>
      </c>
      <c r="C570" s="603">
        <v>271.31</v>
      </c>
      <c r="D570" s="604">
        <v>276.57</v>
      </c>
      <c r="E570" s="602">
        <v>257.86</v>
      </c>
      <c r="F570" s="603">
        <v>271.77999999999997</v>
      </c>
      <c r="G570" s="604">
        <v>276.98</v>
      </c>
      <c r="H570" s="602">
        <v>258.3</v>
      </c>
      <c r="I570" s="603">
        <v>272.33</v>
      </c>
      <c r="J570" s="604">
        <v>277.47000000000003</v>
      </c>
      <c r="K570" s="602">
        <v>258.86</v>
      </c>
      <c r="L570" s="603">
        <v>273.05</v>
      </c>
      <c r="M570" s="604">
        <v>278.08999999999997</v>
      </c>
      <c r="N570" s="602">
        <v>259.52</v>
      </c>
      <c r="O570" s="603">
        <v>273.89</v>
      </c>
      <c r="P570" s="604">
        <v>278.83</v>
      </c>
    </row>
    <row r="571" spans="1:16">
      <c r="A571" s="670">
        <f t="shared" si="8"/>
        <v>57.5</v>
      </c>
      <c r="B571" s="602">
        <v>257.57</v>
      </c>
      <c r="C571" s="603">
        <v>271.39999999999998</v>
      </c>
      <c r="D571" s="604">
        <v>276.64</v>
      </c>
      <c r="E571" s="602">
        <v>257.93</v>
      </c>
      <c r="F571" s="603">
        <v>271.85000000000002</v>
      </c>
      <c r="G571" s="604">
        <v>277.04000000000002</v>
      </c>
      <c r="H571" s="602">
        <v>258.35000000000002</v>
      </c>
      <c r="I571" s="603">
        <v>272.39</v>
      </c>
      <c r="J571" s="604">
        <v>277.52</v>
      </c>
      <c r="K571" s="602">
        <v>258.89</v>
      </c>
      <c r="L571" s="603">
        <v>273.08999999999997</v>
      </c>
      <c r="M571" s="604">
        <v>278.13</v>
      </c>
      <c r="N571" s="602">
        <v>259.54000000000002</v>
      </c>
      <c r="O571" s="603">
        <v>273.91000000000003</v>
      </c>
      <c r="P571" s="604">
        <v>278.85000000000002</v>
      </c>
    </row>
    <row r="572" spans="1:16">
      <c r="A572" s="670">
        <f t="shared" si="8"/>
        <v>57.6</v>
      </c>
      <c r="B572" s="602">
        <v>257.64</v>
      </c>
      <c r="C572" s="603">
        <v>271.48</v>
      </c>
      <c r="D572" s="604">
        <v>276.70999999999998</v>
      </c>
      <c r="E572" s="602">
        <v>257.98</v>
      </c>
      <c r="F572" s="603">
        <v>271.92</v>
      </c>
      <c r="G572" s="604">
        <v>277.10000000000002</v>
      </c>
      <c r="H572" s="602">
        <v>258.39</v>
      </c>
      <c r="I572" s="603">
        <v>272.45</v>
      </c>
      <c r="J572" s="604">
        <v>277.56</v>
      </c>
      <c r="K572" s="602">
        <v>258.93</v>
      </c>
      <c r="L572" s="603">
        <v>273.13</v>
      </c>
      <c r="M572" s="604">
        <v>278.16000000000003</v>
      </c>
      <c r="N572" s="602">
        <v>259.56</v>
      </c>
      <c r="O572" s="603">
        <v>273.93</v>
      </c>
      <c r="P572" s="604">
        <v>278.87</v>
      </c>
    </row>
    <row r="573" spans="1:16">
      <c r="A573" s="670">
        <f t="shared" si="8"/>
        <v>57.7</v>
      </c>
      <c r="B573" s="602">
        <v>257.7</v>
      </c>
      <c r="C573" s="603">
        <v>271.55</v>
      </c>
      <c r="D573" s="604">
        <v>276.77</v>
      </c>
      <c r="E573" s="602">
        <v>258.04000000000002</v>
      </c>
      <c r="F573" s="603">
        <v>271.99</v>
      </c>
      <c r="G573" s="604">
        <v>277.16000000000003</v>
      </c>
      <c r="H573" s="602">
        <v>258.44</v>
      </c>
      <c r="I573" s="603">
        <v>272.5</v>
      </c>
      <c r="J573" s="604">
        <v>277.61</v>
      </c>
      <c r="K573" s="602">
        <v>258.95999999999998</v>
      </c>
      <c r="L573" s="603">
        <v>273.16000000000003</v>
      </c>
      <c r="M573" s="604">
        <v>278.19</v>
      </c>
      <c r="N573" s="602">
        <v>259.58</v>
      </c>
      <c r="O573" s="603">
        <v>273.95</v>
      </c>
      <c r="P573" s="604">
        <v>278.89</v>
      </c>
    </row>
    <row r="574" spans="1:16">
      <c r="A574" s="670">
        <f t="shared" si="8"/>
        <v>57.8</v>
      </c>
      <c r="B574" s="602">
        <v>257.76</v>
      </c>
      <c r="C574" s="603">
        <v>271.62</v>
      </c>
      <c r="D574" s="604">
        <v>276.83</v>
      </c>
      <c r="E574" s="602">
        <v>258.08999999999997</v>
      </c>
      <c r="F574" s="603">
        <v>272.05</v>
      </c>
      <c r="G574" s="604">
        <v>277.20999999999998</v>
      </c>
      <c r="H574" s="602">
        <v>258.48</v>
      </c>
      <c r="I574" s="603">
        <v>272.55</v>
      </c>
      <c r="J574" s="604">
        <v>277.64999999999998</v>
      </c>
      <c r="K574" s="602">
        <v>258.99</v>
      </c>
      <c r="L574" s="603">
        <v>273.2</v>
      </c>
      <c r="M574" s="604">
        <v>278.22000000000003</v>
      </c>
      <c r="N574" s="602">
        <v>259.58999999999997</v>
      </c>
      <c r="O574" s="603">
        <v>273.97000000000003</v>
      </c>
      <c r="P574" s="604">
        <v>278.89999999999998</v>
      </c>
    </row>
    <row r="575" spans="1:16">
      <c r="A575" s="670">
        <f t="shared" si="8"/>
        <v>57.9</v>
      </c>
      <c r="B575" s="602">
        <v>257.82</v>
      </c>
      <c r="C575" s="603">
        <v>271.69</v>
      </c>
      <c r="D575" s="604">
        <v>276.89</v>
      </c>
      <c r="E575" s="602">
        <v>258.14</v>
      </c>
      <c r="F575" s="603">
        <v>272.10000000000002</v>
      </c>
      <c r="G575" s="604">
        <v>277.26</v>
      </c>
      <c r="H575" s="602">
        <v>258.52</v>
      </c>
      <c r="I575" s="603">
        <v>272.58999999999997</v>
      </c>
      <c r="J575" s="604">
        <v>277.69</v>
      </c>
      <c r="K575" s="602">
        <v>259.01</v>
      </c>
      <c r="L575" s="603">
        <v>273.23</v>
      </c>
      <c r="M575" s="604">
        <v>278.25</v>
      </c>
      <c r="N575" s="602">
        <v>259.61</v>
      </c>
      <c r="O575" s="603">
        <v>273.99</v>
      </c>
      <c r="P575" s="604">
        <v>278.92</v>
      </c>
    </row>
    <row r="576" spans="1:16">
      <c r="A576" s="670">
        <f t="shared" si="8"/>
        <v>58</v>
      </c>
      <c r="B576" s="602">
        <v>257.87</v>
      </c>
      <c r="C576" s="603">
        <v>271.75</v>
      </c>
      <c r="D576" s="604">
        <v>276.94</v>
      </c>
      <c r="E576" s="602">
        <v>258.18</v>
      </c>
      <c r="F576" s="603">
        <v>272.16000000000003</v>
      </c>
      <c r="G576" s="604">
        <v>277.3</v>
      </c>
      <c r="H576" s="602">
        <v>258.56</v>
      </c>
      <c r="I576" s="603">
        <v>272.64</v>
      </c>
      <c r="J576" s="604">
        <v>277.73</v>
      </c>
      <c r="K576" s="602">
        <v>259.04000000000002</v>
      </c>
      <c r="L576" s="603">
        <v>273.26</v>
      </c>
      <c r="M576" s="604">
        <v>278.27999999999997</v>
      </c>
      <c r="N576" s="602">
        <v>259.62</v>
      </c>
      <c r="O576" s="603">
        <v>274.01</v>
      </c>
      <c r="P576" s="604">
        <v>278.93</v>
      </c>
    </row>
    <row r="577" spans="1:16">
      <c r="A577" s="670">
        <f t="shared" si="8"/>
        <v>58.1</v>
      </c>
      <c r="B577" s="602">
        <v>257.92</v>
      </c>
      <c r="C577" s="603">
        <v>271.81</v>
      </c>
      <c r="D577" s="604">
        <v>277</v>
      </c>
      <c r="E577" s="602">
        <v>258.23</v>
      </c>
      <c r="F577" s="603">
        <v>272.20999999999998</v>
      </c>
      <c r="G577" s="604">
        <v>277.35000000000002</v>
      </c>
      <c r="H577" s="602">
        <v>258.58999999999997</v>
      </c>
      <c r="I577" s="603">
        <v>272.68</v>
      </c>
      <c r="J577" s="604">
        <v>277.76</v>
      </c>
      <c r="K577" s="602">
        <v>259.07</v>
      </c>
      <c r="L577" s="603">
        <v>273.29000000000002</v>
      </c>
      <c r="M577" s="604">
        <v>278.3</v>
      </c>
      <c r="N577" s="602">
        <v>259.63</v>
      </c>
      <c r="O577" s="603">
        <v>274.02</v>
      </c>
      <c r="P577" s="604">
        <v>278.94</v>
      </c>
    </row>
    <row r="578" spans="1:16">
      <c r="A578" s="670">
        <f t="shared" si="8"/>
        <v>58.2</v>
      </c>
      <c r="B578" s="602">
        <v>257.97000000000003</v>
      </c>
      <c r="C578" s="603">
        <v>271.87</v>
      </c>
      <c r="D578" s="604">
        <v>277.04000000000002</v>
      </c>
      <c r="E578" s="602">
        <v>258.27</v>
      </c>
      <c r="F578" s="603">
        <v>272.26</v>
      </c>
      <c r="G578" s="604">
        <v>277.39</v>
      </c>
      <c r="H578" s="602">
        <v>258.62</v>
      </c>
      <c r="I578" s="603">
        <v>272.72000000000003</v>
      </c>
      <c r="J578" s="604">
        <v>277.79000000000002</v>
      </c>
      <c r="K578" s="602">
        <v>259.08999999999997</v>
      </c>
      <c r="L578" s="603">
        <v>273.32</v>
      </c>
      <c r="M578" s="604">
        <v>278.32</v>
      </c>
      <c r="N578" s="602">
        <v>259.64999999999998</v>
      </c>
      <c r="O578" s="603">
        <v>274.04000000000002</v>
      </c>
      <c r="P578" s="604">
        <v>278.95999999999998</v>
      </c>
    </row>
    <row r="579" spans="1:16">
      <c r="A579" s="670">
        <f t="shared" si="8"/>
        <v>58.3</v>
      </c>
      <c r="B579" s="602">
        <v>258.01</v>
      </c>
      <c r="C579" s="603">
        <v>271.91000000000003</v>
      </c>
      <c r="D579" s="604">
        <v>277.08</v>
      </c>
      <c r="E579" s="602">
        <v>258.3</v>
      </c>
      <c r="F579" s="603">
        <v>272.3</v>
      </c>
      <c r="G579" s="604">
        <v>277.42</v>
      </c>
      <c r="H579" s="602">
        <v>258.64999999999998</v>
      </c>
      <c r="I579" s="603">
        <v>272.75</v>
      </c>
      <c r="J579" s="604">
        <v>277.82</v>
      </c>
      <c r="K579" s="602">
        <v>259.11</v>
      </c>
      <c r="L579" s="603">
        <v>273.33999999999997</v>
      </c>
      <c r="M579" s="604">
        <v>278.35000000000002</v>
      </c>
      <c r="N579" s="602">
        <v>259.66000000000003</v>
      </c>
      <c r="O579" s="603">
        <v>274.05</v>
      </c>
      <c r="P579" s="604">
        <v>278.97000000000003</v>
      </c>
    </row>
    <row r="580" spans="1:16">
      <c r="A580" s="670">
        <f t="shared" si="8"/>
        <v>58.4</v>
      </c>
      <c r="B580" s="602">
        <v>258.04000000000002</v>
      </c>
      <c r="C580" s="603">
        <v>271.95999999999998</v>
      </c>
      <c r="D580" s="604">
        <v>277.12</v>
      </c>
      <c r="E580" s="602">
        <v>258.33</v>
      </c>
      <c r="F580" s="603">
        <v>272.33</v>
      </c>
      <c r="G580" s="604">
        <v>277.45</v>
      </c>
      <c r="H580" s="602">
        <v>258.68</v>
      </c>
      <c r="I580" s="603">
        <v>272.77999999999997</v>
      </c>
      <c r="J580" s="604">
        <v>277.85000000000002</v>
      </c>
      <c r="K580" s="602">
        <v>259.13</v>
      </c>
      <c r="L580" s="603">
        <v>273.36</v>
      </c>
      <c r="M580" s="604">
        <v>278.36</v>
      </c>
      <c r="N580" s="602">
        <v>259.67</v>
      </c>
      <c r="O580" s="603">
        <v>274.06</v>
      </c>
      <c r="P580" s="604">
        <v>278.98</v>
      </c>
    </row>
    <row r="581" spans="1:16">
      <c r="A581" s="670">
        <f t="shared" si="8"/>
        <v>58.5</v>
      </c>
      <c r="B581" s="602">
        <v>258.07</v>
      </c>
      <c r="C581" s="603">
        <v>271.99</v>
      </c>
      <c r="D581" s="604">
        <v>277.14999999999998</v>
      </c>
      <c r="E581" s="602">
        <v>258.36</v>
      </c>
      <c r="F581" s="603">
        <v>272.36</v>
      </c>
      <c r="G581" s="604">
        <v>277.48</v>
      </c>
      <c r="H581" s="602">
        <v>258.7</v>
      </c>
      <c r="I581" s="603">
        <v>272.8</v>
      </c>
      <c r="J581" s="604">
        <v>277.87</v>
      </c>
      <c r="K581" s="602">
        <v>259.14</v>
      </c>
      <c r="L581" s="603">
        <v>273.38</v>
      </c>
      <c r="M581" s="604">
        <v>278.38</v>
      </c>
      <c r="N581" s="602">
        <v>259.68</v>
      </c>
      <c r="O581" s="603">
        <v>274.07</v>
      </c>
      <c r="P581" s="604">
        <v>278.99</v>
      </c>
    </row>
    <row r="582" spans="1:16">
      <c r="A582" s="670">
        <f t="shared" si="8"/>
        <v>58.6</v>
      </c>
      <c r="B582" s="602">
        <v>258.10000000000002</v>
      </c>
      <c r="C582" s="603">
        <v>272.02</v>
      </c>
      <c r="D582" s="604">
        <v>277.18</v>
      </c>
      <c r="E582" s="602">
        <v>258.38</v>
      </c>
      <c r="F582" s="603">
        <v>272.39</v>
      </c>
      <c r="G582" s="604">
        <v>277.5</v>
      </c>
      <c r="H582" s="602">
        <v>258.72000000000003</v>
      </c>
      <c r="I582" s="603">
        <v>272.83</v>
      </c>
      <c r="J582" s="604">
        <v>277.89</v>
      </c>
      <c r="K582" s="602">
        <v>259.14999999999998</v>
      </c>
      <c r="L582" s="603">
        <v>273.39999999999998</v>
      </c>
      <c r="M582" s="604">
        <v>278.39</v>
      </c>
      <c r="N582" s="602">
        <v>259.68</v>
      </c>
      <c r="O582" s="603">
        <v>274.08</v>
      </c>
      <c r="P582" s="604">
        <v>278.99</v>
      </c>
    </row>
    <row r="583" spans="1:16">
      <c r="A583" s="670">
        <f t="shared" si="8"/>
        <v>58.7</v>
      </c>
      <c r="B583" s="602">
        <v>258.12</v>
      </c>
      <c r="C583" s="603">
        <v>272.05</v>
      </c>
      <c r="D583" s="604">
        <v>277.2</v>
      </c>
      <c r="E583" s="602">
        <v>258.39999999999998</v>
      </c>
      <c r="F583" s="603">
        <v>272.41000000000003</v>
      </c>
      <c r="G583" s="604">
        <v>277.52</v>
      </c>
      <c r="H583" s="602">
        <v>258.73</v>
      </c>
      <c r="I583" s="603">
        <v>272.85000000000002</v>
      </c>
      <c r="J583" s="604">
        <v>277.89999999999998</v>
      </c>
      <c r="K583" s="602">
        <v>259.17</v>
      </c>
      <c r="L583" s="603">
        <v>273.41000000000003</v>
      </c>
      <c r="M583" s="604">
        <v>278.39999999999998</v>
      </c>
      <c r="N583" s="602">
        <v>259.69</v>
      </c>
      <c r="O583" s="603">
        <v>274.08999999999997</v>
      </c>
      <c r="P583" s="604">
        <v>279</v>
      </c>
    </row>
    <row r="584" spans="1:16">
      <c r="A584" s="670">
        <f t="shared" ref="A584:A647" si="9">ROUND(A583+0.1,1)</f>
        <v>58.8</v>
      </c>
      <c r="B584" s="602">
        <v>258.14</v>
      </c>
      <c r="C584" s="603">
        <v>272.07</v>
      </c>
      <c r="D584" s="604">
        <v>277.22000000000003</v>
      </c>
      <c r="E584" s="602">
        <v>258.42</v>
      </c>
      <c r="F584" s="603">
        <v>272.44</v>
      </c>
      <c r="G584" s="604">
        <v>277.54000000000002</v>
      </c>
      <c r="H584" s="602">
        <v>258.75</v>
      </c>
      <c r="I584" s="603">
        <v>272.86</v>
      </c>
      <c r="J584" s="604">
        <v>277.92</v>
      </c>
      <c r="K584" s="602">
        <v>259.18</v>
      </c>
      <c r="L584" s="603">
        <v>273.42</v>
      </c>
      <c r="M584" s="604">
        <v>278.41000000000003</v>
      </c>
      <c r="N584" s="602">
        <v>259.7</v>
      </c>
      <c r="O584" s="603">
        <v>274.08999999999997</v>
      </c>
      <c r="P584" s="604">
        <v>279.01</v>
      </c>
    </row>
    <row r="585" spans="1:16">
      <c r="A585" s="670">
        <f t="shared" si="9"/>
        <v>58.9</v>
      </c>
      <c r="B585" s="602">
        <v>258.16000000000003</v>
      </c>
      <c r="C585" s="603">
        <v>272.10000000000002</v>
      </c>
      <c r="D585" s="604">
        <v>277.24</v>
      </c>
      <c r="E585" s="602">
        <v>258.44</v>
      </c>
      <c r="F585" s="603">
        <v>272.45</v>
      </c>
      <c r="G585" s="604">
        <v>277.56</v>
      </c>
      <c r="H585" s="602">
        <v>258.76</v>
      </c>
      <c r="I585" s="603">
        <v>272.88</v>
      </c>
      <c r="J585" s="604">
        <v>277.93</v>
      </c>
      <c r="K585" s="602">
        <v>259.19</v>
      </c>
      <c r="L585" s="603">
        <v>273.43</v>
      </c>
      <c r="M585" s="604">
        <v>278.42</v>
      </c>
      <c r="N585" s="602">
        <v>259.7</v>
      </c>
      <c r="O585" s="603">
        <v>274.10000000000002</v>
      </c>
      <c r="P585" s="604">
        <v>279.01</v>
      </c>
    </row>
    <row r="586" spans="1:16">
      <c r="A586" s="670">
        <f t="shared" si="9"/>
        <v>59</v>
      </c>
      <c r="B586" s="602">
        <v>258.18</v>
      </c>
      <c r="C586" s="603">
        <v>272.12</v>
      </c>
      <c r="D586" s="604">
        <v>277.26</v>
      </c>
      <c r="E586" s="602">
        <v>258.45</v>
      </c>
      <c r="F586" s="603">
        <v>272.47000000000003</v>
      </c>
      <c r="G586" s="604">
        <v>277.57</v>
      </c>
      <c r="H586" s="602">
        <v>258.77</v>
      </c>
      <c r="I586" s="603">
        <v>272.89</v>
      </c>
      <c r="J586" s="604">
        <v>277.95</v>
      </c>
      <c r="K586" s="602">
        <v>259.2</v>
      </c>
      <c r="L586" s="603">
        <v>273.44</v>
      </c>
      <c r="M586" s="604">
        <v>278.43</v>
      </c>
      <c r="N586" s="602">
        <v>259.70999999999998</v>
      </c>
      <c r="O586" s="603">
        <v>274.11</v>
      </c>
      <c r="P586" s="604">
        <v>279.02</v>
      </c>
    </row>
    <row r="587" spans="1:16">
      <c r="A587" s="670">
        <f t="shared" si="9"/>
        <v>59.1</v>
      </c>
      <c r="B587" s="602">
        <v>258.2</v>
      </c>
      <c r="C587" s="603">
        <v>272.14</v>
      </c>
      <c r="D587" s="604">
        <v>277.27999999999997</v>
      </c>
      <c r="E587" s="602">
        <v>258.47000000000003</v>
      </c>
      <c r="F587" s="603">
        <v>272.49</v>
      </c>
      <c r="G587" s="604">
        <v>277.58999999999997</v>
      </c>
      <c r="H587" s="602">
        <v>258.79000000000002</v>
      </c>
      <c r="I587" s="603">
        <v>272.91000000000003</v>
      </c>
      <c r="J587" s="604">
        <v>277.95999999999998</v>
      </c>
      <c r="K587" s="602">
        <v>259.20999999999998</v>
      </c>
      <c r="L587" s="603">
        <v>273.45999999999998</v>
      </c>
      <c r="M587" s="604">
        <v>278.44</v>
      </c>
      <c r="N587" s="602">
        <v>259.70999999999998</v>
      </c>
      <c r="O587" s="603">
        <v>274.11</v>
      </c>
      <c r="P587" s="604">
        <v>279.02</v>
      </c>
    </row>
    <row r="588" spans="1:16">
      <c r="A588" s="670">
        <f t="shared" si="9"/>
        <v>59.2</v>
      </c>
      <c r="B588" s="602">
        <v>258.22000000000003</v>
      </c>
      <c r="C588" s="603">
        <v>272.16000000000003</v>
      </c>
      <c r="D588" s="604">
        <v>277.29000000000002</v>
      </c>
      <c r="E588" s="602">
        <v>258.48</v>
      </c>
      <c r="F588" s="603">
        <v>272.51</v>
      </c>
      <c r="G588" s="604">
        <v>277.60000000000002</v>
      </c>
      <c r="H588" s="602">
        <v>258.8</v>
      </c>
      <c r="I588" s="603">
        <v>272.92</v>
      </c>
      <c r="J588" s="604">
        <v>277.97000000000003</v>
      </c>
      <c r="K588" s="602">
        <v>259.20999999999998</v>
      </c>
      <c r="L588" s="603">
        <v>273.47000000000003</v>
      </c>
      <c r="M588" s="604">
        <v>278.45</v>
      </c>
      <c r="N588" s="602">
        <v>259.72000000000003</v>
      </c>
      <c r="O588" s="603">
        <v>274.12</v>
      </c>
      <c r="P588" s="604">
        <v>279.02999999999997</v>
      </c>
    </row>
    <row r="589" spans="1:16">
      <c r="A589" s="670">
        <f t="shared" si="9"/>
        <v>59.3</v>
      </c>
      <c r="B589" s="602">
        <v>258.23</v>
      </c>
      <c r="C589" s="603">
        <v>272.18</v>
      </c>
      <c r="D589" s="604">
        <v>277.31</v>
      </c>
      <c r="E589" s="602">
        <v>258.5</v>
      </c>
      <c r="F589" s="603">
        <v>272.52999999999997</v>
      </c>
      <c r="G589" s="604">
        <v>277.62</v>
      </c>
      <c r="H589" s="602">
        <v>258.81</v>
      </c>
      <c r="I589" s="603">
        <v>272.94</v>
      </c>
      <c r="J589" s="604">
        <v>277.98</v>
      </c>
      <c r="K589" s="602">
        <v>259.22000000000003</v>
      </c>
      <c r="L589" s="603">
        <v>273.48</v>
      </c>
      <c r="M589" s="604">
        <v>278.45999999999998</v>
      </c>
      <c r="N589" s="602">
        <v>259.72000000000003</v>
      </c>
      <c r="O589" s="603">
        <v>274.12</v>
      </c>
      <c r="P589" s="604">
        <v>279.02999999999997</v>
      </c>
    </row>
    <row r="590" spans="1:16">
      <c r="A590" s="670">
        <f t="shared" si="9"/>
        <v>59.4</v>
      </c>
      <c r="B590" s="602">
        <v>258.25</v>
      </c>
      <c r="C590" s="603">
        <v>272.2</v>
      </c>
      <c r="D590" s="604">
        <v>277.33</v>
      </c>
      <c r="E590" s="602">
        <v>258.51</v>
      </c>
      <c r="F590" s="603">
        <v>272.55</v>
      </c>
      <c r="G590" s="604">
        <v>277.64</v>
      </c>
      <c r="H590" s="602">
        <v>258.82</v>
      </c>
      <c r="I590" s="603">
        <v>272.95</v>
      </c>
      <c r="J590" s="604">
        <v>278</v>
      </c>
      <c r="K590" s="602">
        <v>259.23</v>
      </c>
      <c r="L590" s="603">
        <v>273.49</v>
      </c>
      <c r="M590" s="604">
        <v>278.47000000000003</v>
      </c>
      <c r="N590" s="602">
        <v>259.73</v>
      </c>
      <c r="O590" s="603">
        <v>274.13</v>
      </c>
      <c r="P590" s="604">
        <v>279.04000000000002</v>
      </c>
    </row>
    <row r="591" spans="1:16">
      <c r="A591" s="670">
        <f t="shared" si="9"/>
        <v>59.5</v>
      </c>
      <c r="B591" s="602">
        <v>258.27</v>
      </c>
      <c r="C591" s="603">
        <v>272.23</v>
      </c>
      <c r="D591" s="604">
        <v>277.35000000000002</v>
      </c>
      <c r="E591" s="602">
        <v>258.52999999999997</v>
      </c>
      <c r="F591" s="603">
        <v>272.57</v>
      </c>
      <c r="G591" s="604">
        <v>277.64999999999998</v>
      </c>
      <c r="H591" s="602">
        <v>258.83999999999997</v>
      </c>
      <c r="I591" s="603">
        <v>272.97000000000003</v>
      </c>
      <c r="J591" s="604">
        <v>278.01</v>
      </c>
      <c r="K591" s="602">
        <v>259.24</v>
      </c>
      <c r="L591" s="603">
        <v>273.5</v>
      </c>
      <c r="M591" s="604">
        <v>278.48</v>
      </c>
      <c r="N591" s="602">
        <v>259.73</v>
      </c>
      <c r="O591" s="603">
        <v>274.14</v>
      </c>
      <c r="P591" s="604">
        <v>279.04000000000002</v>
      </c>
    </row>
    <row r="592" spans="1:16">
      <c r="A592" s="670">
        <f t="shared" si="9"/>
        <v>59.6</v>
      </c>
      <c r="B592" s="602">
        <v>258.29000000000002</v>
      </c>
      <c r="C592" s="603">
        <v>272.25</v>
      </c>
      <c r="D592" s="604">
        <v>277.37</v>
      </c>
      <c r="E592" s="602">
        <v>258.54000000000002</v>
      </c>
      <c r="F592" s="603">
        <v>272.58999999999997</v>
      </c>
      <c r="G592" s="604">
        <v>277.67</v>
      </c>
      <c r="H592" s="602">
        <v>258.85000000000002</v>
      </c>
      <c r="I592" s="603">
        <v>272.99</v>
      </c>
      <c r="J592" s="604">
        <v>278.02999999999997</v>
      </c>
      <c r="K592" s="602">
        <v>259.25</v>
      </c>
      <c r="L592" s="603">
        <v>273.51</v>
      </c>
      <c r="M592" s="604">
        <v>278.49</v>
      </c>
      <c r="N592" s="602">
        <v>259.74</v>
      </c>
      <c r="O592" s="603">
        <v>274.14</v>
      </c>
      <c r="P592" s="604">
        <v>279.05</v>
      </c>
    </row>
    <row r="593" spans="1:16">
      <c r="A593" s="670">
        <f t="shared" si="9"/>
        <v>59.7</v>
      </c>
      <c r="B593" s="602">
        <v>258.3</v>
      </c>
      <c r="C593" s="603">
        <v>272.27</v>
      </c>
      <c r="D593" s="604">
        <v>277.39</v>
      </c>
      <c r="E593" s="602">
        <v>258.56</v>
      </c>
      <c r="F593" s="603">
        <v>272.61</v>
      </c>
      <c r="G593" s="604">
        <v>277.69</v>
      </c>
      <c r="H593" s="602">
        <v>258.86</v>
      </c>
      <c r="I593" s="603">
        <v>273</v>
      </c>
      <c r="J593" s="604">
        <v>278.04000000000002</v>
      </c>
      <c r="K593" s="602">
        <v>259.26</v>
      </c>
      <c r="L593" s="603">
        <v>273.52</v>
      </c>
      <c r="M593" s="604">
        <v>278.5</v>
      </c>
      <c r="N593" s="602">
        <v>259.74</v>
      </c>
      <c r="O593" s="603">
        <v>274.14999999999998</v>
      </c>
      <c r="P593" s="604">
        <v>279.05</v>
      </c>
    </row>
    <row r="594" spans="1:16">
      <c r="A594" s="670">
        <f t="shared" si="9"/>
        <v>59.8</v>
      </c>
      <c r="B594" s="602">
        <v>258.32</v>
      </c>
      <c r="C594" s="603">
        <v>272.3</v>
      </c>
      <c r="D594" s="604">
        <v>277.41000000000003</v>
      </c>
      <c r="E594" s="602">
        <v>258.57</v>
      </c>
      <c r="F594" s="603">
        <v>272.63</v>
      </c>
      <c r="G594" s="604">
        <v>277.70999999999998</v>
      </c>
      <c r="H594" s="602">
        <v>258.87</v>
      </c>
      <c r="I594" s="603">
        <v>273.02</v>
      </c>
      <c r="J594" s="604">
        <v>278.05</v>
      </c>
      <c r="K594" s="602">
        <v>259.27</v>
      </c>
      <c r="L594" s="603">
        <v>273.52999999999997</v>
      </c>
      <c r="M594" s="604">
        <v>278.51</v>
      </c>
      <c r="N594" s="602">
        <v>259.75</v>
      </c>
      <c r="O594" s="603">
        <v>274.14999999999998</v>
      </c>
      <c r="P594" s="604">
        <v>279.06</v>
      </c>
    </row>
    <row r="595" spans="1:16">
      <c r="A595" s="670">
        <f t="shared" si="9"/>
        <v>59.9</v>
      </c>
      <c r="B595" s="602">
        <v>258.33999999999997</v>
      </c>
      <c r="C595" s="603">
        <v>272.32</v>
      </c>
      <c r="D595" s="604">
        <v>277.43</v>
      </c>
      <c r="E595" s="602">
        <v>258.58999999999997</v>
      </c>
      <c r="F595" s="603">
        <v>272.64999999999998</v>
      </c>
      <c r="G595" s="604">
        <v>277.72000000000003</v>
      </c>
      <c r="H595" s="602">
        <v>258.89</v>
      </c>
      <c r="I595" s="603">
        <v>273.02999999999997</v>
      </c>
      <c r="J595" s="604">
        <v>278.07</v>
      </c>
      <c r="K595" s="602">
        <v>259.27999999999997</v>
      </c>
      <c r="L595" s="603">
        <v>273.54000000000002</v>
      </c>
      <c r="M595" s="604">
        <v>278.52</v>
      </c>
      <c r="N595" s="602">
        <v>259.75</v>
      </c>
      <c r="O595" s="603">
        <v>274.16000000000003</v>
      </c>
      <c r="P595" s="604">
        <v>279.06</v>
      </c>
    </row>
    <row r="596" spans="1:16">
      <c r="A596" s="670">
        <f t="shared" si="9"/>
        <v>60</v>
      </c>
      <c r="B596" s="602">
        <v>258.36</v>
      </c>
      <c r="C596" s="603">
        <v>272.33999999999997</v>
      </c>
      <c r="D596" s="604">
        <v>277.45</v>
      </c>
      <c r="E596" s="602">
        <v>258.60000000000002</v>
      </c>
      <c r="F596" s="603">
        <v>272.67</v>
      </c>
      <c r="G596" s="604">
        <v>277.74</v>
      </c>
      <c r="H596" s="602">
        <v>258.89999999999998</v>
      </c>
      <c r="I596" s="603">
        <v>273.05</v>
      </c>
      <c r="J596" s="604">
        <v>278.08</v>
      </c>
      <c r="K596" s="602">
        <v>259.27999999999997</v>
      </c>
      <c r="L596" s="603">
        <v>273.56</v>
      </c>
      <c r="M596" s="604">
        <v>278.52999999999997</v>
      </c>
      <c r="N596" s="602">
        <v>259.76</v>
      </c>
      <c r="O596" s="603">
        <v>274.17</v>
      </c>
      <c r="P596" s="604">
        <v>279.07</v>
      </c>
    </row>
    <row r="597" spans="1:16">
      <c r="A597" s="670">
        <f t="shared" si="9"/>
        <v>60.1</v>
      </c>
      <c r="B597" s="602">
        <v>258.37</v>
      </c>
      <c r="C597" s="603">
        <v>272.36</v>
      </c>
      <c r="D597" s="604">
        <v>277.47000000000003</v>
      </c>
      <c r="E597" s="602">
        <v>258.61</v>
      </c>
      <c r="F597" s="603">
        <v>272.68</v>
      </c>
      <c r="G597" s="604">
        <v>277.76</v>
      </c>
      <c r="H597" s="602">
        <v>258.91000000000003</v>
      </c>
      <c r="I597" s="603">
        <v>273.06</v>
      </c>
      <c r="J597" s="604">
        <v>278.08999999999997</v>
      </c>
      <c r="K597" s="602">
        <v>259.29000000000002</v>
      </c>
      <c r="L597" s="603">
        <v>273.57</v>
      </c>
      <c r="M597" s="604">
        <v>278.54000000000002</v>
      </c>
      <c r="N597" s="602">
        <v>259.76</v>
      </c>
      <c r="O597" s="603">
        <v>274.17</v>
      </c>
      <c r="P597" s="604">
        <v>279.07</v>
      </c>
    </row>
    <row r="598" spans="1:16">
      <c r="A598" s="670">
        <f t="shared" si="9"/>
        <v>60.2</v>
      </c>
      <c r="B598" s="602">
        <v>258.38</v>
      </c>
      <c r="C598" s="603">
        <v>272.38</v>
      </c>
      <c r="D598" s="604">
        <v>277.49</v>
      </c>
      <c r="E598" s="602">
        <v>258.62</v>
      </c>
      <c r="F598" s="603">
        <v>272.7</v>
      </c>
      <c r="G598" s="604">
        <v>277.77</v>
      </c>
      <c r="H598" s="602">
        <v>258.91000000000003</v>
      </c>
      <c r="I598" s="603">
        <v>273.08</v>
      </c>
      <c r="J598" s="604">
        <v>278.10000000000002</v>
      </c>
      <c r="K598" s="602">
        <v>259.3</v>
      </c>
      <c r="L598" s="603">
        <v>273.57</v>
      </c>
      <c r="M598" s="604">
        <v>278.55</v>
      </c>
      <c r="N598" s="602">
        <v>259.76</v>
      </c>
      <c r="O598" s="603">
        <v>274.18</v>
      </c>
      <c r="P598" s="604">
        <v>279.08</v>
      </c>
    </row>
    <row r="599" spans="1:16">
      <c r="A599" s="670">
        <f t="shared" si="9"/>
        <v>60.3</v>
      </c>
      <c r="B599" s="602">
        <v>258.39</v>
      </c>
      <c r="C599" s="603">
        <v>272.39</v>
      </c>
      <c r="D599" s="604">
        <v>277.5</v>
      </c>
      <c r="E599" s="602">
        <v>258.63</v>
      </c>
      <c r="F599" s="603">
        <v>272.70999999999998</v>
      </c>
      <c r="G599" s="604">
        <v>277.77999999999997</v>
      </c>
      <c r="H599" s="602">
        <v>258.92</v>
      </c>
      <c r="I599" s="603">
        <v>273.08</v>
      </c>
      <c r="J599" s="604">
        <v>278.11</v>
      </c>
      <c r="K599" s="602">
        <v>259.3</v>
      </c>
      <c r="L599" s="603">
        <v>273.58</v>
      </c>
      <c r="M599" s="604">
        <v>278.55</v>
      </c>
      <c r="N599" s="602">
        <v>259.76</v>
      </c>
      <c r="O599" s="603">
        <v>274.18</v>
      </c>
      <c r="P599" s="604">
        <v>279.08</v>
      </c>
    </row>
    <row r="600" spans="1:16">
      <c r="A600" s="670">
        <f t="shared" si="9"/>
        <v>60.4</v>
      </c>
      <c r="B600" s="602">
        <v>258.39</v>
      </c>
      <c r="C600" s="603">
        <v>272.39</v>
      </c>
      <c r="D600" s="604">
        <v>277.5</v>
      </c>
      <c r="E600" s="602">
        <v>258.63</v>
      </c>
      <c r="F600" s="603">
        <v>272.70999999999998</v>
      </c>
      <c r="G600" s="604">
        <v>277.77999999999997</v>
      </c>
      <c r="H600" s="602">
        <v>258.92</v>
      </c>
      <c r="I600" s="603">
        <v>273.08999999999997</v>
      </c>
      <c r="J600" s="604">
        <v>278.12</v>
      </c>
      <c r="K600" s="602">
        <v>259.3</v>
      </c>
      <c r="L600" s="603">
        <v>273.58</v>
      </c>
      <c r="M600" s="604">
        <v>278.55</v>
      </c>
      <c r="N600" s="602">
        <v>259.76</v>
      </c>
      <c r="O600" s="603">
        <v>274.18</v>
      </c>
      <c r="P600" s="604">
        <v>279.08</v>
      </c>
    </row>
    <row r="601" spans="1:16">
      <c r="A601" s="670">
        <f t="shared" si="9"/>
        <v>60.5</v>
      </c>
      <c r="B601" s="602">
        <v>258.39</v>
      </c>
      <c r="C601" s="603">
        <v>272.39999999999998</v>
      </c>
      <c r="D601" s="604">
        <v>277.5</v>
      </c>
      <c r="E601" s="602">
        <v>258.63</v>
      </c>
      <c r="F601" s="603">
        <v>272.70999999999998</v>
      </c>
      <c r="G601" s="604">
        <v>277.77999999999997</v>
      </c>
      <c r="H601" s="602">
        <v>258.92</v>
      </c>
      <c r="I601" s="603">
        <v>273.08999999999997</v>
      </c>
      <c r="J601" s="604">
        <v>278.12</v>
      </c>
      <c r="K601" s="602">
        <v>259.3</v>
      </c>
      <c r="L601" s="603">
        <v>273.58</v>
      </c>
      <c r="M601" s="604">
        <v>278.56</v>
      </c>
      <c r="N601" s="602">
        <v>259.76</v>
      </c>
      <c r="O601" s="603">
        <v>274.18</v>
      </c>
      <c r="P601" s="604">
        <v>279.08</v>
      </c>
    </row>
    <row r="602" spans="1:16">
      <c r="A602" s="670">
        <f t="shared" si="9"/>
        <v>60.6</v>
      </c>
      <c r="B602" s="602">
        <v>258.39</v>
      </c>
      <c r="C602" s="603">
        <v>272.39</v>
      </c>
      <c r="D602" s="604">
        <v>277.5</v>
      </c>
      <c r="E602" s="602">
        <v>258.63</v>
      </c>
      <c r="F602" s="603">
        <v>272.70999999999998</v>
      </c>
      <c r="G602" s="604">
        <v>277.77999999999997</v>
      </c>
      <c r="H602" s="602">
        <v>258.92</v>
      </c>
      <c r="I602" s="603">
        <v>273.08999999999997</v>
      </c>
      <c r="J602" s="604">
        <v>278.12</v>
      </c>
      <c r="K602" s="602">
        <v>259.3</v>
      </c>
      <c r="L602" s="603">
        <v>273.58</v>
      </c>
      <c r="M602" s="604">
        <v>278.55</v>
      </c>
      <c r="N602" s="602">
        <v>259.76</v>
      </c>
      <c r="O602" s="603">
        <v>274.18</v>
      </c>
      <c r="P602" s="604">
        <v>279.08</v>
      </c>
    </row>
    <row r="603" spans="1:16">
      <c r="A603" s="670">
        <f t="shared" si="9"/>
        <v>60.7</v>
      </c>
      <c r="B603" s="602">
        <v>258.38</v>
      </c>
      <c r="C603" s="603">
        <v>272.38</v>
      </c>
      <c r="D603" s="604">
        <v>277.49</v>
      </c>
      <c r="E603" s="602">
        <v>258.62</v>
      </c>
      <c r="F603" s="603">
        <v>272.7</v>
      </c>
      <c r="G603" s="604">
        <v>277.77999999999997</v>
      </c>
      <c r="H603" s="602">
        <v>258.91000000000003</v>
      </c>
      <c r="I603" s="603">
        <v>273.08</v>
      </c>
      <c r="J603" s="604">
        <v>278.11</v>
      </c>
      <c r="K603" s="602">
        <v>259.3</v>
      </c>
      <c r="L603" s="603">
        <v>273.58</v>
      </c>
      <c r="M603" s="604">
        <v>278.55</v>
      </c>
      <c r="N603" s="602">
        <v>259.76</v>
      </c>
      <c r="O603" s="603">
        <v>274.18</v>
      </c>
      <c r="P603" s="604">
        <v>279.08</v>
      </c>
    </row>
    <row r="604" spans="1:16">
      <c r="A604" s="670">
        <f t="shared" si="9"/>
        <v>60.8</v>
      </c>
      <c r="B604" s="602">
        <v>258.37</v>
      </c>
      <c r="C604" s="603">
        <v>272.37</v>
      </c>
      <c r="D604" s="604">
        <v>277.49</v>
      </c>
      <c r="E604" s="602">
        <v>258.61</v>
      </c>
      <c r="F604" s="603">
        <v>272.69</v>
      </c>
      <c r="G604" s="604">
        <v>277.77</v>
      </c>
      <c r="H604" s="602">
        <v>258.91000000000003</v>
      </c>
      <c r="I604" s="603">
        <v>273.07</v>
      </c>
      <c r="J604" s="604">
        <v>278.11</v>
      </c>
      <c r="K604" s="602">
        <v>259.29000000000002</v>
      </c>
      <c r="L604" s="603">
        <v>273.57</v>
      </c>
      <c r="M604" s="604">
        <v>278.55</v>
      </c>
      <c r="N604" s="602">
        <v>259.76</v>
      </c>
      <c r="O604" s="603">
        <v>274.18</v>
      </c>
      <c r="P604" s="604">
        <v>279.08</v>
      </c>
    </row>
    <row r="605" spans="1:16">
      <c r="A605" s="670">
        <f t="shared" si="9"/>
        <v>60.9</v>
      </c>
      <c r="B605" s="602">
        <v>258.36</v>
      </c>
      <c r="C605" s="603">
        <v>272.36</v>
      </c>
      <c r="D605" s="604">
        <v>277.48</v>
      </c>
      <c r="E605" s="602">
        <v>258.60000000000002</v>
      </c>
      <c r="F605" s="603">
        <v>272.68</v>
      </c>
      <c r="G605" s="604">
        <v>277.76</v>
      </c>
      <c r="H605" s="602">
        <v>258.89999999999998</v>
      </c>
      <c r="I605" s="603">
        <v>273.06</v>
      </c>
      <c r="J605" s="604">
        <v>278.10000000000002</v>
      </c>
      <c r="K605" s="602">
        <v>259.29000000000002</v>
      </c>
      <c r="L605" s="603">
        <v>273.57</v>
      </c>
      <c r="M605" s="604">
        <v>278.54000000000002</v>
      </c>
      <c r="N605" s="602">
        <v>259.76</v>
      </c>
      <c r="O605" s="603">
        <v>274.17</v>
      </c>
      <c r="P605" s="604">
        <v>279.08</v>
      </c>
    </row>
    <row r="606" spans="1:16">
      <c r="A606" s="670">
        <f t="shared" si="9"/>
        <v>61</v>
      </c>
      <c r="B606" s="602">
        <v>258.33999999999997</v>
      </c>
      <c r="C606" s="603">
        <v>272.35000000000002</v>
      </c>
      <c r="D606" s="604">
        <v>277.45999999999998</v>
      </c>
      <c r="E606" s="602">
        <v>258.58999999999997</v>
      </c>
      <c r="F606" s="603">
        <v>272.67</v>
      </c>
      <c r="G606" s="604">
        <v>277.75</v>
      </c>
      <c r="H606" s="602">
        <v>258.89</v>
      </c>
      <c r="I606" s="603">
        <v>273.06</v>
      </c>
      <c r="J606" s="604">
        <v>278.08999999999997</v>
      </c>
      <c r="K606" s="602">
        <v>259.27999999999997</v>
      </c>
      <c r="L606" s="603">
        <v>273.56</v>
      </c>
      <c r="M606" s="604">
        <v>278.54000000000002</v>
      </c>
      <c r="N606" s="602">
        <v>259.75</v>
      </c>
      <c r="O606" s="603">
        <v>274.17</v>
      </c>
      <c r="P606" s="604">
        <v>279.07</v>
      </c>
    </row>
    <row r="607" spans="1:16">
      <c r="A607" s="670">
        <f t="shared" si="9"/>
        <v>61.1</v>
      </c>
      <c r="B607" s="602">
        <v>258.33</v>
      </c>
      <c r="C607" s="603">
        <v>272.33</v>
      </c>
      <c r="D607" s="604">
        <v>277.45</v>
      </c>
      <c r="E607" s="602">
        <v>258.58</v>
      </c>
      <c r="F607" s="603">
        <v>272.66000000000003</v>
      </c>
      <c r="G607" s="604">
        <v>277.74</v>
      </c>
      <c r="H607" s="602">
        <v>258.88</v>
      </c>
      <c r="I607" s="603">
        <v>273.04000000000002</v>
      </c>
      <c r="J607" s="604">
        <v>278.08</v>
      </c>
      <c r="K607" s="602">
        <v>259.27</v>
      </c>
      <c r="L607" s="603">
        <v>273.55</v>
      </c>
      <c r="M607" s="604">
        <v>278.52999999999997</v>
      </c>
      <c r="N607" s="602">
        <v>259.75</v>
      </c>
      <c r="O607" s="603">
        <v>274.17</v>
      </c>
      <c r="P607" s="604">
        <v>279.07</v>
      </c>
    </row>
    <row r="608" spans="1:16">
      <c r="A608" s="670">
        <f t="shared" si="9"/>
        <v>61.2</v>
      </c>
      <c r="B608" s="602">
        <v>258.31</v>
      </c>
      <c r="C608" s="603">
        <v>272.31</v>
      </c>
      <c r="D608" s="604">
        <v>277.44</v>
      </c>
      <c r="E608" s="602">
        <v>258.57</v>
      </c>
      <c r="F608" s="603">
        <v>272.64</v>
      </c>
      <c r="G608" s="604">
        <v>277.73</v>
      </c>
      <c r="H608" s="602">
        <v>258.87</v>
      </c>
      <c r="I608" s="603">
        <v>273.02999999999997</v>
      </c>
      <c r="J608" s="604">
        <v>278.07</v>
      </c>
      <c r="K608" s="602">
        <v>259.27</v>
      </c>
      <c r="L608" s="603">
        <v>273.54000000000002</v>
      </c>
      <c r="M608" s="604">
        <v>278.52</v>
      </c>
      <c r="N608" s="602">
        <v>259.74</v>
      </c>
      <c r="O608" s="603">
        <v>274.16000000000003</v>
      </c>
      <c r="P608" s="604">
        <v>279.07</v>
      </c>
    </row>
    <row r="609" spans="1:16">
      <c r="A609" s="670">
        <f t="shared" si="9"/>
        <v>61.3</v>
      </c>
      <c r="B609" s="602">
        <v>258.3</v>
      </c>
      <c r="C609" s="603">
        <v>272.3</v>
      </c>
      <c r="D609" s="604">
        <v>277.42</v>
      </c>
      <c r="E609" s="602">
        <v>258.55</v>
      </c>
      <c r="F609" s="603">
        <v>272.63</v>
      </c>
      <c r="G609" s="604">
        <v>277.72000000000003</v>
      </c>
      <c r="H609" s="602">
        <v>258.86</v>
      </c>
      <c r="I609" s="603">
        <v>273.02</v>
      </c>
      <c r="J609" s="604">
        <v>278.06</v>
      </c>
      <c r="K609" s="602">
        <v>259.26</v>
      </c>
      <c r="L609" s="603">
        <v>273.54000000000002</v>
      </c>
      <c r="M609" s="604">
        <v>278.52</v>
      </c>
      <c r="N609" s="602">
        <v>259.74</v>
      </c>
      <c r="O609" s="603">
        <v>274.16000000000003</v>
      </c>
      <c r="P609" s="604">
        <v>279.06</v>
      </c>
    </row>
    <row r="610" spans="1:16">
      <c r="A610" s="670">
        <f t="shared" si="9"/>
        <v>61.4</v>
      </c>
      <c r="B610" s="602">
        <v>258.27999999999997</v>
      </c>
      <c r="C610" s="603">
        <v>272.27999999999997</v>
      </c>
      <c r="D610" s="604">
        <v>277.41000000000003</v>
      </c>
      <c r="E610" s="602">
        <v>258.54000000000002</v>
      </c>
      <c r="F610" s="603">
        <v>272.61</v>
      </c>
      <c r="G610" s="604">
        <v>277.7</v>
      </c>
      <c r="H610" s="602">
        <v>258.83999999999997</v>
      </c>
      <c r="I610" s="603">
        <v>273.01</v>
      </c>
      <c r="J610" s="604">
        <v>278.05</v>
      </c>
      <c r="K610" s="602">
        <v>259.25</v>
      </c>
      <c r="L610" s="603">
        <v>273.52999999999997</v>
      </c>
      <c r="M610" s="604">
        <v>278.51</v>
      </c>
      <c r="N610" s="602">
        <v>259.74</v>
      </c>
      <c r="O610" s="603">
        <v>274.14999999999998</v>
      </c>
      <c r="P610" s="604">
        <v>279.06</v>
      </c>
    </row>
    <row r="611" spans="1:16">
      <c r="A611" s="670">
        <f t="shared" si="9"/>
        <v>61.5</v>
      </c>
      <c r="B611" s="602">
        <v>258.26</v>
      </c>
      <c r="C611" s="603">
        <v>272.26</v>
      </c>
      <c r="D611" s="604">
        <v>277.39</v>
      </c>
      <c r="E611" s="602">
        <v>258.52</v>
      </c>
      <c r="F611" s="603">
        <v>272.58999999999997</v>
      </c>
      <c r="G611" s="604">
        <v>277.69</v>
      </c>
      <c r="H611" s="602">
        <v>258.83</v>
      </c>
      <c r="I611" s="603">
        <v>272.99</v>
      </c>
      <c r="J611" s="604">
        <v>278.04000000000002</v>
      </c>
      <c r="K611" s="602">
        <v>259.24</v>
      </c>
      <c r="L611" s="603">
        <v>273.52</v>
      </c>
      <c r="M611" s="604">
        <v>278.5</v>
      </c>
      <c r="N611" s="602">
        <v>259.73</v>
      </c>
      <c r="O611" s="603">
        <v>274.14999999999998</v>
      </c>
      <c r="P611" s="604">
        <v>279.05</v>
      </c>
    </row>
    <row r="612" spans="1:16">
      <c r="A612" s="670">
        <f t="shared" si="9"/>
        <v>61.6</v>
      </c>
      <c r="B612" s="602">
        <v>258.24</v>
      </c>
      <c r="C612" s="603">
        <v>272.23</v>
      </c>
      <c r="D612" s="604">
        <v>277.37</v>
      </c>
      <c r="E612" s="602">
        <v>258.5</v>
      </c>
      <c r="F612" s="603">
        <v>272.57</v>
      </c>
      <c r="G612" s="604">
        <v>277.67</v>
      </c>
      <c r="H612" s="602">
        <v>258.82</v>
      </c>
      <c r="I612" s="603">
        <v>272.98</v>
      </c>
      <c r="J612" s="604">
        <v>278.02999999999997</v>
      </c>
      <c r="K612" s="602">
        <v>259.23</v>
      </c>
      <c r="L612" s="603">
        <v>273.5</v>
      </c>
      <c r="M612" s="604">
        <v>278.49</v>
      </c>
      <c r="N612" s="602">
        <v>259.72000000000003</v>
      </c>
      <c r="O612" s="603">
        <v>274.14</v>
      </c>
      <c r="P612" s="604">
        <v>279.05</v>
      </c>
    </row>
    <row r="613" spans="1:16">
      <c r="A613" s="670">
        <f t="shared" si="9"/>
        <v>61.7</v>
      </c>
      <c r="B613" s="602">
        <v>258.22000000000003</v>
      </c>
      <c r="C613" s="603">
        <v>272.20999999999998</v>
      </c>
      <c r="D613" s="604">
        <v>277.35000000000002</v>
      </c>
      <c r="E613" s="602">
        <v>258.48</v>
      </c>
      <c r="F613" s="603">
        <v>272.55</v>
      </c>
      <c r="G613" s="604">
        <v>277.66000000000003</v>
      </c>
      <c r="H613" s="602">
        <v>258.8</v>
      </c>
      <c r="I613" s="603">
        <v>272.95999999999998</v>
      </c>
      <c r="J613" s="604">
        <v>278.01</v>
      </c>
      <c r="K613" s="602">
        <v>259.22000000000003</v>
      </c>
      <c r="L613" s="603">
        <v>273.49</v>
      </c>
      <c r="M613" s="604">
        <v>278.48</v>
      </c>
      <c r="N613" s="602">
        <v>259.72000000000003</v>
      </c>
      <c r="O613" s="603">
        <v>274.13</v>
      </c>
      <c r="P613" s="604">
        <v>279.04000000000002</v>
      </c>
    </row>
    <row r="614" spans="1:16">
      <c r="A614" s="670">
        <f t="shared" si="9"/>
        <v>61.8</v>
      </c>
      <c r="B614" s="602">
        <v>258.19</v>
      </c>
      <c r="C614" s="603">
        <v>272.18</v>
      </c>
      <c r="D614" s="604">
        <v>277.33</v>
      </c>
      <c r="E614" s="602">
        <v>258.45999999999998</v>
      </c>
      <c r="F614" s="603">
        <v>272.52999999999997</v>
      </c>
      <c r="G614" s="604">
        <v>277.64</v>
      </c>
      <c r="H614" s="602">
        <v>258.77999999999997</v>
      </c>
      <c r="I614" s="603">
        <v>272.94</v>
      </c>
      <c r="J614" s="604">
        <v>278</v>
      </c>
      <c r="K614" s="602">
        <v>259.2</v>
      </c>
      <c r="L614" s="603">
        <v>273.48</v>
      </c>
      <c r="M614" s="604">
        <v>278.47000000000003</v>
      </c>
      <c r="N614" s="602">
        <v>259.70999999999998</v>
      </c>
      <c r="O614" s="603">
        <v>274.13</v>
      </c>
      <c r="P614" s="604">
        <v>279.04000000000002</v>
      </c>
    </row>
    <row r="615" spans="1:16">
      <c r="A615" s="670">
        <f t="shared" si="9"/>
        <v>61.9</v>
      </c>
      <c r="B615" s="602">
        <v>258.16000000000003</v>
      </c>
      <c r="C615" s="603">
        <v>272.14999999999998</v>
      </c>
      <c r="D615" s="604">
        <v>277.31</v>
      </c>
      <c r="E615" s="602">
        <v>258.44</v>
      </c>
      <c r="F615" s="603">
        <v>272.5</v>
      </c>
      <c r="G615" s="604">
        <v>277.61</v>
      </c>
      <c r="H615" s="602">
        <v>258.76</v>
      </c>
      <c r="I615" s="603">
        <v>272.92</v>
      </c>
      <c r="J615" s="604">
        <v>277.98</v>
      </c>
      <c r="K615" s="602">
        <v>259.19</v>
      </c>
      <c r="L615" s="603">
        <v>273.45999999999998</v>
      </c>
      <c r="M615" s="604">
        <v>278.45999999999998</v>
      </c>
      <c r="N615" s="602">
        <v>259.7</v>
      </c>
      <c r="O615" s="603">
        <v>274.12</v>
      </c>
      <c r="P615" s="604">
        <v>279.02999999999997</v>
      </c>
    </row>
    <row r="616" spans="1:16">
      <c r="A616" s="670">
        <f t="shared" si="9"/>
        <v>62</v>
      </c>
      <c r="B616" s="602">
        <v>258.13</v>
      </c>
      <c r="C616" s="603">
        <v>272.11</v>
      </c>
      <c r="D616" s="604">
        <v>277.27</v>
      </c>
      <c r="E616" s="602">
        <v>258.41000000000003</v>
      </c>
      <c r="F616" s="603">
        <v>272.47000000000003</v>
      </c>
      <c r="G616" s="604">
        <v>277.58999999999997</v>
      </c>
      <c r="H616" s="602">
        <v>258.74</v>
      </c>
      <c r="I616" s="603">
        <v>272.89</v>
      </c>
      <c r="J616" s="604">
        <v>277.95999999999998</v>
      </c>
      <c r="K616" s="602">
        <v>259.17</v>
      </c>
      <c r="L616" s="603">
        <v>273.44</v>
      </c>
      <c r="M616" s="604">
        <v>278.44</v>
      </c>
      <c r="N616" s="602">
        <v>259.69</v>
      </c>
      <c r="O616" s="603">
        <v>274.11</v>
      </c>
      <c r="P616" s="604">
        <v>279.02</v>
      </c>
    </row>
    <row r="617" spans="1:16">
      <c r="A617" s="670">
        <f t="shared" si="9"/>
        <v>62.1</v>
      </c>
      <c r="B617" s="602">
        <v>258.08999999999997</v>
      </c>
      <c r="C617" s="603">
        <v>272.07</v>
      </c>
      <c r="D617" s="604">
        <v>277.24</v>
      </c>
      <c r="E617" s="602">
        <v>258.37</v>
      </c>
      <c r="F617" s="603">
        <v>272.43</v>
      </c>
      <c r="G617" s="604">
        <v>277.56</v>
      </c>
      <c r="H617" s="602">
        <v>258.70999999999998</v>
      </c>
      <c r="I617" s="603">
        <v>272.86</v>
      </c>
      <c r="J617" s="604">
        <v>277.93</v>
      </c>
      <c r="K617" s="602">
        <v>259.14999999999998</v>
      </c>
      <c r="L617" s="603">
        <v>273.42</v>
      </c>
      <c r="M617" s="604">
        <v>278.42</v>
      </c>
      <c r="N617" s="602">
        <v>259.68</v>
      </c>
      <c r="O617" s="603">
        <v>274.08999999999997</v>
      </c>
      <c r="P617" s="604">
        <v>279.01</v>
      </c>
    </row>
    <row r="618" spans="1:16">
      <c r="A618" s="670">
        <f t="shared" si="9"/>
        <v>62.2</v>
      </c>
      <c r="B618" s="602">
        <v>258.04000000000002</v>
      </c>
      <c r="C618" s="603">
        <v>272.02</v>
      </c>
      <c r="D618" s="604">
        <v>277.19</v>
      </c>
      <c r="E618" s="602">
        <v>258.33</v>
      </c>
      <c r="F618" s="603">
        <v>272.39</v>
      </c>
      <c r="G618" s="604">
        <v>277.52</v>
      </c>
      <c r="H618" s="602">
        <v>258.68</v>
      </c>
      <c r="I618" s="603">
        <v>272.82</v>
      </c>
      <c r="J618" s="604">
        <v>277.89999999999998</v>
      </c>
      <c r="K618" s="602">
        <v>259.13</v>
      </c>
      <c r="L618" s="603">
        <v>273.39999999999998</v>
      </c>
      <c r="M618" s="604">
        <v>278.39999999999998</v>
      </c>
      <c r="N618" s="602">
        <v>259.67</v>
      </c>
      <c r="O618" s="603">
        <v>274.08</v>
      </c>
      <c r="P618" s="604">
        <v>279</v>
      </c>
    </row>
    <row r="619" spans="1:16">
      <c r="A619" s="670">
        <f t="shared" si="9"/>
        <v>62.3</v>
      </c>
      <c r="B619" s="602">
        <v>257.99</v>
      </c>
      <c r="C619" s="603">
        <v>271.95999999999998</v>
      </c>
      <c r="D619" s="604">
        <v>277.14</v>
      </c>
      <c r="E619" s="602">
        <v>258.29000000000002</v>
      </c>
      <c r="F619" s="603">
        <v>272.33</v>
      </c>
      <c r="G619" s="604">
        <v>277.47000000000003</v>
      </c>
      <c r="H619" s="602">
        <v>258.64</v>
      </c>
      <c r="I619" s="603">
        <v>272.77999999999997</v>
      </c>
      <c r="J619" s="604">
        <v>277.86</v>
      </c>
      <c r="K619" s="602">
        <v>259.10000000000002</v>
      </c>
      <c r="L619" s="603">
        <v>273.36</v>
      </c>
      <c r="M619" s="604">
        <v>278.37</v>
      </c>
      <c r="N619" s="602">
        <v>259.64999999999998</v>
      </c>
      <c r="O619" s="603">
        <v>274.06</v>
      </c>
      <c r="P619" s="604">
        <v>278.98</v>
      </c>
    </row>
    <row r="620" spans="1:16">
      <c r="A620" s="670">
        <f t="shared" si="9"/>
        <v>62.4</v>
      </c>
      <c r="B620" s="602">
        <v>257.93</v>
      </c>
      <c r="C620" s="603">
        <v>271.88</v>
      </c>
      <c r="D620" s="604">
        <v>277.08</v>
      </c>
      <c r="E620" s="602">
        <v>258.23</v>
      </c>
      <c r="F620" s="603">
        <v>272.27</v>
      </c>
      <c r="G620" s="604">
        <v>277.42</v>
      </c>
      <c r="H620" s="602">
        <v>258.60000000000002</v>
      </c>
      <c r="I620" s="603">
        <v>272.73</v>
      </c>
      <c r="J620" s="604">
        <v>277.82</v>
      </c>
      <c r="K620" s="602">
        <v>259.07</v>
      </c>
      <c r="L620" s="603">
        <v>273.33</v>
      </c>
      <c r="M620" s="604">
        <v>278.33999999999997</v>
      </c>
      <c r="N620" s="602">
        <v>259.64</v>
      </c>
      <c r="O620" s="603">
        <v>274.04000000000002</v>
      </c>
      <c r="P620" s="604">
        <v>278.97000000000003</v>
      </c>
    </row>
    <row r="621" spans="1:16">
      <c r="A621" s="670">
        <f t="shared" si="9"/>
        <v>62.5</v>
      </c>
      <c r="B621" s="602">
        <v>257.85000000000002</v>
      </c>
      <c r="C621" s="603">
        <v>271.8</v>
      </c>
      <c r="D621" s="604">
        <v>277</v>
      </c>
      <c r="E621" s="602">
        <v>258.17</v>
      </c>
      <c r="F621" s="603">
        <v>272.19</v>
      </c>
      <c r="G621" s="604">
        <v>277.35000000000002</v>
      </c>
      <c r="H621" s="602">
        <v>258.54000000000002</v>
      </c>
      <c r="I621" s="603">
        <v>272.67</v>
      </c>
      <c r="J621" s="604">
        <v>277.77</v>
      </c>
      <c r="K621" s="602">
        <v>259.02999999999997</v>
      </c>
      <c r="L621" s="603">
        <v>273.27999999999997</v>
      </c>
      <c r="M621" s="604">
        <v>278.31</v>
      </c>
      <c r="N621" s="602">
        <v>259.62</v>
      </c>
      <c r="O621" s="603">
        <v>274.02</v>
      </c>
      <c r="P621" s="604">
        <v>278.95</v>
      </c>
    </row>
    <row r="622" spans="1:16">
      <c r="A622" s="670">
        <f t="shared" si="9"/>
        <v>62.6</v>
      </c>
      <c r="B622" s="602">
        <v>257.76</v>
      </c>
      <c r="C622" s="603">
        <v>271.69</v>
      </c>
      <c r="D622" s="604">
        <v>276.91000000000003</v>
      </c>
      <c r="E622" s="602">
        <v>258.08999999999997</v>
      </c>
      <c r="F622" s="603">
        <v>272.11</v>
      </c>
      <c r="G622" s="604">
        <v>277.27999999999997</v>
      </c>
      <c r="H622" s="602">
        <v>258.48</v>
      </c>
      <c r="I622" s="603">
        <v>272.60000000000002</v>
      </c>
      <c r="J622" s="604">
        <v>277.70999999999998</v>
      </c>
      <c r="K622" s="602">
        <v>258.99</v>
      </c>
      <c r="L622" s="603">
        <v>273.23</v>
      </c>
      <c r="M622" s="604">
        <v>278.26</v>
      </c>
      <c r="N622" s="602">
        <v>259.58999999999997</v>
      </c>
      <c r="O622" s="603">
        <v>273.99</v>
      </c>
      <c r="P622" s="604">
        <v>278.92</v>
      </c>
    </row>
    <row r="623" spans="1:16">
      <c r="A623" s="670">
        <f t="shared" si="9"/>
        <v>62.7</v>
      </c>
      <c r="B623" s="602">
        <v>257.66000000000003</v>
      </c>
      <c r="C623" s="603">
        <v>271.57</v>
      </c>
      <c r="D623" s="604">
        <v>276.81</v>
      </c>
      <c r="E623" s="602">
        <v>258.01</v>
      </c>
      <c r="F623" s="603">
        <v>272</v>
      </c>
      <c r="G623" s="604">
        <v>277.19</v>
      </c>
      <c r="H623" s="602">
        <v>258.41000000000003</v>
      </c>
      <c r="I623" s="603">
        <v>272.51</v>
      </c>
      <c r="J623" s="604">
        <v>277.64</v>
      </c>
      <c r="K623" s="602">
        <v>258.94</v>
      </c>
      <c r="L623" s="603">
        <v>273.18</v>
      </c>
      <c r="M623" s="604">
        <v>278.20999999999998</v>
      </c>
      <c r="N623" s="602">
        <v>259.57</v>
      </c>
      <c r="O623" s="603">
        <v>273.95999999999998</v>
      </c>
      <c r="P623" s="604">
        <v>278.89999999999998</v>
      </c>
    </row>
    <row r="624" spans="1:16">
      <c r="A624" s="670">
        <f t="shared" si="9"/>
        <v>62.8</v>
      </c>
      <c r="B624" s="602">
        <v>257.55</v>
      </c>
      <c r="C624" s="603">
        <v>271.44</v>
      </c>
      <c r="D624" s="604">
        <v>276.7</v>
      </c>
      <c r="E624" s="602">
        <v>257.91000000000003</v>
      </c>
      <c r="F624" s="603">
        <v>271.89</v>
      </c>
      <c r="G624" s="604">
        <v>277.08999999999997</v>
      </c>
      <c r="H624" s="602">
        <v>258.33</v>
      </c>
      <c r="I624" s="603">
        <v>272.42</v>
      </c>
      <c r="J624" s="604">
        <v>277.56</v>
      </c>
      <c r="K624" s="602">
        <v>258.88</v>
      </c>
      <c r="L624" s="603">
        <v>273.11</v>
      </c>
      <c r="M624" s="604">
        <v>278.16000000000003</v>
      </c>
      <c r="N624" s="602">
        <v>259.54000000000002</v>
      </c>
      <c r="O624" s="603">
        <v>273.92</v>
      </c>
      <c r="P624" s="604">
        <v>278.87</v>
      </c>
    </row>
    <row r="625" spans="1:16">
      <c r="A625" s="670">
        <f t="shared" si="9"/>
        <v>62.9</v>
      </c>
      <c r="B625" s="602">
        <v>257.42</v>
      </c>
      <c r="C625" s="603">
        <v>271.27999999999997</v>
      </c>
      <c r="D625" s="604">
        <v>276.57</v>
      </c>
      <c r="E625" s="602">
        <v>257.8</v>
      </c>
      <c r="F625" s="603">
        <v>271.76</v>
      </c>
      <c r="G625" s="604">
        <v>276.98</v>
      </c>
      <c r="H625" s="602">
        <v>258.24</v>
      </c>
      <c r="I625" s="603">
        <v>272.31</v>
      </c>
      <c r="J625" s="604">
        <v>277.47000000000003</v>
      </c>
      <c r="K625" s="602">
        <v>258.82</v>
      </c>
      <c r="L625" s="603">
        <v>273.04000000000002</v>
      </c>
      <c r="M625" s="604">
        <v>278.10000000000002</v>
      </c>
      <c r="N625" s="602">
        <v>259.5</v>
      </c>
      <c r="O625" s="603">
        <v>273.89</v>
      </c>
      <c r="P625" s="604">
        <v>278.83</v>
      </c>
    </row>
    <row r="626" spans="1:16">
      <c r="A626" s="670">
        <f t="shared" si="9"/>
        <v>63</v>
      </c>
      <c r="B626" s="602">
        <v>257.27</v>
      </c>
      <c r="C626" s="603">
        <v>271.11</v>
      </c>
      <c r="D626" s="604">
        <v>276.42</v>
      </c>
      <c r="E626" s="602">
        <v>257.68</v>
      </c>
      <c r="F626" s="603">
        <v>271.61</v>
      </c>
      <c r="G626" s="604">
        <v>276.86</v>
      </c>
      <c r="H626" s="602">
        <v>258.14999999999998</v>
      </c>
      <c r="I626" s="603">
        <v>272.2</v>
      </c>
      <c r="J626" s="604">
        <v>277.37</v>
      </c>
      <c r="K626" s="602">
        <v>258.75</v>
      </c>
      <c r="L626" s="603">
        <v>272.95</v>
      </c>
      <c r="M626" s="604">
        <v>278.02999999999997</v>
      </c>
      <c r="N626" s="602">
        <v>259.47000000000003</v>
      </c>
      <c r="O626" s="603">
        <v>273.83999999999997</v>
      </c>
      <c r="P626" s="604">
        <v>278.8</v>
      </c>
    </row>
    <row r="627" spans="1:16">
      <c r="A627" s="670">
        <f t="shared" si="9"/>
        <v>63.1</v>
      </c>
      <c r="B627" s="602">
        <v>257.11</v>
      </c>
      <c r="C627" s="603">
        <v>270.92</v>
      </c>
      <c r="D627" s="604">
        <v>276.26</v>
      </c>
      <c r="E627" s="602">
        <v>257.54000000000002</v>
      </c>
      <c r="F627" s="603">
        <v>271.45</v>
      </c>
      <c r="G627" s="604">
        <v>276.72000000000003</v>
      </c>
      <c r="H627" s="602">
        <v>258.02999999999997</v>
      </c>
      <c r="I627" s="603">
        <v>272.07</v>
      </c>
      <c r="J627" s="604">
        <v>277.26</v>
      </c>
      <c r="K627" s="602">
        <v>258.68</v>
      </c>
      <c r="L627" s="603">
        <v>272.86</v>
      </c>
      <c r="M627" s="604">
        <v>277.95</v>
      </c>
      <c r="N627" s="602">
        <v>259.43</v>
      </c>
      <c r="O627" s="603">
        <v>273.79000000000002</v>
      </c>
      <c r="P627" s="604">
        <v>278.76</v>
      </c>
    </row>
    <row r="628" spans="1:16">
      <c r="A628" s="670">
        <f t="shared" si="9"/>
        <v>63.2</v>
      </c>
      <c r="B628" s="602">
        <v>256.93</v>
      </c>
      <c r="C628" s="603">
        <v>270.7</v>
      </c>
      <c r="D628" s="604">
        <v>276.08</v>
      </c>
      <c r="E628" s="602">
        <v>257.38</v>
      </c>
      <c r="F628" s="603">
        <v>271.27</v>
      </c>
      <c r="G628" s="604">
        <v>276.56</v>
      </c>
      <c r="H628" s="602">
        <v>257.91000000000003</v>
      </c>
      <c r="I628" s="603">
        <v>271.92</v>
      </c>
      <c r="J628" s="604">
        <v>277.13</v>
      </c>
      <c r="K628" s="602">
        <v>258.58999999999997</v>
      </c>
      <c r="L628" s="603">
        <v>272.76</v>
      </c>
      <c r="M628" s="604">
        <v>277.87</v>
      </c>
      <c r="N628" s="602">
        <v>259.38</v>
      </c>
      <c r="O628" s="603">
        <v>273.74</v>
      </c>
      <c r="P628" s="604">
        <v>278.70999999999998</v>
      </c>
    </row>
    <row r="629" spans="1:16">
      <c r="A629" s="670">
        <f t="shared" si="9"/>
        <v>63.3</v>
      </c>
      <c r="B629" s="602">
        <v>256.73</v>
      </c>
      <c r="C629" s="603">
        <v>270.47000000000003</v>
      </c>
      <c r="D629" s="604">
        <v>275.88</v>
      </c>
      <c r="E629" s="602">
        <v>257.20999999999998</v>
      </c>
      <c r="F629" s="603">
        <v>271.07</v>
      </c>
      <c r="G629" s="604">
        <v>276.39999999999998</v>
      </c>
      <c r="H629" s="602">
        <v>257.77999999999997</v>
      </c>
      <c r="I629" s="603">
        <v>271.76</v>
      </c>
      <c r="J629" s="604">
        <v>277</v>
      </c>
      <c r="K629" s="602">
        <v>258.5</v>
      </c>
      <c r="L629" s="603">
        <v>272.64999999999998</v>
      </c>
      <c r="M629" s="604">
        <v>277.77</v>
      </c>
      <c r="N629" s="602">
        <v>259.33</v>
      </c>
      <c r="O629" s="603">
        <v>273.69</v>
      </c>
      <c r="P629" s="604">
        <v>278.67</v>
      </c>
    </row>
    <row r="630" spans="1:16">
      <c r="A630" s="670">
        <f t="shared" si="9"/>
        <v>63.4</v>
      </c>
      <c r="B630" s="602">
        <v>256.51</v>
      </c>
      <c r="C630" s="603">
        <v>270.20999999999998</v>
      </c>
      <c r="D630" s="604">
        <v>275.66000000000003</v>
      </c>
      <c r="E630" s="602">
        <v>257.02999999999997</v>
      </c>
      <c r="F630" s="603">
        <v>270.85000000000002</v>
      </c>
      <c r="G630" s="604">
        <v>276.20999999999998</v>
      </c>
      <c r="H630" s="602">
        <v>257.63</v>
      </c>
      <c r="I630" s="603">
        <v>271.58999999999997</v>
      </c>
      <c r="J630" s="604">
        <v>276.86</v>
      </c>
      <c r="K630" s="602">
        <v>258.39999999999998</v>
      </c>
      <c r="L630" s="603">
        <v>272.54000000000002</v>
      </c>
      <c r="M630" s="604">
        <v>277.67</v>
      </c>
      <c r="N630" s="602">
        <v>259.27999999999997</v>
      </c>
      <c r="O630" s="603">
        <v>273.62</v>
      </c>
      <c r="P630" s="604">
        <v>278.62</v>
      </c>
    </row>
    <row r="631" spans="1:16">
      <c r="A631" s="670">
        <f t="shared" si="9"/>
        <v>63.5</v>
      </c>
      <c r="B631" s="602">
        <v>256.27</v>
      </c>
      <c r="C631" s="603">
        <v>269.93</v>
      </c>
      <c r="D631" s="604">
        <v>275.43</v>
      </c>
      <c r="E631" s="602">
        <v>256.83</v>
      </c>
      <c r="F631" s="603">
        <v>270.61</v>
      </c>
      <c r="G631" s="604">
        <v>276.02</v>
      </c>
      <c r="H631" s="602">
        <v>257.47000000000003</v>
      </c>
      <c r="I631" s="603">
        <v>271.39999999999998</v>
      </c>
      <c r="J631" s="604">
        <v>276.7</v>
      </c>
      <c r="K631" s="602">
        <v>258.29000000000002</v>
      </c>
      <c r="L631" s="603">
        <v>272.41000000000003</v>
      </c>
      <c r="M631" s="604">
        <v>277.57</v>
      </c>
      <c r="N631" s="602">
        <v>259.22000000000003</v>
      </c>
      <c r="O631" s="603">
        <v>273.56</v>
      </c>
      <c r="P631" s="604">
        <v>278.56</v>
      </c>
    </row>
    <row r="632" spans="1:16">
      <c r="A632" s="670">
        <f t="shared" si="9"/>
        <v>63.6</v>
      </c>
      <c r="B632" s="602">
        <v>256</v>
      </c>
      <c r="C632" s="603">
        <v>269.62</v>
      </c>
      <c r="D632" s="604">
        <v>275.17</v>
      </c>
      <c r="E632" s="602">
        <v>256.60000000000002</v>
      </c>
      <c r="F632" s="603">
        <v>270.36</v>
      </c>
      <c r="G632" s="604">
        <v>275.8</v>
      </c>
      <c r="H632" s="602">
        <v>257.3</v>
      </c>
      <c r="I632" s="603">
        <v>271.2</v>
      </c>
      <c r="J632" s="604">
        <v>276.52999999999997</v>
      </c>
      <c r="K632" s="602">
        <v>258.17</v>
      </c>
      <c r="L632" s="603">
        <v>272.27</v>
      </c>
      <c r="M632" s="604">
        <v>277.45</v>
      </c>
      <c r="N632" s="602">
        <v>259.16000000000003</v>
      </c>
      <c r="O632" s="603">
        <v>273.49</v>
      </c>
      <c r="P632" s="604">
        <v>278.5</v>
      </c>
    </row>
    <row r="633" spans="1:16">
      <c r="A633" s="670">
        <f t="shared" si="9"/>
        <v>63.7</v>
      </c>
      <c r="B633" s="602">
        <v>255.69</v>
      </c>
      <c r="C633" s="603">
        <v>269.27</v>
      </c>
      <c r="D633" s="604">
        <v>274.87</v>
      </c>
      <c r="E633" s="602">
        <v>256.35000000000002</v>
      </c>
      <c r="F633" s="603">
        <v>270.07</v>
      </c>
      <c r="G633" s="604">
        <v>275.56</v>
      </c>
      <c r="H633" s="602">
        <v>257.10000000000002</v>
      </c>
      <c r="I633" s="603">
        <v>270.98</v>
      </c>
      <c r="J633" s="604">
        <v>276.33999999999997</v>
      </c>
      <c r="K633" s="602">
        <v>258.04000000000002</v>
      </c>
      <c r="L633" s="603">
        <v>272.12</v>
      </c>
      <c r="M633" s="604">
        <v>277.33</v>
      </c>
      <c r="N633" s="602">
        <v>259.10000000000002</v>
      </c>
      <c r="O633" s="603">
        <v>273.41000000000003</v>
      </c>
      <c r="P633" s="604">
        <v>278.44</v>
      </c>
    </row>
    <row r="634" spans="1:16">
      <c r="A634" s="670">
        <f t="shared" si="9"/>
        <v>63.8</v>
      </c>
      <c r="B634" s="602">
        <v>255.34</v>
      </c>
      <c r="C634" s="603">
        <v>268.87</v>
      </c>
      <c r="D634" s="604">
        <v>274.54000000000002</v>
      </c>
      <c r="E634" s="602">
        <v>256.07</v>
      </c>
      <c r="F634" s="603">
        <v>269.75</v>
      </c>
      <c r="G634" s="604">
        <v>275.29000000000002</v>
      </c>
      <c r="H634" s="602">
        <v>256.89</v>
      </c>
      <c r="I634" s="603">
        <v>270.73</v>
      </c>
      <c r="J634" s="604">
        <v>276.14</v>
      </c>
      <c r="K634" s="602">
        <v>257.89999999999998</v>
      </c>
      <c r="L634" s="603">
        <v>271.95999999999998</v>
      </c>
      <c r="M634" s="604">
        <v>277.19</v>
      </c>
      <c r="N634" s="602">
        <v>259.02999999999997</v>
      </c>
      <c r="O634" s="603">
        <v>273.33</v>
      </c>
      <c r="P634" s="604">
        <v>278.37</v>
      </c>
    </row>
    <row r="635" spans="1:16">
      <c r="A635" s="670">
        <f t="shared" si="9"/>
        <v>63.9</v>
      </c>
      <c r="B635" s="602">
        <v>254.94</v>
      </c>
      <c r="C635" s="603">
        <v>268.42</v>
      </c>
      <c r="D635" s="604">
        <v>274.17</v>
      </c>
      <c r="E635" s="602">
        <v>255.76</v>
      </c>
      <c r="F635" s="603">
        <v>269.39</v>
      </c>
      <c r="G635" s="604">
        <v>275</v>
      </c>
      <c r="H635" s="602">
        <v>256.64999999999998</v>
      </c>
      <c r="I635" s="603">
        <v>270.45999999999998</v>
      </c>
      <c r="J635" s="604">
        <v>275.91000000000003</v>
      </c>
      <c r="K635" s="602">
        <v>257.74</v>
      </c>
      <c r="L635" s="603">
        <v>271.77999999999997</v>
      </c>
      <c r="M635" s="604">
        <v>277.04000000000002</v>
      </c>
      <c r="N635" s="602">
        <v>258.95</v>
      </c>
      <c r="O635" s="603">
        <v>273.24</v>
      </c>
      <c r="P635" s="604">
        <v>278.3</v>
      </c>
    </row>
    <row r="636" spans="1:16">
      <c r="A636" s="670">
        <f t="shared" si="9"/>
        <v>64</v>
      </c>
      <c r="B636" s="602">
        <v>254.51</v>
      </c>
      <c r="C636" s="603">
        <v>267.94</v>
      </c>
      <c r="D636" s="604">
        <v>273.77</v>
      </c>
      <c r="E636" s="602">
        <v>255.42</v>
      </c>
      <c r="F636" s="603">
        <v>269.01</v>
      </c>
      <c r="G636" s="604">
        <v>274.68</v>
      </c>
      <c r="H636" s="602">
        <v>256.39999999999998</v>
      </c>
      <c r="I636" s="603">
        <v>270.17</v>
      </c>
      <c r="J636" s="604">
        <v>275.67</v>
      </c>
      <c r="K636" s="602">
        <v>257.57</v>
      </c>
      <c r="L636" s="603">
        <v>271.58</v>
      </c>
      <c r="M636" s="604">
        <v>276.88</v>
      </c>
      <c r="N636" s="602">
        <v>258.87</v>
      </c>
      <c r="O636" s="603">
        <v>273.14999999999998</v>
      </c>
      <c r="P636" s="604">
        <v>278.22000000000003</v>
      </c>
    </row>
    <row r="637" spans="1:16">
      <c r="A637" s="670">
        <f t="shared" si="9"/>
        <v>64.099999999999994</v>
      </c>
      <c r="B637" s="602">
        <v>254.09</v>
      </c>
      <c r="C637" s="603">
        <v>267.43</v>
      </c>
      <c r="D637" s="604">
        <v>273.38</v>
      </c>
      <c r="E637" s="602">
        <v>255.06</v>
      </c>
      <c r="F637" s="603">
        <v>268.58999999999997</v>
      </c>
      <c r="G637" s="604">
        <v>274.33999999999997</v>
      </c>
      <c r="H637" s="602">
        <v>256.12</v>
      </c>
      <c r="I637" s="603">
        <v>269.85000000000002</v>
      </c>
      <c r="J637" s="604">
        <v>275.41000000000003</v>
      </c>
      <c r="K637" s="602">
        <v>257.39</v>
      </c>
      <c r="L637" s="603">
        <v>271.37</v>
      </c>
      <c r="M637" s="604">
        <v>276.70999999999998</v>
      </c>
      <c r="N637" s="602">
        <v>258.77999999999997</v>
      </c>
      <c r="O637" s="603">
        <v>273.04000000000002</v>
      </c>
      <c r="P637" s="604">
        <v>278.13</v>
      </c>
    </row>
    <row r="638" spans="1:16">
      <c r="A638" s="670">
        <f t="shared" si="9"/>
        <v>64.2</v>
      </c>
      <c r="B638" s="602">
        <v>253.44</v>
      </c>
      <c r="C638" s="603">
        <v>266.75</v>
      </c>
      <c r="D638" s="604">
        <v>272.82</v>
      </c>
      <c r="E638" s="602">
        <v>254.59</v>
      </c>
      <c r="F638" s="603">
        <v>268.08</v>
      </c>
      <c r="G638" s="604">
        <v>273.93</v>
      </c>
      <c r="H638" s="602">
        <v>255.79</v>
      </c>
      <c r="I638" s="603">
        <v>269.49</v>
      </c>
      <c r="J638" s="604">
        <v>275.11</v>
      </c>
      <c r="K638" s="602">
        <v>257.18</v>
      </c>
      <c r="L638" s="603">
        <v>271.14</v>
      </c>
      <c r="M638" s="604">
        <v>276.51</v>
      </c>
      <c r="N638" s="602">
        <v>258.68</v>
      </c>
      <c r="O638" s="603">
        <v>272.93</v>
      </c>
      <c r="P638" s="604">
        <v>278.04000000000002</v>
      </c>
    </row>
    <row r="639" spans="1:16">
      <c r="A639" s="670">
        <f t="shared" si="9"/>
        <v>64.3</v>
      </c>
      <c r="B639" s="602">
        <v>252.52</v>
      </c>
      <c r="C639" s="603">
        <v>265.82</v>
      </c>
      <c r="D639" s="604">
        <v>272.02999999999997</v>
      </c>
      <c r="E639" s="602">
        <v>253.97</v>
      </c>
      <c r="F639" s="603">
        <v>267.43</v>
      </c>
      <c r="G639" s="604">
        <v>273.39</v>
      </c>
      <c r="H639" s="602">
        <v>255.4</v>
      </c>
      <c r="I639" s="603">
        <v>269.06</v>
      </c>
      <c r="J639" s="604">
        <v>274.76</v>
      </c>
      <c r="K639" s="602">
        <v>256.95999999999998</v>
      </c>
      <c r="L639" s="603">
        <v>270.89</v>
      </c>
      <c r="M639" s="604">
        <v>276.3</v>
      </c>
      <c r="N639" s="602">
        <v>258.57</v>
      </c>
      <c r="O639" s="603">
        <v>272.81</v>
      </c>
      <c r="P639" s="604">
        <v>277.94</v>
      </c>
    </row>
    <row r="640" spans="1:16">
      <c r="A640" s="670">
        <f t="shared" si="9"/>
        <v>64.400000000000006</v>
      </c>
      <c r="B640" s="602">
        <v>251.43</v>
      </c>
      <c r="C640" s="603">
        <v>264.70999999999998</v>
      </c>
      <c r="D640" s="604">
        <v>271.10000000000002</v>
      </c>
      <c r="E640" s="602">
        <v>253.22</v>
      </c>
      <c r="F640" s="603">
        <v>266.64999999999998</v>
      </c>
      <c r="G640" s="604">
        <v>272.74</v>
      </c>
      <c r="H640" s="602">
        <v>254.94</v>
      </c>
      <c r="I640" s="603">
        <v>268.56</v>
      </c>
      <c r="J640" s="604">
        <v>274.35000000000002</v>
      </c>
      <c r="K640" s="602">
        <v>256.70999999999998</v>
      </c>
      <c r="L640" s="603">
        <v>270.60000000000002</v>
      </c>
      <c r="M640" s="604">
        <v>276.07</v>
      </c>
      <c r="N640" s="602">
        <v>258.45</v>
      </c>
      <c r="O640" s="603">
        <v>272.68</v>
      </c>
      <c r="P640" s="604">
        <v>277.83</v>
      </c>
    </row>
    <row r="641" spans="1:16">
      <c r="A641" s="670">
        <f t="shared" si="9"/>
        <v>64.5</v>
      </c>
      <c r="B641" s="602">
        <v>250.27</v>
      </c>
      <c r="C641" s="603">
        <v>263.52999999999997</v>
      </c>
      <c r="D641" s="604">
        <v>270.14999999999998</v>
      </c>
      <c r="E641" s="602">
        <v>252.4</v>
      </c>
      <c r="F641" s="603">
        <v>265.8</v>
      </c>
      <c r="G641" s="604">
        <v>272.06</v>
      </c>
      <c r="H641" s="602">
        <v>254.42</v>
      </c>
      <c r="I641" s="603">
        <v>268.01</v>
      </c>
      <c r="J641" s="604">
        <v>273.89999999999998</v>
      </c>
      <c r="K641" s="602">
        <v>256.42</v>
      </c>
      <c r="L641" s="603">
        <v>270.29000000000002</v>
      </c>
      <c r="M641" s="604">
        <v>275.81</v>
      </c>
      <c r="N641" s="602">
        <v>258.33</v>
      </c>
      <c r="O641" s="603">
        <v>272.54000000000002</v>
      </c>
      <c r="P641" s="604">
        <v>277.70999999999998</v>
      </c>
    </row>
    <row r="642" spans="1:16">
      <c r="A642" s="670">
        <f t="shared" si="9"/>
        <v>64.599999999999994</v>
      </c>
      <c r="B642" s="602">
        <v>249.27</v>
      </c>
      <c r="C642" s="603">
        <v>262.41000000000003</v>
      </c>
      <c r="D642" s="604">
        <v>269.37</v>
      </c>
      <c r="E642" s="602">
        <v>251.63</v>
      </c>
      <c r="F642" s="603">
        <v>264.94</v>
      </c>
      <c r="G642" s="604">
        <v>271.44</v>
      </c>
      <c r="H642" s="602">
        <v>253.88</v>
      </c>
      <c r="I642" s="603">
        <v>267.41000000000003</v>
      </c>
      <c r="J642" s="604">
        <v>273.45</v>
      </c>
      <c r="K642" s="602">
        <v>256.12</v>
      </c>
      <c r="L642" s="603">
        <v>269.95</v>
      </c>
      <c r="M642" s="604">
        <v>275.52999999999997</v>
      </c>
      <c r="N642" s="602">
        <v>258.19</v>
      </c>
      <c r="O642" s="603">
        <v>272.38</v>
      </c>
      <c r="P642" s="604">
        <v>277.58</v>
      </c>
    </row>
    <row r="643" spans="1:16">
      <c r="A643" s="670">
        <f t="shared" si="9"/>
        <v>64.7</v>
      </c>
      <c r="B643" s="602">
        <v>248.4</v>
      </c>
      <c r="C643" s="603">
        <v>261.04000000000002</v>
      </c>
      <c r="D643" s="604">
        <v>268.7</v>
      </c>
      <c r="E643" s="602">
        <v>250.9</v>
      </c>
      <c r="F643" s="603">
        <v>263.91000000000003</v>
      </c>
      <c r="G643" s="604">
        <v>270.83999999999997</v>
      </c>
      <c r="H643" s="602">
        <v>253.33</v>
      </c>
      <c r="I643" s="603">
        <v>266.72000000000003</v>
      </c>
      <c r="J643" s="604">
        <v>272.97000000000003</v>
      </c>
      <c r="K643" s="602">
        <v>255.77</v>
      </c>
      <c r="L643" s="603">
        <v>269.56</v>
      </c>
      <c r="M643" s="604">
        <v>275.23</v>
      </c>
      <c r="N643" s="602">
        <v>258.04000000000002</v>
      </c>
      <c r="O643" s="603">
        <v>272.20999999999998</v>
      </c>
      <c r="P643" s="604">
        <v>277.45</v>
      </c>
    </row>
    <row r="644" spans="1:16">
      <c r="A644" s="670">
        <f t="shared" si="9"/>
        <v>64.8</v>
      </c>
      <c r="B644" s="602">
        <v>245.2</v>
      </c>
      <c r="C644" s="603">
        <v>258.44</v>
      </c>
      <c r="D644" s="604">
        <v>266.01</v>
      </c>
      <c r="E644" s="602">
        <v>248.75</v>
      </c>
      <c r="F644" s="603">
        <v>262.08999999999997</v>
      </c>
      <c r="G644" s="604">
        <v>269.10000000000002</v>
      </c>
      <c r="H644" s="602">
        <v>252.16</v>
      </c>
      <c r="I644" s="603">
        <v>265.66000000000003</v>
      </c>
      <c r="J644" s="604">
        <v>272.04000000000002</v>
      </c>
      <c r="K644" s="602">
        <v>255.32</v>
      </c>
      <c r="L644" s="603">
        <v>269.08999999999997</v>
      </c>
      <c r="M644" s="604">
        <v>274.85000000000002</v>
      </c>
      <c r="N644" s="602">
        <v>257.87</v>
      </c>
      <c r="O644" s="603">
        <v>272.02999999999997</v>
      </c>
      <c r="P644" s="604">
        <v>277.29000000000002</v>
      </c>
    </row>
    <row r="645" spans="1:16">
      <c r="A645" s="670">
        <f t="shared" si="9"/>
        <v>64.900000000000006</v>
      </c>
      <c r="B645" s="602">
        <v>241.95</v>
      </c>
      <c r="C645" s="603">
        <v>255.32</v>
      </c>
      <c r="D645" s="604">
        <v>263.18</v>
      </c>
      <c r="E645" s="602">
        <v>246.4</v>
      </c>
      <c r="F645" s="603">
        <v>259.83999999999997</v>
      </c>
      <c r="G645" s="604">
        <v>267.12</v>
      </c>
      <c r="H645" s="602">
        <v>250.77</v>
      </c>
      <c r="I645" s="603">
        <v>264.31</v>
      </c>
      <c r="J645" s="604">
        <v>270.91000000000003</v>
      </c>
      <c r="K645" s="602">
        <v>254.77</v>
      </c>
      <c r="L645" s="603">
        <v>268.52</v>
      </c>
      <c r="M645" s="604">
        <v>274.39</v>
      </c>
      <c r="N645" s="602">
        <v>257.69</v>
      </c>
      <c r="O645" s="603">
        <v>271.82</v>
      </c>
      <c r="P645" s="604">
        <v>277.13</v>
      </c>
    </row>
    <row r="646" spans="1:16">
      <c r="A646" s="670">
        <f t="shared" si="9"/>
        <v>65</v>
      </c>
      <c r="B646" s="602">
        <v>238.66</v>
      </c>
      <c r="C646" s="603">
        <v>252.12</v>
      </c>
      <c r="D646" s="604">
        <v>260.37</v>
      </c>
      <c r="E646" s="602">
        <v>243.92</v>
      </c>
      <c r="F646" s="603">
        <v>257.43</v>
      </c>
      <c r="G646" s="604">
        <v>265.06</v>
      </c>
      <c r="H646" s="602">
        <v>249.21</v>
      </c>
      <c r="I646" s="603">
        <v>262.77999999999997</v>
      </c>
      <c r="J646" s="604">
        <v>269.66000000000003</v>
      </c>
      <c r="K646" s="602">
        <v>254.13</v>
      </c>
      <c r="L646" s="603">
        <v>267.86</v>
      </c>
      <c r="M646" s="604">
        <v>273.87</v>
      </c>
      <c r="N646" s="602">
        <v>257.49</v>
      </c>
      <c r="O646" s="603">
        <v>271.60000000000002</v>
      </c>
      <c r="P646" s="604">
        <v>276.95</v>
      </c>
    </row>
    <row r="647" spans="1:16">
      <c r="A647" s="670">
        <f t="shared" si="9"/>
        <v>65.099999999999994</v>
      </c>
      <c r="B647" s="602">
        <v>235.71</v>
      </c>
      <c r="C647" s="603">
        <v>249.16</v>
      </c>
      <c r="D647" s="604">
        <v>258.02</v>
      </c>
      <c r="E647" s="602">
        <v>241.6</v>
      </c>
      <c r="F647" s="603">
        <v>255.11</v>
      </c>
      <c r="G647" s="604">
        <v>263.25</v>
      </c>
      <c r="H647" s="602">
        <v>247.65</v>
      </c>
      <c r="I647" s="603">
        <v>261.23</v>
      </c>
      <c r="J647" s="604">
        <v>268.45999999999998</v>
      </c>
      <c r="K647" s="602">
        <v>253.42</v>
      </c>
      <c r="L647" s="603">
        <v>267.13</v>
      </c>
      <c r="M647" s="604">
        <v>273.3</v>
      </c>
      <c r="N647" s="602">
        <v>257.27</v>
      </c>
      <c r="O647" s="603">
        <v>271.35000000000002</v>
      </c>
      <c r="P647" s="604">
        <v>276.75</v>
      </c>
    </row>
    <row r="648" spans="1:16">
      <c r="A648" s="670">
        <f t="shared" ref="A648:A711" si="10">ROUND(A647+0.1,1)</f>
        <v>65.2</v>
      </c>
      <c r="B648" s="602">
        <v>234.25</v>
      </c>
      <c r="C648" s="603">
        <v>246.49</v>
      </c>
      <c r="D648" s="604">
        <v>257.36</v>
      </c>
      <c r="E648" s="602">
        <v>240.32</v>
      </c>
      <c r="F648" s="603">
        <v>252.94</v>
      </c>
      <c r="G648" s="604">
        <v>262.56</v>
      </c>
      <c r="H648" s="602">
        <v>246.64</v>
      </c>
      <c r="I648" s="603">
        <v>259.69</v>
      </c>
      <c r="J648" s="604">
        <v>267.8</v>
      </c>
      <c r="K648" s="602">
        <v>252.79</v>
      </c>
      <c r="L648" s="603">
        <v>266.33999999999997</v>
      </c>
      <c r="M648" s="604">
        <v>272.8</v>
      </c>
      <c r="N648" s="602">
        <v>257.02</v>
      </c>
      <c r="O648" s="603">
        <v>271.08</v>
      </c>
      <c r="P648" s="604">
        <v>276.52999999999997</v>
      </c>
    </row>
    <row r="649" spans="1:16">
      <c r="A649" s="670">
        <f t="shared" si="10"/>
        <v>65.3</v>
      </c>
      <c r="B649" s="602">
        <v>228.14</v>
      </c>
      <c r="C649" s="603">
        <v>241.48</v>
      </c>
      <c r="D649" s="604">
        <v>251.74</v>
      </c>
      <c r="E649" s="602">
        <v>235.5</v>
      </c>
      <c r="F649" s="603">
        <v>248.96</v>
      </c>
      <c r="G649" s="604">
        <v>258.33</v>
      </c>
      <c r="H649" s="602">
        <v>243.45</v>
      </c>
      <c r="I649" s="603">
        <v>257</v>
      </c>
      <c r="J649" s="604">
        <v>265.18</v>
      </c>
      <c r="K649" s="602">
        <v>251.49</v>
      </c>
      <c r="L649" s="603">
        <v>265.17</v>
      </c>
      <c r="M649" s="604">
        <v>271.82</v>
      </c>
      <c r="N649" s="602">
        <v>256.74</v>
      </c>
      <c r="O649" s="603">
        <v>270.77999999999997</v>
      </c>
      <c r="P649" s="604">
        <v>276.29000000000002</v>
      </c>
    </row>
    <row r="650" spans="1:16">
      <c r="A650" s="670">
        <f t="shared" si="10"/>
        <v>65.400000000000006</v>
      </c>
      <c r="B650" s="602">
        <v>221.37</v>
      </c>
      <c r="C650" s="603">
        <v>235.07</v>
      </c>
      <c r="D650" s="604">
        <v>245.16</v>
      </c>
      <c r="E650" s="602">
        <v>229.93</v>
      </c>
      <c r="F650" s="603">
        <v>243.72</v>
      </c>
      <c r="G650" s="604">
        <v>253.14</v>
      </c>
      <c r="H650" s="602">
        <v>239.54</v>
      </c>
      <c r="I650" s="603">
        <v>253.36</v>
      </c>
      <c r="J650" s="604">
        <v>261.75</v>
      </c>
      <c r="K650" s="602">
        <v>249.76</v>
      </c>
      <c r="L650" s="603">
        <v>263.54000000000002</v>
      </c>
      <c r="M650" s="604">
        <v>270.44</v>
      </c>
      <c r="N650" s="602">
        <v>256.42</v>
      </c>
      <c r="O650" s="603">
        <v>270.43</v>
      </c>
      <c r="P650" s="604">
        <v>276.02</v>
      </c>
    </row>
    <row r="651" spans="1:16">
      <c r="A651" s="670">
        <f t="shared" si="10"/>
        <v>65.5</v>
      </c>
      <c r="B651" s="602">
        <v>215.09</v>
      </c>
      <c r="C651" s="603">
        <v>228.83</v>
      </c>
      <c r="D651" s="604">
        <v>239.17</v>
      </c>
      <c r="E651" s="602">
        <v>224.58</v>
      </c>
      <c r="F651" s="603">
        <v>238.45</v>
      </c>
      <c r="G651" s="604">
        <v>248.19</v>
      </c>
      <c r="H651" s="602">
        <v>235.55</v>
      </c>
      <c r="I651" s="603">
        <v>249.48</v>
      </c>
      <c r="J651" s="604">
        <v>258.26</v>
      </c>
      <c r="K651" s="602">
        <v>247.79</v>
      </c>
      <c r="L651" s="603">
        <v>261.64999999999998</v>
      </c>
      <c r="M651" s="604">
        <v>268.86</v>
      </c>
      <c r="N651" s="602">
        <v>256.04000000000002</v>
      </c>
      <c r="O651" s="603">
        <v>270.02999999999997</v>
      </c>
      <c r="P651" s="604">
        <v>275.7</v>
      </c>
    </row>
    <row r="652" spans="1:16">
      <c r="A652" s="670">
        <f t="shared" si="10"/>
        <v>65.599999999999994</v>
      </c>
      <c r="B652" s="602">
        <v>209.43</v>
      </c>
      <c r="C652" s="603">
        <v>223.14</v>
      </c>
      <c r="D652" s="604">
        <v>233.99</v>
      </c>
      <c r="E652" s="602">
        <v>219.61</v>
      </c>
      <c r="F652" s="603">
        <v>233.51</v>
      </c>
      <c r="G652" s="604">
        <v>243.79</v>
      </c>
      <c r="H652" s="602">
        <v>231.68</v>
      </c>
      <c r="I652" s="603">
        <v>245.68</v>
      </c>
      <c r="J652" s="604">
        <v>254.98</v>
      </c>
      <c r="K652" s="602">
        <v>245.71</v>
      </c>
      <c r="L652" s="603">
        <v>259.63</v>
      </c>
      <c r="M652" s="604">
        <v>267.23</v>
      </c>
      <c r="N652" s="602">
        <v>255.61</v>
      </c>
      <c r="O652" s="603">
        <v>269.58</v>
      </c>
      <c r="P652" s="604">
        <v>275.35000000000002</v>
      </c>
    </row>
    <row r="653" spans="1:16">
      <c r="A653" s="670">
        <f t="shared" si="10"/>
        <v>65.7</v>
      </c>
      <c r="B653" s="602">
        <v>204.89</v>
      </c>
      <c r="C653" s="603">
        <v>218.22</v>
      </c>
      <c r="D653" s="604">
        <v>230.43</v>
      </c>
      <c r="E653" s="602">
        <v>215.54</v>
      </c>
      <c r="F653" s="603">
        <v>229.13</v>
      </c>
      <c r="G653" s="604">
        <v>240.65</v>
      </c>
      <c r="H653" s="602">
        <v>228.38</v>
      </c>
      <c r="I653" s="603">
        <v>242.18</v>
      </c>
      <c r="J653" s="604">
        <v>252.51</v>
      </c>
      <c r="K653" s="602">
        <v>243.76</v>
      </c>
      <c r="L653" s="603">
        <v>257.62</v>
      </c>
      <c r="M653" s="604">
        <v>265.82</v>
      </c>
      <c r="N653" s="602">
        <v>255.13</v>
      </c>
      <c r="O653" s="603">
        <v>269.08</v>
      </c>
      <c r="P653" s="604">
        <v>274.97000000000003</v>
      </c>
    </row>
    <row r="654" spans="1:16">
      <c r="A654" s="670">
        <f t="shared" si="10"/>
        <v>65.8</v>
      </c>
      <c r="B654" s="602">
        <v>199.67</v>
      </c>
      <c r="C654" s="603">
        <v>212.22</v>
      </c>
      <c r="D654" s="604">
        <v>225.96</v>
      </c>
      <c r="E654" s="602">
        <v>210.8</v>
      </c>
      <c r="F654" s="603">
        <v>223.73</v>
      </c>
      <c r="G654" s="604">
        <v>236.7</v>
      </c>
      <c r="H654" s="602">
        <v>224.47</v>
      </c>
      <c r="I654" s="603">
        <v>237.79</v>
      </c>
      <c r="J654" s="604">
        <v>249.38</v>
      </c>
      <c r="K654" s="602">
        <v>241.39</v>
      </c>
      <c r="L654" s="603">
        <v>255.05</v>
      </c>
      <c r="M654" s="604">
        <v>264.05</v>
      </c>
      <c r="N654" s="602">
        <v>254.56</v>
      </c>
      <c r="O654" s="603">
        <v>268.48</v>
      </c>
      <c r="P654" s="604">
        <v>274.54000000000002</v>
      </c>
    </row>
    <row r="655" spans="1:16">
      <c r="A655" s="670">
        <f t="shared" si="10"/>
        <v>65.900000000000006</v>
      </c>
      <c r="B655" s="602">
        <v>190.23</v>
      </c>
      <c r="C655" s="603">
        <v>203.6</v>
      </c>
      <c r="D655" s="604">
        <v>215.46</v>
      </c>
      <c r="E655" s="602">
        <v>202.15</v>
      </c>
      <c r="F655" s="603">
        <v>215.89</v>
      </c>
      <c r="G655" s="604">
        <v>227.41</v>
      </c>
      <c r="H655" s="602">
        <v>217.26</v>
      </c>
      <c r="I655" s="603">
        <v>231.31</v>
      </c>
      <c r="J655" s="604">
        <v>242.05</v>
      </c>
      <c r="K655" s="602">
        <v>237.02</v>
      </c>
      <c r="L655" s="603">
        <v>251.16</v>
      </c>
      <c r="M655" s="604">
        <v>260.08999999999997</v>
      </c>
      <c r="N655" s="602">
        <v>253.71</v>
      </c>
      <c r="O655" s="603">
        <v>267.68</v>
      </c>
      <c r="P655" s="604">
        <v>273.89</v>
      </c>
    </row>
    <row r="656" spans="1:16">
      <c r="A656" s="670">
        <f t="shared" si="10"/>
        <v>66</v>
      </c>
      <c r="B656" s="602">
        <v>182.32</v>
      </c>
      <c r="C656" s="603">
        <v>195.48</v>
      </c>
      <c r="D656" s="604">
        <v>207.04</v>
      </c>
      <c r="E656" s="602">
        <v>194.73</v>
      </c>
      <c r="F656" s="603">
        <v>208.32</v>
      </c>
      <c r="G656" s="604">
        <v>219.71</v>
      </c>
      <c r="H656" s="602">
        <v>210.81</v>
      </c>
      <c r="I656" s="603">
        <v>224.83</v>
      </c>
      <c r="J656" s="604">
        <v>235.65</v>
      </c>
      <c r="K656" s="602">
        <v>232.74</v>
      </c>
      <c r="L656" s="603">
        <v>246.96</v>
      </c>
      <c r="M656" s="604">
        <v>256.20999999999998</v>
      </c>
      <c r="N656" s="602">
        <v>252.7</v>
      </c>
      <c r="O656" s="603">
        <v>266.7</v>
      </c>
      <c r="P656" s="604">
        <v>273.12</v>
      </c>
    </row>
    <row r="657" spans="1:16">
      <c r="A657" s="670">
        <f t="shared" si="10"/>
        <v>66.099999999999994</v>
      </c>
      <c r="B657" s="602">
        <v>175.31</v>
      </c>
      <c r="C657" s="603">
        <v>188.21</v>
      </c>
      <c r="D657" s="604">
        <v>199.83</v>
      </c>
      <c r="E657" s="602">
        <v>188.02</v>
      </c>
      <c r="F657" s="603">
        <v>201.42</v>
      </c>
      <c r="G657" s="604">
        <v>212.97</v>
      </c>
      <c r="H657" s="602">
        <v>204.82</v>
      </c>
      <c r="I657" s="603">
        <v>218.73</v>
      </c>
      <c r="J657" s="604">
        <v>229.85</v>
      </c>
      <c r="K657" s="602">
        <v>228.5</v>
      </c>
      <c r="L657" s="603">
        <v>242.74</v>
      </c>
      <c r="M657" s="604">
        <v>252.42</v>
      </c>
      <c r="N657" s="602">
        <v>251.55</v>
      </c>
      <c r="O657" s="603">
        <v>265.58</v>
      </c>
      <c r="P657" s="604">
        <v>272.25</v>
      </c>
    </row>
    <row r="658" spans="1:16">
      <c r="A658" s="670">
        <f t="shared" si="10"/>
        <v>66.2</v>
      </c>
      <c r="B658" s="602">
        <v>169.26</v>
      </c>
      <c r="C658" s="603">
        <v>181.87</v>
      </c>
      <c r="D658" s="604">
        <v>194.02</v>
      </c>
      <c r="E658" s="602">
        <v>182.16</v>
      </c>
      <c r="F658" s="603">
        <v>195.31</v>
      </c>
      <c r="G658" s="604">
        <v>207.45</v>
      </c>
      <c r="H658" s="602">
        <v>199.44</v>
      </c>
      <c r="I658" s="603">
        <v>213.18</v>
      </c>
      <c r="J658" s="604">
        <v>224.95</v>
      </c>
      <c r="K658" s="602">
        <v>224.48</v>
      </c>
      <c r="L658" s="603">
        <v>238.7</v>
      </c>
      <c r="M658" s="604">
        <v>249.02</v>
      </c>
      <c r="N658" s="602">
        <v>250.3</v>
      </c>
      <c r="O658" s="603">
        <v>264.36</v>
      </c>
      <c r="P658" s="604">
        <v>271.32</v>
      </c>
    </row>
    <row r="659" spans="1:16">
      <c r="A659" s="670">
        <f t="shared" si="10"/>
        <v>66.3</v>
      </c>
      <c r="B659" s="602">
        <v>165.89</v>
      </c>
      <c r="C659" s="603">
        <v>175.92</v>
      </c>
      <c r="D659" s="604">
        <v>191.87</v>
      </c>
      <c r="E659" s="602">
        <v>178.82</v>
      </c>
      <c r="F659" s="603">
        <v>189.52</v>
      </c>
      <c r="G659" s="604">
        <v>205.33</v>
      </c>
      <c r="H659" s="602">
        <v>196.27</v>
      </c>
      <c r="I659" s="603">
        <v>207.83</v>
      </c>
      <c r="J659" s="604">
        <v>222.94</v>
      </c>
      <c r="K659" s="602">
        <v>221.92</v>
      </c>
      <c r="L659" s="603">
        <v>234.62</v>
      </c>
      <c r="M659" s="604">
        <v>247.38</v>
      </c>
      <c r="N659" s="602">
        <v>249.26</v>
      </c>
      <c r="O659" s="603">
        <v>263</v>
      </c>
      <c r="P659" s="604">
        <v>270.60000000000002</v>
      </c>
    </row>
    <row r="660" spans="1:16">
      <c r="A660" s="670">
        <f t="shared" si="10"/>
        <v>66.400000000000006</v>
      </c>
      <c r="B660" s="602">
        <v>155.91</v>
      </c>
      <c r="C660" s="603">
        <v>167.81</v>
      </c>
      <c r="D660" s="604">
        <v>179.89</v>
      </c>
      <c r="E660" s="602">
        <v>169</v>
      </c>
      <c r="F660" s="603">
        <v>181.55</v>
      </c>
      <c r="G660" s="604">
        <v>193.82</v>
      </c>
      <c r="H660" s="602">
        <v>187.06</v>
      </c>
      <c r="I660" s="603">
        <v>200.37</v>
      </c>
      <c r="J660" s="604">
        <v>212.56</v>
      </c>
      <c r="K660" s="602">
        <v>214.74</v>
      </c>
      <c r="L660" s="603">
        <v>228.82</v>
      </c>
      <c r="M660" s="604">
        <v>239.95</v>
      </c>
      <c r="N660" s="602">
        <v>246.93</v>
      </c>
      <c r="O660" s="603">
        <v>261.06</v>
      </c>
      <c r="P660" s="604">
        <v>268.69</v>
      </c>
    </row>
    <row r="661" spans="1:16">
      <c r="A661" s="670">
        <f t="shared" si="10"/>
        <v>66.5</v>
      </c>
      <c r="B661" s="602">
        <v>148.49</v>
      </c>
      <c r="C661" s="603">
        <v>159.94999999999999</v>
      </c>
      <c r="D661" s="604">
        <v>171.27</v>
      </c>
      <c r="E661" s="602">
        <v>161.57</v>
      </c>
      <c r="F661" s="603">
        <v>173.74</v>
      </c>
      <c r="G661" s="604">
        <v>185.35</v>
      </c>
      <c r="H661" s="602">
        <v>179.89</v>
      </c>
      <c r="I661" s="603">
        <v>192.9</v>
      </c>
      <c r="J661" s="604">
        <v>204.65</v>
      </c>
      <c r="K661" s="602">
        <v>208.78</v>
      </c>
      <c r="L661" s="603">
        <v>222.74</v>
      </c>
      <c r="M661" s="604">
        <v>233.82</v>
      </c>
      <c r="N661" s="602">
        <v>244.59</v>
      </c>
      <c r="O661" s="603">
        <v>258.79000000000002</v>
      </c>
      <c r="P661" s="604">
        <v>266.70999999999998</v>
      </c>
    </row>
    <row r="662" spans="1:16">
      <c r="A662" s="670">
        <f t="shared" si="10"/>
        <v>66.599999999999994</v>
      </c>
      <c r="B662" s="602">
        <v>141.97999999999999</v>
      </c>
      <c r="C662" s="603">
        <v>152.97999999999999</v>
      </c>
      <c r="D662" s="604">
        <v>163.99</v>
      </c>
      <c r="E662" s="602">
        <v>154.97999999999999</v>
      </c>
      <c r="F662" s="603">
        <v>166.72</v>
      </c>
      <c r="G662" s="604">
        <v>178.1</v>
      </c>
      <c r="H662" s="602">
        <v>173.41</v>
      </c>
      <c r="I662" s="603">
        <v>186.06</v>
      </c>
      <c r="J662" s="604">
        <v>197.71</v>
      </c>
      <c r="K662" s="602">
        <v>203.16</v>
      </c>
      <c r="L662" s="603">
        <v>216.92</v>
      </c>
      <c r="M662" s="604">
        <v>228.16</v>
      </c>
      <c r="N662" s="602">
        <v>242.12</v>
      </c>
      <c r="O662" s="603">
        <v>256.33999999999997</v>
      </c>
      <c r="P662" s="604">
        <v>264.61</v>
      </c>
    </row>
    <row r="663" spans="1:16">
      <c r="A663" s="670">
        <f t="shared" si="10"/>
        <v>66.7</v>
      </c>
      <c r="B663" s="602">
        <v>136.25</v>
      </c>
      <c r="C663" s="603">
        <v>146.86000000000001</v>
      </c>
      <c r="D663" s="604">
        <v>157.86000000000001</v>
      </c>
      <c r="E663" s="602">
        <v>149.12</v>
      </c>
      <c r="F663" s="603">
        <v>160.49</v>
      </c>
      <c r="G663" s="604">
        <v>171.93</v>
      </c>
      <c r="H663" s="602">
        <v>167.56</v>
      </c>
      <c r="I663" s="603">
        <v>179.9</v>
      </c>
      <c r="J663" s="604">
        <v>191.7</v>
      </c>
      <c r="K663" s="602">
        <v>197.92</v>
      </c>
      <c r="L663" s="603">
        <v>211.49</v>
      </c>
      <c r="M663" s="604">
        <v>223.06</v>
      </c>
      <c r="N663" s="602">
        <v>239.58</v>
      </c>
      <c r="O663" s="603">
        <v>253.81</v>
      </c>
      <c r="P663" s="604">
        <v>262.48</v>
      </c>
    </row>
    <row r="664" spans="1:16">
      <c r="A664" s="670">
        <f t="shared" si="10"/>
        <v>66.8</v>
      </c>
      <c r="B664" s="602">
        <v>131.44999999999999</v>
      </c>
      <c r="C664" s="603">
        <v>141.43</v>
      </c>
      <c r="D664" s="604">
        <v>153.30000000000001</v>
      </c>
      <c r="E664" s="602">
        <v>144.18</v>
      </c>
      <c r="F664" s="603">
        <v>154.93</v>
      </c>
      <c r="G664" s="604">
        <v>167.29</v>
      </c>
      <c r="H664" s="602">
        <v>162.56</v>
      </c>
      <c r="I664" s="603">
        <v>174.31</v>
      </c>
      <c r="J664" s="604">
        <v>187.11</v>
      </c>
      <c r="K664" s="602">
        <v>193.3</v>
      </c>
      <c r="L664" s="603">
        <v>206.41</v>
      </c>
      <c r="M664" s="604">
        <v>219.01</v>
      </c>
      <c r="N664" s="602">
        <v>237.12</v>
      </c>
      <c r="O664" s="603">
        <v>251.23</v>
      </c>
      <c r="P664" s="604">
        <v>260.57</v>
      </c>
    </row>
    <row r="665" spans="1:16">
      <c r="A665" s="670">
        <f t="shared" si="10"/>
        <v>66.900000000000006</v>
      </c>
      <c r="B665" s="602">
        <v>125.61</v>
      </c>
      <c r="C665" s="603">
        <v>135.33000000000001</v>
      </c>
      <c r="D665" s="604">
        <v>146.4</v>
      </c>
      <c r="E665" s="602">
        <v>138.13</v>
      </c>
      <c r="F665" s="603">
        <v>148.63999999999999</v>
      </c>
      <c r="G665" s="604">
        <v>160.26</v>
      </c>
      <c r="H665" s="602">
        <v>156.4</v>
      </c>
      <c r="I665" s="603">
        <v>167.94</v>
      </c>
      <c r="J665" s="604">
        <v>180.11</v>
      </c>
      <c r="K665" s="602">
        <v>187.51</v>
      </c>
      <c r="L665" s="603">
        <v>200.51</v>
      </c>
      <c r="M665" s="604">
        <v>212.8</v>
      </c>
      <c r="N665" s="602">
        <v>233.93</v>
      </c>
      <c r="O665" s="603">
        <v>248.08</v>
      </c>
      <c r="P665" s="604">
        <v>257.66000000000003</v>
      </c>
    </row>
    <row r="666" spans="1:16">
      <c r="A666" s="670">
        <f t="shared" si="10"/>
        <v>67</v>
      </c>
      <c r="B666" s="602">
        <v>119.78</v>
      </c>
      <c r="C666" s="603">
        <v>129.08000000000001</v>
      </c>
      <c r="D666" s="604">
        <v>139.25</v>
      </c>
      <c r="E666" s="602">
        <v>132.06</v>
      </c>
      <c r="F666" s="603">
        <v>142.15</v>
      </c>
      <c r="G666" s="604">
        <v>152.91</v>
      </c>
      <c r="H666" s="602">
        <v>150.13</v>
      </c>
      <c r="I666" s="603">
        <v>161.28</v>
      </c>
      <c r="J666" s="604">
        <v>172.69</v>
      </c>
      <c r="K666" s="602">
        <v>181.47</v>
      </c>
      <c r="L666" s="603">
        <v>194.19</v>
      </c>
      <c r="M666" s="604">
        <v>206</v>
      </c>
      <c r="N666" s="602">
        <v>230.36</v>
      </c>
      <c r="O666" s="603">
        <v>244.47</v>
      </c>
      <c r="P666" s="604">
        <v>254.2</v>
      </c>
    </row>
    <row r="667" spans="1:16">
      <c r="A667" s="670">
        <f t="shared" si="10"/>
        <v>67.099999999999994</v>
      </c>
      <c r="B667" s="602">
        <v>114.65</v>
      </c>
      <c r="C667" s="603">
        <v>123.5</v>
      </c>
      <c r="D667" s="604">
        <v>133.26</v>
      </c>
      <c r="E667" s="602">
        <v>126.68</v>
      </c>
      <c r="F667" s="603">
        <v>136.31</v>
      </c>
      <c r="G667" s="604">
        <v>146.69</v>
      </c>
      <c r="H667" s="602">
        <v>144.51</v>
      </c>
      <c r="I667" s="603">
        <v>155.22</v>
      </c>
      <c r="J667" s="604">
        <v>166.33</v>
      </c>
      <c r="K667" s="602">
        <v>175.92</v>
      </c>
      <c r="L667" s="603">
        <v>188.27</v>
      </c>
      <c r="M667" s="604">
        <v>199.97</v>
      </c>
      <c r="N667" s="602">
        <v>226.81</v>
      </c>
      <c r="O667" s="603">
        <v>240.82</v>
      </c>
      <c r="P667" s="604">
        <v>250.82</v>
      </c>
    </row>
    <row r="668" spans="1:16">
      <c r="A668" s="670">
        <f t="shared" si="10"/>
        <v>67.2</v>
      </c>
      <c r="B668" s="602">
        <v>110.08</v>
      </c>
      <c r="C668" s="603">
        <v>118.54</v>
      </c>
      <c r="D668" s="604">
        <v>128.1</v>
      </c>
      <c r="E668" s="602">
        <v>121.86</v>
      </c>
      <c r="F668" s="603">
        <v>131.1</v>
      </c>
      <c r="G668" s="604">
        <v>141.30000000000001</v>
      </c>
      <c r="H668" s="602">
        <v>139.43</v>
      </c>
      <c r="I668" s="603">
        <v>149.76</v>
      </c>
      <c r="J668" s="604">
        <v>160.75</v>
      </c>
      <c r="K668" s="602">
        <v>170.8</v>
      </c>
      <c r="L668" s="603">
        <v>182.82</v>
      </c>
      <c r="M668" s="604">
        <v>194.56</v>
      </c>
      <c r="N668" s="602">
        <v>223.31</v>
      </c>
      <c r="O668" s="603">
        <v>237.22</v>
      </c>
      <c r="P668" s="604">
        <v>247.54</v>
      </c>
    </row>
    <row r="669" spans="1:16">
      <c r="A669" s="670">
        <f t="shared" si="10"/>
        <v>67.3</v>
      </c>
      <c r="B669" s="602">
        <v>106.02</v>
      </c>
      <c r="C669" s="603">
        <v>114.12</v>
      </c>
      <c r="D669" s="604">
        <v>123.72</v>
      </c>
      <c r="E669" s="602">
        <v>117.55</v>
      </c>
      <c r="F669" s="603">
        <v>126.42</v>
      </c>
      <c r="G669" s="604">
        <v>136.71</v>
      </c>
      <c r="H669" s="602">
        <v>134.85</v>
      </c>
      <c r="I669" s="603">
        <v>144.82</v>
      </c>
      <c r="J669" s="604">
        <v>155.94999999999999</v>
      </c>
      <c r="K669" s="602">
        <v>166.08</v>
      </c>
      <c r="L669" s="603">
        <v>177.79</v>
      </c>
      <c r="M669" s="604">
        <v>189.79</v>
      </c>
      <c r="N669" s="602">
        <v>219.91</v>
      </c>
      <c r="O669" s="603">
        <v>233.69</v>
      </c>
      <c r="P669" s="604">
        <v>244.46</v>
      </c>
    </row>
    <row r="670" spans="1:16">
      <c r="A670" s="670">
        <f t="shared" si="10"/>
        <v>67.400000000000006</v>
      </c>
      <c r="B670" s="602">
        <v>102.16</v>
      </c>
      <c r="C670" s="603">
        <v>109.83</v>
      </c>
      <c r="D670" s="604">
        <v>119.56</v>
      </c>
      <c r="E670" s="602">
        <v>113.44</v>
      </c>
      <c r="F670" s="603">
        <v>121.86</v>
      </c>
      <c r="G670" s="604">
        <v>132.31</v>
      </c>
      <c r="H670" s="602">
        <v>130.46</v>
      </c>
      <c r="I670" s="603">
        <v>139.96</v>
      </c>
      <c r="J670" s="604">
        <v>151.32</v>
      </c>
      <c r="K670" s="602">
        <v>161.5</v>
      </c>
      <c r="L670" s="603">
        <v>172.77</v>
      </c>
      <c r="M670" s="604">
        <v>185.13</v>
      </c>
      <c r="N670" s="602">
        <v>216.44</v>
      </c>
      <c r="O670" s="603">
        <v>230.01</v>
      </c>
      <c r="P670" s="604">
        <v>241.29</v>
      </c>
    </row>
    <row r="671" spans="1:16">
      <c r="A671" s="670">
        <f t="shared" si="10"/>
        <v>67.5</v>
      </c>
      <c r="B671" s="602">
        <v>97.96</v>
      </c>
      <c r="C671" s="603">
        <v>105.38</v>
      </c>
      <c r="D671" s="604">
        <v>114.3</v>
      </c>
      <c r="E671" s="602">
        <v>108.95</v>
      </c>
      <c r="F671" s="603">
        <v>117.12</v>
      </c>
      <c r="G671" s="604">
        <v>126.75</v>
      </c>
      <c r="H671" s="602">
        <v>125.63</v>
      </c>
      <c r="I671" s="603">
        <v>134.88</v>
      </c>
      <c r="J671" s="604">
        <v>145.43</v>
      </c>
      <c r="K671" s="602">
        <v>156.38999999999999</v>
      </c>
      <c r="L671" s="603">
        <v>167.44</v>
      </c>
      <c r="M671" s="604">
        <v>179.12</v>
      </c>
      <c r="N671" s="602">
        <v>212.45</v>
      </c>
      <c r="O671" s="603">
        <v>225.94</v>
      </c>
      <c r="P671" s="604">
        <v>237.1</v>
      </c>
    </row>
    <row r="672" spans="1:16">
      <c r="A672" s="670">
        <f t="shared" si="10"/>
        <v>67.599999999999994</v>
      </c>
      <c r="B672" s="602">
        <v>94.26</v>
      </c>
      <c r="C672" s="603">
        <v>101.33</v>
      </c>
      <c r="D672" s="604">
        <v>109.92</v>
      </c>
      <c r="E672" s="602">
        <v>104.97</v>
      </c>
      <c r="F672" s="603">
        <v>112.78</v>
      </c>
      <c r="G672" s="604">
        <v>122.09</v>
      </c>
      <c r="H672" s="602">
        <v>121.32</v>
      </c>
      <c r="I672" s="603">
        <v>130.19999999999999</v>
      </c>
      <c r="J672" s="604">
        <v>140.44999999999999</v>
      </c>
      <c r="K672" s="602">
        <v>151.76</v>
      </c>
      <c r="L672" s="603">
        <v>162.46</v>
      </c>
      <c r="M672" s="604">
        <v>173.95</v>
      </c>
      <c r="N672" s="602">
        <v>208.65</v>
      </c>
      <c r="O672" s="603">
        <v>221.95</v>
      </c>
      <c r="P672" s="604">
        <v>233.25</v>
      </c>
    </row>
    <row r="673" spans="1:16">
      <c r="A673" s="670">
        <f t="shared" si="10"/>
        <v>67.7</v>
      </c>
      <c r="B673" s="602">
        <v>90.89</v>
      </c>
      <c r="C673" s="603">
        <v>97.68</v>
      </c>
      <c r="D673" s="604">
        <v>106.07</v>
      </c>
      <c r="E673" s="602">
        <v>101.35</v>
      </c>
      <c r="F673" s="603">
        <v>108.86</v>
      </c>
      <c r="G673" s="604">
        <v>117.97</v>
      </c>
      <c r="H673" s="602">
        <v>117.37</v>
      </c>
      <c r="I673" s="603">
        <v>125.94</v>
      </c>
      <c r="J673" s="604">
        <v>136.02000000000001</v>
      </c>
      <c r="K673" s="602">
        <v>147.46</v>
      </c>
      <c r="L673" s="603">
        <v>157.85</v>
      </c>
      <c r="M673" s="604">
        <v>169.27</v>
      </c>
      <c r="N673" s="602">
        <v>204.97</v>
      </c>
      <c r="O673" s="603">
        <v>218.09</v>
      </c>
      <c r="P673" s="604">
        <v>229.59</v>
      </c>
    </row>
    <row r="674" spans="1:16">
      <c r="A674" s="670">
        <f t="shared" si="10"/>
        <v>67.8</v>
      </c>
      <c r="B674" s="602">
        <v>87.83</v>
      </c>
      <c r="C674" s="603">
        <v>94.38</v>
      </c>
      <c r="D674" s="604">
        <v>102.67</v>
      </c>
      <c r="E674" s="602">
        <v>98.04</v>
      </c>
      <c r="F674" s="603">
        <v>105.3</v>
      </c>
      <c r="G674" s="604">
        <v>114.32</v>
      </c>
      <c r="H674" s="602">
        <v>113.74</v>
      </c>
      <c r="I674" s="603">
        <v>122.05</v>
      </c>
      <c r="J674" s="604">
        <v>132.07</v>
      </c>
      <c r="K674" s="602">
        <v>143.46</v>
      </c>
      <c r="L674" s="603">
        <v>153.59</v>
      </c>
      <c r="M674" s="604">
        <v>165.03</v>
      </c>
      <c r="N674" s="602">
        <v>201.42</v>
      </c>
      <c r="O674" s="603">
        <v>214.39</v>
      </c>
      <c r="P674" s="604">
        <v>226.15</v>
      </c>
    </row>
    <row r="675" spans="1:16">
      <c r="A675" s="670">
        <f t="shared" si="10"/>
        <v>67.900000000000006</v>
      </c>
      <c r="B675" s="602">
        <v>85.13</v>
      </c>
      <c r="C675" s="603">
        <v>91.31</v>
      </c>
      <c r="D675" s="604">
        <v>99.87</v>
      </c>
      <c r="E675" s="602">
        <v>95.12</v>
      </c>
      <c r="F675" s="603">
        <v>101.98</v>
      </c>
      <c r="G675" s="604">
        <v>111.32</v>
      </c>
      <c r="H675" s="602">
        <v>110.52</v>
      </c>
      <c r="I675" s="603">
        <v>118.4</v>
      </c>
      <c r="J675" s="604">
        <v>128.80000000000001</v>
      </c>
      <c r="K675" s="602">
        <v>139.87</v>
      </c>
      <c r="L675" s="603">
        <v>149.56</v>
      </c>
      <c r="M675" s="604">
        <v>161.47</v>
      </c>
      <c r="N675" s="602">
        <v>198.11</v>
      </c>
      <c r="O675" s="603">
        <v>210.77</v>
      </c>
      <c r="P675" s="604">
        <v>223.12</v>
      </c>
    </row>
    <row r="676" spans="1:16">
      <c r="A676" s="670">
        <f t="shared" si="10"/>
        <v>68</v>
      </c>
      <c r="B676" s="602">
        <v>82.14</v>
      </c>
      <c r="C676" s="603">
        <v>88.24</v>
      </c>
      <c r="D676" s="604">
        <v>96.21</v>
      </c>
      <c r="E676" s="602">
        <v>91.87</v>
      </c>
      <c r="F676" s="603">
        <v>98.65</v>
      </c>
      <c r="G676" s="604">
        <v>107.36</v>
      </c>
      <c r="H676" s="602">
        <v>106.93</v>
      </c>
      <c r="I676" s="603">
        <v>114.73</v>
      </c>
      <c r="J676" s="604">
        <v>124.48</v>
      </c>
      <c r="K676" s="602">
        <v>135.84</v>
      </c>
      <c r="L676" s="603">
        <v>145.46</v>
      </c>
      <c r="M676" s="604">
        <v>156.77000000000001</v>
      </c>
      <c r="N676" s="602">
        <v>194.33</v>
      </c>
      <c r="O676" s="603">
        <v>206.98</v>
      </c>
      <c r="P676" s="604">
        <v>219.09</v>
      </c>
    </row>
    <row r="677" spans="1:16">
      <c r="A677" s="670">
        <f t="shared" si="10"/>
        <v>68.099999999999994</v>
      </c>
      <c r="B677" s="602">
        <v>79.489999999999995</v>
      </c>
      <c r="C677" s="603">
        <v>85.37</v>
      </c>
      <c r="D677" s="604">
        <v>93.13</v>
      </c>
      <c r="E677" s="602">
        <v>88.98</v>
      </c>
      <c r="F677" s="603">
        <v>95.53</v>
      </c>
      <c r="G677" s="604">
        <v>104.03</v>
      </c>
      <c r="H677" s="602">
        <v>103.73</v>
      </c>
      <c r="I677" s="603">
        <v>111.28</v>
      </c>
      <c r="J677" s="604">
        <v>120.83</v>
      </c>
      <c r="K677" s="602">
        <v>132.19999999999999</v>
      </c>
      <c r="L677" s="603">
        <v>141.57</v>
      </c>
      <c r="M677" s="604">
        <v>152.72999999999999</v>
      </c>
      <c r="N677" s="602">
        <v>190.81</v>
      </c>
      <c r="O677" s="603">
        <v>203.29</v>
      </c>
      <c r="P677" s="604">
        <v>215.48</v>
      </c>
    </row>
    <row r="678" spans="1:16">
      <c r="A678" s="670">
        <f t="shared" si="10"/>
        <v>68.2</v>
      </c>
      <c r="B678" s="602">
        <v>77.040000000000006</v>
      </c>
      <c r="C678" s="603">
        <v>82.74</v>
      </c>
      <c r="D678" s="604">
        <v>90.36</v>
      </c>
      <c r="E678" s="602">
        <v>86.31</v>
      </c>
      <c r="F678" s="603">
        <v>92.66</v>
      </c>
      <c r="G678" s="604">
        <v>101.03</v>
      </c>
      <c r="H678" s="602">
        <v>100.75</v>
      </c>
      <c r="I678" s="603">
        <v>108.09</v>
      </c>
      <c r="J678" s="604">
        <v>117.52</v>
      </c>
      <c r="K678" s="602">
        <v>128.79</v>
      </c>
      <c r="L678" s="603">
        <v>137.94999999999999</v>
      </c>
      <c r="M678" s="604">
        <v>149.03</v>
      </c>
      <c r="N678" s="602">
        <v>187.41</v>
      </c>
      <c r="O678" s="603">
        <v>199.74</v>
      </c>
      <c r="P678" s="604">
        <v>212.06</v>
      </c>
    </row>
    <row r="679" spans="1:16">
      <c r="A679" s="670">
        <f t="shared" si="10"/>
        <v>68.3</v>
      </c>
      <c r="B679" s="602">
        <v>74.77</v>
      </c>
      <c r="C679" s="603">
        <v>80.319999999999993</v>
      </c>
      <c r="D679" s="604">
        <v>87.84</v>
      </c>
      <c r="E679" s="602">
        <v>83.83</v>
      </c>
      <c r="F679" s="603">
        <v>90.02</v>
      </c>
      <c r="G679" s="604">
        <v>98.29</v>
      </c>
      <c r="H679" s="602">
        <v>97.97</v>
      </c>
      <c r="I679" s="603">
        <v>105.14</v>
      </c>
      <c r="J679" s="604">
        <v>114.49</v>
      </c>
      <c r="K679" s="602">
        <v>125.59</v>
      </c>
      <c r="L679" s="603">
        <v>134.56</v>
      </c>
      <c r="M679" s="604">
        <v>145.62</v>
      </c>
      <c r="N679" s="602">
        <v>184.14</v>
      </c>
      <c r="O679" s="603">
        <v>196.34</v>
      </c>
      <c r="P679" s="604">
        <v>208.83</v>
      </c>
    </row>
    <row r="680" spans="1:16">
      <c r="A680" s="670">
        <f t="shared" si="10"/>
        <v>68.400000000000006</v>
      </c>
      <c r="B680" s="602">
        <v>72.66</v>
      </c>
      <c r="C680" s="603">
        <v>78.069999999999993</v>
      </c>
      <c r="D680" s="604">
        <v>85.57</v>
      </c>
      <c r="E680" s="602">
        <v>81.510000000000005</v>
      </c>
      <c r="F680" s="603">
        <v>87.56</v>
      </c>
      <c r="G680" s="604">
        <v>95.82</v>
      </c>
      <c r="H680" s="602">
        <v>95.37</v>
      </c>
      <c r="I680" s="603">
        <v>102.38</v>
      </c>
      <c r="J680" s="604">
        <v>111.74</v>
      </c>
      <c r="K680" s="602">
        <v>122.57</v>
      </c>
      <c r="L680" s="603">
        <v>131.38</v>
      </c>
      <c r="M680" s="604">
        <v>142.49</v>
      </c>
      <c r="N680" s="602">
        <v>180.99</v>
      </c>
      <c r="O680" s="603">
        <v>193.07</v>
      </c>
      <c r="P680" s="604">
        <v>205.79</v>
      </c>
    </row>
    <row r="681" spans="1:16">
      <c r="A681" s="670">
        <f t="shared" si="10"/>
        <v>68.5</v>
      </c>
      <c r="B681" s="602">
        <v>70.61</v>
      </c>
      <c r="C681" s="603">
        <v>75.900000000000006</v>
      </c>
      <c r="D681" s="604">
        <v>83.26</v>
      </c>
      <c r="E681" s="602">
        <v>79.260000000000005</v>
      </c>
      <c r="F681" s="603">
        <v>85.18</v>
      </c>
      <c r="G681" s="604">
        <v>93.3</v>
      </c>
      <c r="H681" s="602">
        <v>92.84</v>
      </c>
      <c r="I681" s="603">
        <v>99.71</v>
      </c>
      <c r="J681" s="604">
        <v>108.93</v>
      </c>
      <c r="K681" s="602">
        <v>119.61</v>
      </c>
      <c r="L681" s="603">
        <v>128.27000000000001</v>
      </c>
      <c r="M681" s="604">
        <v>139.28</v>
      </c>
      <c r="N681" s="602">
        <v>177.83</v>
      </c>
      <c r="O681" s="603">
        <v>189.81</v>
      </c>
      <c r="P681" s="604">
        <v>202.62</v>
      </c>
    </row>
    <row r="682" spans="1:16">
      <c r="A682" s="670">
        <f t="shared" si="10"/>
        <v>68.599999999999994</v>
      </c>
      <c r="B682" s="602">
        <v>68.67</v>
      </c>
      <c r="C682" s="603">
        <v>73.84</v>
      </c>
      <c r="D682" s="604">
        <v>81.08</v>
      </c>
      <c r="E682" s="602">
        <v>77.13</v>
      </c>
      <c r="F682" s="603">
        <v>82.91</v>
      </c>
      <c r="G682" s="604">
        <v>90.91</v>
      </c>
      <c r="H682" s="602">
        <v>90.43</v>
      </c>
      <c r="I682" s="603">
        <v>97.16</v>
      </c>
      <c r="J682" s="604">
        <v>106.27</v>
      </c>
      <c r="K682" s="602">
        <v>116.77</v>
      </c>
      <c r="L682" s="603">
        <v>125.29</v>
      </c>
      <c r="M682" s="604">
        <v>136.22</v>
      </c>
      <c r="N682" s="602">
        <v>174.75</v>
      </c>
      <c r="O682" s="603">
        <v>186.63</v>
      </c>
      <c r="P682" s="604">
        <v>199.52</v>
      </c>
    </row>
    <row r="683" spans="1:16">
      <c r="A683" s="670">
        <f t="shared" si="10"/>
        <v>68.7</v>
      </c>
      <c r="B683" s="602">
        <v>66.84</v>
      </c>
      <c r="C683" s="603">
        <v>71.91</v>
      </c>
      <c r="D683" s="604">
        <v>79.069999999999993</v>
      </c>
      <c r="E683" s="602">
        <v>75.12</v>
      </c>
      <c r="F683" s="603">
        <v>80.790000000000006</v>
      </c>
      <c r="G683" s="604">
        <v>88.72</v>
      </c>
      <c r="H683" s="602">
        <v>88.15</v>
      </c>
      <c r="I683" s="603">
        <v>94.77</v>
      </c>
      <c r="J683" s="604">
        <v>103.8</v>
      </c>
      <c r="K683" s="602">
        <v>114.08</v>
      </c>
      <c r="L683" s="603">
        <v>122.47</v>
      </c>
      <c r="M683" s="604">
        <v>133.36000000000001</v>
      </c>
      <c r="N683" s="602">
        <v>171.77</v>
      </c>
      <c r="O683" s="603">
        <v>183.56</v>
      </c>
      <c r="P683" s="604">
        <v>196.57</v>
      </c>
    </row>
    <row r="684" spans="1:16">
      <c r="A684" s="670">
        <f t="shared" si="10"/>
        <v>68.8</v>
      </c>
      <c r="B684" s="602">
        <v>65.13</v>
      </c>
      <c r="C684" s="603">
        <v>70.11</v>
      </c>
      <c r="D684" s="604">
        <v>77.209999999999994</v>
      </c>
      <c r="E684" s="602">
        <v>73.22</v>
      </c>
      <c r="F684" s="603">
        <v>78.81</v>
      </c>
      <c r="G684" s="604">
        <v>86.67</v>
      </c>
      <c r="H684" s="602">
        <v>86</v>
      </c>
      <c r="I684" s="603">
        <v>92.52</v>
      </c>
      <c r="J684" s="604">
        <v>101.51</v>
      </c>
      <c r="K684" s="602">
        <v>111.52</v>
      </c>
      <c r="L684" s="603">
        <v>119.81</v>
      </c>
      <c r="M684" s="604">
        <v>130.69</v>
      </c>
      <c r="N684" s="602">
        <v>168.89</v>
      </c>
      <c r="O684" s="603">
        <v>180.61</v>
      </c>
      <c r="P684" s="604">
        <v>193.76</v>
      </c>
    </row>
    <row r="685" spans="1:16">
      <c r="A685" s="670">
        <f t="shared" si="10"/>
        <v>68.900000000000006</v>
      </c>
      <c r="B685" s="602">
        <v>63.5</v>
      </c>
      <c r="C685" s="603">
        <v>68.42</v>
      </c>
      <c r="D685" s="604">
        <v>75.48</v>
      </c>
      <c r="E685" s="602">
        <v>71.430000000000007</v>
      </c>
      <c r="F685" s="603">
        <v>76.94</v>
      </c>
      <c r="G685" s="604">
        <v>84.77</v>
      </c>
      <c r="H685" s="602">
        <v>83.97</v>
      </c>
      <c r="I685" s="603">
        <v>90.4</v>
      </c>
      <c r="J685" s="604">
        <v>99.36</v>
      </c>
      <c r="K685" s="602">
        <v>109.08</v>
      </c>
      <c r="L685" s="603">
        <v>117.28</v>
      </c>
      <c r="M685" s="604">
        <v>128.18</v>
      </c>
      <c r="N685" s="602">
        <v>166.1</v>
      </c>
      <c r="O685" s="603">
        <v>177.77</v>
      </c>
      <c r="P685" s="604">
        <v>191.07</v>
      </c>
    </row>
    <row r="686" spans="1:16">
      <c r="A686" s="670">
        <f t="shared" si="10"/>
        <v>69</v>
      </c>
      <c r="B686" s="602">
        <v>61.96</v>
      </c>
      <c r="C686" s="603">
        <v>66.8</v>
      </c>
      <c r="D686" s="604">
        <v>73.819999999999993</v>
      </c>
      <c r="E686" s="602">
        <v>69.72</v>
      </c>
      <c r="F686" s="603">
        <v>75.16</v>
      </c>
      <c r="G686" s="604">
        <v>82.95</v>
      </c>
      <c r="H686" s="602">
        <v>82.02</v>
      </c>
      <c r="I686" s="603">
        <v>88.38</v>
      </c>
      <c r="J686" s="604">
        <v>97.31</v>
      </c>
      <c r="K686" s="602">
        <v>106.74</v>
      </c>
      <c r="L686" s="603">
        <v>114.86</v>
      </c>
      <c r="M686" s="604">
        <v>125.76</v>
      </c>
      <c r="N686" s="602">
        <v>163.38</v>
      </c>
      <c r="O686" s="603">
        <v>175</v>
      </c>
      <c r="P686" s="604">
        <v>188.44</v>
      </c>
    </row>
    <row r="687" spans="1:16">
      <c r="A687" s="670">
        <f t="shared" si="10"/>
        <v>69.099999999999994</v>
      </c>
      <c r="B687" s="602">
        <v>60.47</v>
      </c>
      <c r="C687" s="603">
        <v>65.260000000000005</v>
      </c>
      <c r="D687" s="604">
        <v>72.22</v>
      </c>
      <c r="E687" s="602">
        <v>68.08</v>
      </c>
      <c r="F687" s="603">
        <v>73.45</v>
      </c>
      <c r="G687" s="604">
        <v>81.19</v>
      </c>
      <c r="H687" s="602">
        <v>80.14</v>
      </c>
      <c r="I687" s="603">
        <v>86.43</v>
      </c>
      <c r="J687" s="604">
        <v>95.31</v>
      </c>
      <c r="K687" s="602">
        <v>104.47</v>
      </c>
      <c r="L687" s="603">
        <v>112.52</v>
      </c>
      <c r="M687" s="604">
        <v>123.4</v>
      </c>
      <c r="N687" s="602">
        <v>160.71</v>
      </c>
      <c r="O687" s="603">
        <v>172.29</v>
      </c>
      <c r="P687" s="604">
        <v>185.84</v>
      </c>
    </row>
    <row r="688" spans="1:16">
      <c r="A688" s="670">
        <f t="shared" si="10"/>
        <v>69.2</v>
      </c>
      <c r="B688" s="602">
        <v>59.06</v>
      </c>
      <c r="C688" s="603">
        <v>63.8</v>
      </c>
      <c r="D688" s="604">
        <v>70.72</v>
      </c>
      <c r="E688" s="602">
        <v>66.510000000000005</v>
      </c>
      <c r="F688" s="603">
        <v>71.84</v>
      </c>
      <c r="G688" s="604">
        <v>79.53</v>
      </c>
      <c r="H688" s="602">
        <v>78.349999999999994</v>
      </c>
      <c r="I688" s="603">
        <v>84.59</v>
      </c>
      <c r="J688" s="604">
        <v>93.44</v>
      </c>
      <c r="K688" s="602">
        <v>102.3</v>
      </c>
      <c r="L688" s="603">
        <v>110.29</v>
      </c>
      <c r="M688" s="604">
        <v>121.17</v>
      </c>
      <c r="N688" s="602">
        <v>158.12</v>
      </c>
      <c r="O688" s="603">
        <v>169.68</v>
      </c>
      <c r="P688" s="604">
        <v>183.35</v>
      </c>
    </row>
    <row r="689" spans="1:16">
      <c r="A689" s="670">
        <f t="shared" si="10"/>
        <v>69.3</v>
      </c>
      <c r="B689" s="602">
        <v>57.72</v>
      </c>
      <c r="C689" s="603">
        <v>62.42</v>
      </c>
      <c r="D689" s="604">
        <v>69.3</v>
      </c>
      <c r="E689" s="602">
        <v>65.02</v>
      </c>
      <c r="F689" s="603">
        <v>70.3</v>
      </c>
      <c r="G689" s="604">
        <v>77.97</v>
      </c>
      <c r="H689" s="602">
        <v>76.64</v>
      </c>
      <c r="I689" s="603">
        <v>82.83</v>
      </c>
      <c r="J689" s="604">
        <v>91.66</v>
      </c>
      <c r="K689" s="602">
        <v>100.22</v>
      </c>
      <c r="L689" s="603">
        <v>108.17</v>
      </c>
      <c r="M689" s="604">
        <v>119.05</v>
      </c>
      <c r="N689" s="602">
        <v>155.6</v>
      </c>
      <c r="O689" s="603">
        <v>167.15</v>
      </c>
      <c r="P689" s="604">
        <v>180.95</v>
      </c>
    </row>
    <row r="690" spans="1:16">
      <c r="A690" s="670">
        <f t="shared" si="10"/>
        <v>69.400000000000006</v>
      </c>
      <c r="B690" s="602">
        <v>56.44</v>
      </c>
      <c r="C690" s="603">
        <v>61.1</v>
      </c>
      <c r="D690" s="604">
        <v>67.97</v>
      </c>
      <c r="E690" s="602">
        <v>63.6</v>
      </c>
      <c r="F690" s="603">
        <v>68.849999999999994</v>
      </c>
      <c r="G690" s="604">
        <v>76.489999999999995</v>
      </c>
      <c r="H690" s="602">
        <v>75.010000000000005</v>
      </c>
      <c r="I690" s="603">
        <v>81.17</v>
      </c>
      <c r="J690" s="604">
        <v>89.98</v>
      </c>
      <c r="K690" s="602">
        <v>98.22</v>
      </c>
      <c r="L690" s="603">
        <v>106.14</v>
      </c>
      <c r="M690" s="604">
        <v>117.04</v>
      </c>
      <c r="N690" s="602">
        <v>153.16</v>
      </c>
      <c r="O690" s="603">
        <v>164.7</v>
      </c>
      <c r="P690" s="604">
        <v>178.64</v>
      </c>
    </row>
    <row r="691" spans="1:16">
      <c r="A691" s="670">
        <f t="shared" si="10"/>
        <v>69.5</v>
      </c>
      <c r="B691" s="602">
        <v>55.22</v>
      </c>
      <c r="C691" s="603">
        <v>59.86</v>
      </c>
      <c r="D691" s="604">
        <v>66.709999999999994</v>
      </c>
      <c r="E691" s="602">
        <v>62.25</v>
      </c>
      <c r="F691" s="603">
        <v>67.459999999999994</v>
      </c>
      <c r="G691" s="604">
        <v>75.099999999999994</v>
      </c>
      <c r="H691" s="602">
        <v>73.45</v>
      </c>
      <c r="I691" s="603">
        <v>79.58</v>
      </c>
      <c r="J691" s="604">
        <v>88.39</v>
      </c>
      <c r="K691" s="602">
        <v>96.31</v>
      </c>
      <c r="L691" s="603">
        <v>104.2</v>
      </c>
      <c r="M691" s="604">
        <v>115.12</v>
      </c>
      <c r="N691" s="602">
        <v>150.78</v>
      </c>
      <c r="O691" s="603">
        <v>162.34</v>
      </c>
      <c r="P691" s="604">
        <v>176.42</v>
      </c>
    </row>
    <row r="692" spans="1:16">
      <c r="A692" s="670">
        <f t="shared" si="10"/>
        <v>69.599999999999994</v>
      </c>
      <c r="B692" s="602">
        <v>54.06</v>
      </c>
      <c r="C692" s="603">
        <v>58.67</v>
      </c>
      <c r="D692" s="604">
        <v>65.510000000000005</v>
      </c>
      <c r="E692" s="602">
        <v>60.95</v>
      </c>
      <c r="F692" s="603">
        <v>66.150000000000006</v>
      </c>
      <c r="G692" s="604">
        <v>73.77</v>
      </c>
      <c r="H692" s="602">
        <v>71.959999999999994</v>
      </c>
      <c r="I692" s="603">
        <v>78.06</v>
      </c>
      <c r="J692" s="604">
        <v>86.88</v>
      </c>
      <c r="K692" s="602">
        <v>94.46</v>
      </c>
      <c r="L692" s="603">
        <v>102.34</v>
      </c>
      <c r="M692" s="604">
        <v>113.3</v>
      </c>
      <c r="N692" s="602">
        <v>148.47999999999999</v>
      </c>
      <c r="O692" s="603">
        <v>160.06</v>
      </c>
      <c r="P692" s="604">
        <v>174.28</v>
      </c>
    </row>
    <row r="693" spans="1:16">
      <c r="A693" s="670">
        <f t="shared" si="10"/>
        <v>69.7</v>
      </c>
      <c r="B693" s="602">
        <v>52.94</v>
      </c>
      <c r="C693" s="603">
        <v>57.54</v>
      </c>
      <c r="D693" s="604">
        <v>64.37</v>
      </c>
      <c r="E693" s="602">
        <v>59.7</v>
      </c>
      <c r="F693" s="603">
        <v>64.89</v>
      </c>
      <c r="G693" s="604">
        <v>72.510000000000005</v>
      </c>
      <c r="H693" s="602">
        <v>70.52</v>
      </c>
      <c r="I693" s="603">
        <v>76.62</v>
      </c>
      <c r="J693" s="604">
        <v>85.44</v>
      </c>
      <c r="K693" s="602">
        <v>92.69</v>
      </c>
      <c r="L693" s="603">
        <v>100.56</v>
      </c>
      <c r="M693" s="604">
        <v>111.55</v>
      </c>
      <c r="N693" s="602">
        <v>146.22999999999999</v>
      </c>
      <c r="O693" s="603">
        <v>157.85</v>
      </c>
      <c r="P693" s="604">
        <v>172.22</v>
      </c>
    </row>
    <row r="694" spans="1:16">
      <c r="A694" s="670">
        <f t="shared" si="10"/>
        <v>69.8</v>
      </c>
      <c r="B694" s="602">
        <v>51.87</v>
      </c>
      <c r="C694" s="603">
        <v>56.46</v>
      </c>
      <c r="D694" s="604">
        <v>63.29</v>
      </c>
      <c r="E694" s="602">
        <v>58.51</v>
      </c>
      <c r="F694" s="603">
        <v>63.68</v>
      </c>
      <c r="G694" s="604">
        <v>71.31</v>
      </c>
      <c r="H694" s="602">
        <v>69.14</v>
      </c>
      <c r="I694" s="603">
        <v>75.23</v>
      </c>
      <c r="J694" s="604">
        <v>84.06</v>
      </c>
      <c r="K694" s="602">
        <v>90.97</v>
      </c>
      <c r="L694" s="603">
        <v>98.85</v>
      </c>
      <c r="M694" s="604">
        <v>109.88</v>
      </c>
      <c r="N694" s="602">
        <v>144.04</v>
      </c>
      <c r="O694" s="603">
        <v>155.69999999999999</v>
      </c>
      <c r="P694" s="604">
        <v>170.21</v>
      </c>
    </row>
    <row r="695" spans="1:16">
      <c r="A695" s="670">
        <f t="shared" si="10"/>
        <v>69.900000000000006</v>
      </c>
      <c r="B695" s="602">
        <v>50.84</v>
      </c>
      <c r="C695" s="603">
        <v>55.43</v>
      </c>
      <c r="D695" s="604">
        <v>62.25</v>
      </c>
      <c r="E695" s="602">
        <v>57.36</v>
      </c>
      <c r="F695" s="603">
        <v>62.53</v>
      </c>
      <c r="G695" s="604">
        <v>70.16</v>
      </c>
      <c r="H695" s="602">
        <v>67.81</v>
      </c>
      <c r="I695" s="603">
        <v>73.900000000000006</v>
      </c>
      <c r="J695" s="604">
        <v>82.74</v>
      </c>
      <c r="K695" s="602">
        <v>89.32</v>
      </c>
      <c r="L695" s="603">
        <v>97.2</v>
      </c>
      <c r="M695" s="604">
        <v>108.27</v>
      </c>
      <c r="N695" s="602">
        <v>141.91</v>
      </c>
      <c r="O695" s="603">
        <v>153.61000000000001</v>
      </c>
      <c r="P695" s="604">
        <v>168.27</v>
      </c>
    </row>
    <row r="696" spans="1:16">
      <c r="A696" s="670">
        <f t="shared" si="10"/>
        <v>70</v>
      </c>
      <c r="B696" s="602">
        <v>49.85</v>
      </c>
      <c r="C696" s="603">
        <v>54.43</v>
      </c>
      <c r="D696" s="604">
        <v>61.26</v>
      </c>
      <c r="E696" s="602">
        <v>56.25</v>
      </c>
      <c r="F696" s="603">
        <v>61.42</v>
      </c>
      <c r="G696" s="604">
        <v>69.05</v>
      </c>
      <c r="H696" s="602">
        <v>66.53</v>
      </c>
      <c r="I696" s="603">
        <v>72.62</v>
      </c>
      <c r="J696" s="604">
        <v>81.47</v>
      </c>
      <c r="K696" s="602">
        <v>87.72</v>
      </c>
      <c r="L696" s="603">
        <v>95.61</v>
      </c>
      <c r="M696" s="604">
        <v>106.72</v>
      </c>
      <c r="N696" s="602">
        <v>139.83000000000001</v>
      </c>
      <c r="O696" s="603">
        <v>151.58000000000001</v>
      </c>
      <c r="P696" s="604">
        <v>166.39</v>
      </c>
    </row>
    <row r="697" spans="1:16">
      <c r="A697" s="670">
        <f t="shared" si="10"/>
        <v>70.099999999999994</v>
      </c>
      <c r="B697" s="602">
        <v>48.9</v>
      </c>
      <c r="C697" s="603">
        <v>53.48</v>
      </c>
      <c r="D697" s="604">
        <v>60.31</v>
      </c>
      <c r="E697" s="602">
        <v>55.19</v>
      </c>
      <c r="F697" s="603">
        <v>60.36</v>
      </c>
      <c r="G697" s="604">
        <v>68</v>
      </c>
      <c r="H697" s="602">
        <v>65.290000000000006</v>
      </c>
      <c r="I697" s="603">
        <v>71.38</v>
      </c>
      <c r="J697" s="604">
        <v>80.260000000000005</v>
      </c>
      <c r="K697" s="602">
        <v>86.17</v>
      </c>
      <c r="L697" s="603">
        <v>94.08</v>
      </c>
      <c r="M697" s="604">
        <v>105.24</v>
      </c>
      <c r="N697" s="602">
        <v>137.79</v>
      </c>
      <c r="O697" s="603">
        <v>149.61000000000001</v>
      </c>
      <c r="P697" s="604">
        <v>164.56</v>
      </c>
    </row>
    <row r="698" spans="1:16">
      <c r="A698" s="670">
        <f t="shared" si="10"/>
        <v>70.2</v>
      </c>
      <c r="B698" s="602">
        <v>47.98</v>
      </c>
      <c r="C698" s="603">
        <v>52.56</v>
      </c>
      <c r="D698" s="604">
        <v>59.39</v>
      </c>
      <c r="E698" s="602">
        <v>54.16</v>
      </c>
      <c r="F698" s="603">
        <v>59.33</v>
      </c>
      <c r="G698" s="604">
        <v>66.98</v>
      </c>
      <c r="H698" s="602">
        <v>64.099999999999994</v>
      </c>
      <c r="I698" s="603">
        <v>70.2</v>
      </c>
      <c r="J698" s="604">
        <v>79.09</v>
      </c>
      <c r="K698" s="602">
        <v>84.68</v>
      </c>
      <c r="L698" s="603">
        <v>92.6</v>
      </c>
      <c r="M698" s="604">
        <v>103.8</v>
      </c>
      <c r="N698" s="602">
        <v>135.81</v>
      </c>
      <c r="O698" s="603">
        <v>147.69</v>
      </c>
      <c r="P698" s="604">
        <v>162.79</v>
      </c>
    </row>
    <row r="699" spans="1:16">
      <c r="A699" s="670">
        <f t="shared" si="10"/>
        <v>70.3</v>
      </c>
      <c r="B699" s="602">
        <v>47.09</v>
      </c>
      <c r="C699" s="603">
        <v>51.68</v>
      </c>
      <c r="D699" s="604">
        <v>58.52</v>
      </c>
      <c r="E699" s="602">
        <v>53.17</v>
      </c>
      <c r="F699" s="603">
        <v>58.35</v>
      </c>
      <c r="G699" s="604">
        <v>66.010000000000005</v>
      </c>
      <c r="H699" s="602">
        <v>62.94</v>
      </c>
      <c r="I699" s="603">
        <v>69.05</v>
      </c>
      <c r="J699" s="604">
        <v>77.97</v>
      </c>
      <c r="K699" s="602">
        <v>83.22</v>
      </c>
      <c r="L699" s="603">
        <v>91.17</v>
      </c>
      <c r="M699" s="604">
        <v>102.42</v>
      </c>
      <c r="N699" s="602">
        <v>133.87</v>
      </c>
      <c r="O699" s="603">
        <v>145.81</v>
      </c>
      <c r="P699" s="604">
        <v>161.06</v>
      </c>
    </row>
    <row r="700" spans="1:16">
      <c r="A700" s="670">
        <f t="shared" si="10"/>
        <v>70.400000000000006</v>
      </c>
      <c r="B700" s="602">
        <v>46.23</v>
      </c>
      <c r="C700" s="603">
        <v>50.83</v>
      </c>
      <c r="D700" s="604">
        <v>57.68</v>
      </c>
      <c r="E700" s="602">
        <v>52.21</v>
      </c>
      <c r="F700" s="603">
        <v>57.4</v>
      </c>
      <c r="G700" s="604">
        <v>65.069999999999993</v>
      </c>
      <c r="H700" s="602">
        <v>61.83</v>
      </c>
      <c r="I700" s="603">
        <v>67.95</v>
      </c>
      <c r="J700" s="604">
        <v>76.89</v>
      </c>
      <c r="K700" s="602">
        <v>81.819999999999993</v>
      </c>
      <c r="L700" s="603">
        <v>89.79</v>
      </c>
      <c r="M700" s="604">
        <v>101.08</v>
      </c>
      <c r="N700" s="602">
        <v>131.97999999999999</v>
      </c>
      <c r="O700" s="603">
        <v>143.99</v>
      </c>
      <c r="P700" s="604">
        <v>159.38</v>
      </c>
    </row>
    <row r="701" spans="1:16">
      <c r="A701" s="670">
        <f t="shared" si="10"/>
        <v>70.5</v>
      </c>
      <c r="B701" s="602">
        <v>45.41</v>
      </c>
      <c r="C701" s="603">
        <v>50.01</v>
      </c>
      <c r="D701" s="604">
        <v>56.86</v>
      </c>
      <c r="E701" s="602">
        <v>51.28</v>
      </c>
      <c r="F701" s="603">
        <v>56.48</v>
      </c>
      <c r="G701" s="604">
        <v>64.16</v>
      </c>
      <c r="H701" s="602">
        <v>60.75</v>
      </c>
      <c r="I701" s="603">
        <v>66.89</v>
      </c>
      <c r="J701" s="604">
        <v>75.84</v>
      </c>
      <c r="K701" s="602">
        <v>80.45</v>
      </c>
      <c r="L701" s="603">
        <v>88.45</v>
      </c>
      <c r="M701" s="604">
        <v>99.79</v>
      </c>
      <c r="N701" s="602">
        <v>130.13</v>
      </c>
      <c r="O701" s="603">
        <v>142.21</v>
      </c>
      <c r="P701" s="604">
        <v>157.75</v>
      </c>
    </row>
    <row r="702" spans="1:16">
      <c r="A702" s="670">
        <f t="shared" si="10"/>
        <v>70.599999999999994</v>
      </c>
      <c r="B702" s="602">
        <v>44.61</v>
      </c>
      <c r="C702" s="603">
        <v>49.22</v>
      </c>
      <c r="D702" s="604">
        <v>56.08</v>
      </c>
      <c r="E702" s="602">
        <v>50.39</v>
      </c>
      <c r="F702" s="603">
        <v>55.59</v>
      </c>
      <c r="G702" s="604">
        <v>63.29</v>
      </c>
      <c r="H702" s="602">
        <v>59.7</v>
      </c>
      <c r="I702" s="603">
        <v>65.86</v>
      </c>
      <c r="J702" s="604">
        <v>74.84</v>
      </c>
      <c r="K702" s="602">
        <v>79.13</v>
      </c>
      <c r="L702" s="603">
        <v>87.16</v>
      </c>
      <c r="M702" s="604">
        <v>98.54</v>
      </c>
      <c r="N702" s="602">
        <v>128.32</v>
      </c>
      <c r="O702" s="603">
        <v>140.47999999999999</v>
      </c>
      <c r="P702" s="604">
        <v>156.16</v>
      </c>
    </row>
    <row r="703" spans="1:16">
      <c r="A703" s="670">
        <f t="shared" si="10"/>
        <v>70.7</v>
      </c>
      <c r="B703" s="602">
        <v>43.84</v>
      </c>
      <c r="C703" s="603">
        <v>48.46</v>
      </c>
      <c r="D703" s="604">
        <v>55.33</v>
      </c>
      <c r="E703" s="602">
        <v>49.52</v>
      </c>
      <c r="F703" s="603">
        <v>54.74</v>
      </c>
      <c r="G703" s="604">
        <v>62.45</v>
      </c>
      <c r="H703" s="602">
        <v>58.69</v>
      </c>
      <c r="I703" s="603">
        <v>64.86</v>
      </c>
      <c r="J703" s="604">
        <v>73.86</v>
      </c>
      <c r="K703" s="602">
        <v>77.84</v>
      </c>
      <c r="L703" s="603">
        <v>85.9</v>
      </c>
      <c r="M703" s="604">
        <v>97.34</v>
      </c>
      <c r="N703" s="602">
        <v>126.55</v>
      </c>
      <c r="O703" s="603">
        <v>138.79</v>
      </c>
      <c r="P703" s="604">
        <v>154.62</v>
      </c>
    </row>
    <row r="704" spans="1:16">
      <c r="A704" s="670">
        <f t="shared" si="10"/>
        <v>70.8</v>
      </c>
      <c r="B704" s="602">
        <v>43.09</v>
      </c>
      <c r="C704" s="603">
        <v>47.72</v>
      </c>
      <c r="D704" s="604">
        <v>54.6</v>
      </c>
      <c r="E704" s="602">
        <v>48.68</v>
      </c>
      <c r="F704" s="603">
        <v>53.91</v>
      </c>
      <c r="G704" s="604">
        <v>61.64</v>
      </c>
      <c r="H704" s="602">
        <v>57.71</v>
      </c>
      <c r="I704" s="603">
        <v>63.9</v>
      </c>
      <c r="J704" s="604">
        <v>72.930000000000007</v>
      </c>
      <c r="K704" s="602">
        <v>76.59</v>
      </c>
      <c r="L704" s="603">
        <v>84.68</v>
      </c>
      <c r="M704" s="604">
        <v>96.17</v>
      </c>
      <c r="N704" s="602">
        <v>124.83</v>
      </c>
      <c r="O704" s="603">
        <v>137.13999999999999</v>
      </c>
      <c r="P704" s="604">
        <v>153.11000000000001</v>
      </c>
    </row>
    <row r="705" spans="1:16">
      <c r="A705" s="670">
        <f t="shared" si="10"/>
        <v>70.900000000000006</v>
      </c>
      <c r="B705" s="602">
        <v>42.37</v>
      </c>
      <c r="C705" s="603">
        <v>47</v>
      </c>
      <c r="D705" s="604">
        <v>53.9</v>
      </c>
      <c r="E705" s="602">
        <v>47.87</v>
      </c>
      <c r="F705" s="603">
        <v>53.11</v>
      </c>
      <c r="G705" s="604">
        <v>60.86</v>
      </c>
      <c r="H705" s="602">
        <v>56.76</v>
      </c>
      <c r="I705" s="603">
        <v>62.96</v>
      </c>
      <c r="J705" s="604">
        <v>72.02</v>
      </c>
      <c r="K705" s="602">
        <v>75.38</v>
      </c>
      <c r="L705" s="603">
        <v>83.5</v>
      </c>
      <c r="M705" s="604">
        <v>95.04</v>
      </c>
      <c r="N705" s="602">
        <v>123.14</v>
      </c>
      <c r="O705" s="603">
        <v>135.53</v>
      </c>
      <c r="P705" s="604">
        <v>151.63999999999999</v>
      </c>
    </row>
    <row r="706" spans="1:16">
      <c r="A706" s="670">
        <f t="shared" si="10"/>
        <v>71</v>
      </c>
      <c r="B706" s="602">
        <v>41.66</v>
      </c>
      <c r="C706" s="603">
        <v>46.32</v>
      </c>
      <c r="D706" s="604">
        <v>53.23</v>
      </c>
      <c r="E706" s="602">
        <v>47.08</v>
      </c>
      <c r="F706" s="603">
        <v>52.34</v>
      </c>
      <c r="G706" s="604">
        <v>60.1</v>
      </c>
      <c r="H706" s="602">
        <v>55.84</v>
      </c>
      <c r="I706" s="603">
        <v>62.06</v>
      </c>
      <c r="J706" s="604">
        <v>71.14</v>
      </c>
      <c r="K706" s="602">
        <v>74.2</v>
      </c>
      <c r="L706" s="603">
        <v>82.36</v>
      </c>
      <c r="M706" s="604">
        <v>93.94</v>
      </c>
      <c r="N706" s="602">
        <v>121.48</v>
      </c>
      <c r="O706" s="603">
        <v>133.96</v>
      </c>
      <c r="P706" s="604">
        <v>150.21</v>
      </c>
    </row>
    <row r="707" spans="1:16">
      <c r="A707" s="670">
        <f t="shared" si="10"/>
        <v>71.099999999999994</v>
      </c>
      <c r="B707" s="602">
        <v>40.98</v>
      </c>
      <c r="C707" s="603">
        <v>45.65</v>
      </c>
      <c r="D707" s="604">
        <v>52.57</v>
      </c>
      <c r="E707" s="602">
        <v>46.31</v>
      </c>
      <c r="F707" s="603">
        <v>51.59</v>
      </c>
      <c r="G707" s="604">
        <v>59.37</v>
      </c>
      <c r="H707" s="602">
        <v>54.94</v>
      </c>
      <c r="I707" s="603">
        <v>61.19</v>
      </c>
      <c r="J707" s="604">
        <v>70.3</v>
      </c>
      <c r="K707" s="602">
        <v>73.05</v>
      </c>
      <c r="L707" s="603">
        <v>81.239999999999995</v>
      </c>
      <c r="M707" s="604">
        <v>92.88</v>
      </c>
      <c r="N707" s="602">
        <v>119.87</v>
      </c>
      <c r="O707" s="603">
        <v>132.43</v>
      </c>
      <c r="P707" s="604">
        <v>148.82</v>
      </c>
    </row>
    <row r="708" spans="1:16">
      <c r="A708" s="670">
        <f t="shared" si="10"/>
        <v>71.2</v>
      </c>
      <c r="B708" s="602">
        <v>40.33</v>
      </c>
      <c r="C708" s="603">
        <v>45</v>
      </c>
      <c r="D708" s="604">
        <v>51.94</v>
      </c>
      <c r="E708" s="602">
        <v>45.57</v>
      </c>
      <c r="F708" s="603">
        <v>50.86</v>
      </c>
      <c r="G708" s="604">
        <v>58.67</v>
      </c>
      <c r="H708" s="602">
        <v>54.07</v>
      </c>
      <c r="I708" s="603">
        <v>60.34</v>
      </c>
      <c r="J708" s="604">
        <v>69.48</v>
      </c>
      <c r="K708" s="602">
        <v>71.94</v>
      </c>
      <c r="L708" s="603">
        <v>80.17</v>
      </c>
      <c r="M708" s="604">
        <v>91.85</v>
      </c>
      <c r="N708" s="602">
        <v>118.29</v>
      </c>
      <c r="O708" s="603">
        <v>130.93</v>
      </c>
      <c r="P708" s="604">
        <v>147.46</v>
      </c>
    </row>
    <row r="709" spans="1:16">
      <c r="A709" s="670">
        <f t="shared" si="10"/>
        <v>71.3</v>
      </c>
      <c r="B709" s="602">
        <v>39.69</v>
      </c>
      <c r="C709" s="603">
        <v>44.38</v>
      </c>
      <c r="D709" s="604">
        <v>51.33</v>
      </c>
      <c r="E709" s="602">
        <v>44.85</v>
      </c>
      <c r="F709" s="603">
        <v>50.16</v>
      </c>
      <c r="G709" s="604">
        <v>57.98</v>
      </c>
      <c r="H709" s="602">
        <v>53.23</v>
      </c>
      <c r="I709" s="603">
        <v>59.52</v>
      </c>
      <c r="J709" s="604">
        <v>68.680000000000007</v>
      </c>
      <c r="K709" s="602">
        <v>70.849999999999994</v>
      </c>
      <c r="L709" s="603">
        <v>79.12</v>
      </c>
      <c r="M709" s="604">
        <v>90.86</v>
      </c>
      <c r="N709" s="602">
        <v>116.74</v>
      </c>
      <c r="O709" s="603">
        <v>129.47</v>
      </c>
      <c r="P709" s="604">
        <v>146.13999999999999</v>
      </c>
    </row>
    <row r="710" spans="1:16">
      <c r="A710" s="670">
        <f t="shared" si="10"/>
        <v>71.400000000000006</v>
      </c>
      <c r="B710" s="602">
        <v>39.07</v>
      </c>
      <c r="C710" s="603">
        <v>43.77</v>
      </c>
      <c r="D710" s="604">
        <v>50.74</v>
      </c>
      <c r="E710" s="602">
        <v>44.15</v>
      </c>
      <c r="F710" s="603">
        <v>49.48</v>
      </c>
      <c r="G710" s="604">
        <v>57.32</v>
      </c>
      <c r="H710" s="602">
        <v>52.41</v>
      </c>
      <c r="I710" s="603">
        <v>58.72</v>
      </c>
      <c r="J710" s="604">
        <v>67.91</v>
      </c>
      <c r="K710" s="602">
        <v>69.8</v>
      </c>
      <c r="L710" s="603">
        <v>78.099999999999994</v>
      </c>
      <c r="M710" s="604">
        <v>89.89</v>
      </c>
      <c r="N710" s="602">
        <v>115.22</v>
      </c>
      <c r="O710" s="603">
        <v>128.05000000000001</v>
      </c>
      <c r="P710" s="604">
        <v>144.85</v>
      </c>
    </row>
    <row r="711" spans="1:16">
      <c r="A711" s="670">
        <f t="shared" si="10"/>
        <v>71.5</v>
      </c>
      <c r="B711" s="602">
        <v>38.46</v>
      </c>
      <c r="C711" s="603">
        <v>43.19</v>
      </c>
      <c r="D711" s="604">
        <v>50.17</v>
      </c>
      <c r="E711" s="602">
        <v>43.48</v>
      </c>
      <c r="F711" s="603">
        <v>48.82</v>
      </c>
      <c r="G711" s="604">
        <v>56.68</v>
      </c>
      <c r="H711" s="602">
        <v>51.61</v>
      </c>
      <c r="I711" s="603">
        <v>57.95</v>
      </c>
      <c r="J711" s="604">
        <v>67.17</v>
      </c>
      <c r="K711" s="602">
        <v>68.77</v>
      </c>
      <c r="L711" s="603">
        <v>77.11</v>
      </c>
      <c r="M711" s="604">
        <v>88.95</v>
      </c>
      <c r="N711" s="602">
        <v>113.74</v>
      </c>
      <c r="O711" s="603">
        <v>126.65</v>
      </c>
      <c r="P711" s="604">
        <v>143.59</v>
      </c>
    </row>
    <row r="712" spans="1:16">
      <c r="A712" s="670">
        <f t="shared" ref="A712:A775" si="11">ROUND(A711+0.1,1)</f>
        <v>71.599999999999994</v>
      </c>
      <c r="B712" s="602">
        <v>37.880000000000003</v>
      </c>
      <c r="C712" s="603">
        <v>42.62</v>
      </c>
      <c r="D712" s="604">
        <v>49.61</v>
      </c>
      <c r="E712" s="602">
        <v>42.82</v>
      </c>
      <c r="F712" s="603">
        <v>48.18</v>
      </c>
      <c r="G712" s="604">
        <v>56.06</v>
      </c>
      <c r="H712" s="602">
        <v>50.83</v>
      </c>
      <c r="I712" s="603">
        <v>57.2</v>
      </c>
      <c r="J712" s="604">
        <v>66.44</v>
      </c>
      <c r="K712" s="602">
        <v>67.77</v>
      </c>
      <c r="L712" s="603">
        <v>76.150000000000006</v>
      </c>
      <c r="M712" s="604">
        <v>88.04</v>
      </c>
      <c r="N712" s="602">
        <v>112.29</v>
      </c>
      <c r="O712" s="603">
        <v>125.29</v>
      </c>
      <c r="P712" s="604">
        <v>142.36000000000001</v>
      </c>
    </row>
    <row r="713" spans="1:16">
      <c r="A713" s="670">
        <f t="shared" si="11"/>
        <v>71.7</v>
      </c>
      <c r="B713" s="602">
        <v>37.31</v>
      </c>
      <c r="C713" s="603">
        <v>42.06</v>
      </c>
      <c r="D713" s="604">
        <v>49.08</v>
      </c>
      <c r="E713" s="602">
        <v>42.18</v>
      </c>
      <c r="F713" s="603">
        <v>47.56</v>
      </c>
      <c r="G713" s="604">
        <v>55.46</v>
      </c>
      <c r="H713" s="602">
        <v>50.08</v>
      </c>
      <c r="I713" s="603">
        <v>56.47</v>
      </c>
      <c r="J713" s="604">
        <v>65.739999999999995</v>
      </c>
      <c r="K713" s="602">
        <v>66.790000000000006</v>
      </c>
      <c r="L713" s="603">
        <v>75.209999999999994</v>
      </c>
      <c r="M713" s="604">
        <v>87.15</v>
      </c>
      <c r="N713" s="602">
        <v>110.87</v>
      </c>
      <c r="O713" s="603">
        <v>123.96</v>
      </c>
      <c r="P713" s="604">
        <v>141.16999999999999</v>
      </c>
    </row>
    <row r="714" spans="1:16">
      <c r="A714" s="670">
        <f t="shared" si="11"/>
        <v>71.8</v>
      </c>
      <c r="B714" s="602">
        <v>36.76</v>
      </c>
      <c r="C714" s="603">
        <v>41.53</v>
      </c>
      <c r="D714" s="604">
        <v>48.56</v>
      </c>
      <c r="E714" s="602">
        <v>41.55</v>
      </c>
      <c r="F714" s="603">
        <v>46.96</v>
      </c>
      <c r="G714" s="604">
        <v>54.88</v>
      </c>
      <c r="H714" s="602">
        <v>49.35</v>
      </c>
      <c r="I714" s="603">
        <v>55.76</v>
      </c>
      <c r="J714" s="604">
        <v>65.069999999999993</v>
      </c>
      <c r="K714" s="602">
        <v>65.84</v>
      </c>
      <c r="L714" s="603">
        <v>74.3</v>
      </c>
      <c r="M714" s="604">
        <v>86.3</v>
      </c>
      <c r="N714" s="602">
        <v>109.48</v>
      </c>
      <c r="O714" s="603">
        <v>122.66</v>
      </c>
      <c r="P714" s="604">
        <v>140</v>
      </c>
    </row>
    <row r="715" spans="1:16">
      <c r="A715" s="670">
        <f t="shared" si="11"/>
        <v>71.900000000000006</v>
      </c>
      <c r="B715" s="602">
        <v>36.22</v>
      </c>
      <c r="C715" s="603">
        <v>41.01</v>
      </c>
      <c r="D715" s="604">
        <v>48.06</v>
      </c>
      <c r="E715" s="602">
        <v>40.950000000000003</v>
      </c>
      <c r="F715" s="603">
        <v>46.37</v>
      </c>
      <c r="G715" s="604">
        <v>54.31</v>
      </c>
      <c r="H715" s="602">
        <v>48.63</v>
      </c>
      <c r="I715" s="603">
        <v>55.07</v>
      </c>
      <c r="J715" s="604">
        <v>64.41</v>
      </c>
      <c r="K715" s="602">
        <v>64.92</v>
      </c>
      <c r="L715" s="603">
        <v>73.41</v>
      </c>
      <c r="M715" s="604">
        <v>85.46</v>
      </c>
      <c r="N715" s="602">
        <v>108.12</v>
      </c>
      <c r="O715" s="603">
        <v>121.39</v>
      </c>
      <c r="P715" s="604">
        <v>138.86000000000001</v>
      </c>
    </row>
    <row r="716" spans="1:16">
      <c r="A716" s="670">
        <f t="shared" si="11"/>
        <v>72</v>
      </c>
      <c r="B716" s="602">
        <v>35.700000000000003</v>
      </c>
      <c r="C716" s="603">
        <v>40.5</v>
      </c>
      <c r="D716" s="604">
        <v>47.57</v>
      </c>
      <c r="E716" s="602">
        <v>40.36</v>
      </c>
      <c r="F716" s="603">
        <v>45.8</v>
      </c>
      <c r="G716" s="604">
        <v>53.77</v>
      </c>
      <c r="H716" s="602">
        <v>47.94</v>
      </c>
      <c r="I716" s="603">
        <v>54.4</v>
      </c>
      <c r="J716" s="604">
        <v>63.77</v>
      </c>
      <c r="K716" s="602">
        <v>64.02</v>
      </c>
      <c r="L716" s="603">
        <v>72.55</v>
      </c>
      <c r="M716" s="604">
        <v>84.65</v>
      </c>
      <c r="N716" s="602">
        <v>106.79</v>
      </c>
      <c r="O716" s="603">
        <v>120.15</v>
      </c>
      <c r="P716" s="604">
        <v>137.75</v>
      </c>
    </row>
    <row r="717" spans="1:16">
      <c r="A717" s="670">
        <f t="shared" si="11"/>
        <v>72.099999999999994</v>
      </c>
      <c r="B717" s="602">
        <v>35.19</v>
      </c>
      <c r="C717" s="603">
        <v>40.01</v>
      </c>
      <c r="D717" s="604">
        <v>47.1</v>
      </c>
      <c r="E717" s="602">
        <v>39.79</v>
      </c>
      <c r="F717" s="603">
        <v>45.25</v>
      </c>
      <c r="G717" s="604">
        <v>53.23</v>
      </c>
      <c r="H717" s="602">
        <v>47.26</v>
      </c>
      <c r="I717" s="603">
        <v>53.75</v>
      </c>
      <c r="J717" s="604">
        <v>63.15</v>
      </c>
      <c r="K717" s="602">
        <v>63.14</v>
      </c>
      <c r="L717" s="603">
        <v>71.709999999999994</v>
      </c>
      <c r="M717" s="604">
        <v>83.86</v>
      </c>
      <c r="N717" s="602">
        <v>105.49</v>
      </c>
      <c r="O717" s="603">
        <v>118.94</v>
      </c>
      <c r="P717" s="604">
        <v>136.66999999999999</v>
      </c>
    </row>
    <row r="718" spans="1:16">
      <c r="A718" s="670">
        <f t="shared" si="11"/>
        <v>72.2</v>
      </c>
      <c r="B718" s="602">
        <v>34.700000000000003</v>
      </c>
      <c r="C718" s="603">
        <v>39.54</v>
      </c>
      <c r="D718" s="604">
        <v>46.64</v>
      </c>
      <c r="E718" s="602">
        <v>39.229999999999997</v>
      </c>
      <c r="F718" s="603">
        <v>44.71</v>
      </c>
      <c r="G718" s="604">
        <v>52.72</v>
      </c>
      <c r="H718" s="602">
        <v>46.6</v>
      </c>
      <c r="I718" s="603">
        <v>53.12</v>
      </c>
      <c r="J718" s="604">
        <v>62.55</v>
      </c>
      <c r="K718" s="602">
        <v>62.28</v>
      </c>
      <c r="L718" s="603">
        <v>70.900000000000006</v>
      </c>
      <c r="M718" s="604">
        <v>83.1</v>
      </c>
      <c r="N718" s="602">
        <v>104.21</v>
      </c>
      <c r="O718" s="603">
        <v>117.76</v>
      </c>
      <c r="P718" s="604">
        <v>135.61000000000001</v>
      </c>
    </row>
    <row r="719" spans="1:16">
      <c r="A719" s="670">
        <f t="shared" si="11"/>
        <v>72.3</v>
      </c>
      <c r="B719" s="602">
        <v>34.22</v>
      </c>
      <c r="C719" s="603">
        <v>39.07</v>
      </c>
      <c r="D719" s="604">
        <v>46.19</v>
      </c>
      <c r="E719" s="602">
        <v>38.69</v>
      </c>
      <c r="F719" s="603">
        <v>44.19</v>
      </c>
      <c r="G719" s="604">
        <v>52.22</v>
      </c>
      <c r="H719" s="602">
        <v>45.96</v>
      </c>
      <c r="I719" s="603">
        <v>52.5</v>
      </c>
      <c r="J719" s="604">
        <v>61.96</v>
      </c>
      <c r="K719" s="602">
        <v>61.44</v>
      </c>
      <c r="L719" s="603">
        <v>70.099999999999994</v>
      </c>
      <c r="M719" s="604">
        <v>82.35</v>
      </c>
      <c r="N719" s="602">
        <v>102.96</v>
      </c>
      <c r="O719" s="603">
        <v>116.6</v>
      </c>
      <c r="P719" s="604">
        <v>134.58000000000001</v>
      </c>
    </row>
    <row r="720" spans="1:16">
      <c r="A720" s="670">
        <f t="shared" si="11"/>
        <v>72.400000000000006</v>
      </c>
      <c r="B720" s="602">
        <v>33.75</v>
      </c>
      <c r="C720" s="603">
        <v>38.619999999999997</v>
      </c>
      <c r="D720" s="604">
        <v>45.76</v>
      </c>
      <c r="E720" s="602">
        <v>38.159999999999997</v>
      </c>
      <c r="F720" s="603">
        <v>43.68</v>
      </c>
      <c r="G720" s="604">
        <v>51.73</v>
      </c>
      <c r="H720" s="602">
        <v>45.34</v>
      </c>
      <c r="I720" s="603">
        <v>51.91</v>
      </c>
      <c r="J720" s="604">
        <v>61.39</v>
      </c>
      <c r="K720" s="602">
        <v>60.62</v>
      </c>
      <c r="L720" s="603">
        <v>69.33</v>
      </c>
      <c r="M720" s="604">
        <v>81.63</v>
      </c>
      <c r="N720" s="602">
        <v>101.73</v>
      </c>
      <c r="O720" s="603">
        <v>115.46</v>
      </c>
      <c r="P720" s="604">
        <v>133.58000000000001</v>
      </c>
    </row>
    <row r="721" spans="1:16">
      <c r="A721" s="670">
        <f t="shared" si="11"/>
        <v>72.5</v>
      </c>
      <c r="B721" s="602">
        <v>33.299999999999997</v>
      </c>
      <c r="C721" s="603">
        <v>38.19</v>
      </c>
      <c r="D721" s="604">
        <v>45.34</v>
      </c>
      <c r="E721" s="602">
        <v>37.64</v>
      </c>
      <c r="F721" s="603">
        <v>43.19</v>
      </c>
      <c r="G721" s="604">
        <v>51.26</v>
      </c>
      <c r="H721" s="602">
        <v>44.73</v>
      </c>
      <c r="I721" s="603">
        <v>51.32</v>
      </c>
      <c r="J721" s="604">
        <v>60.84</v>
      </c>
      <c r="K721" s="602">
        <v>59.83</v>
      </c>
      <c r="L721" s="603">
        <v>68.569999999999993</v>
      </c>
      <c r="M721" s="604">
        <v>80.92</v>
      </c>
      <c r="N721" s="602">
        <v>100.53</v>
      </c>
      <c r="O721" s="603">
        <v>114.36</v>
      </c>
      <c r="P721" s="604">
        <v>132.6</v>
      </c>
    </row>
    <row r="722" spans="1:16">
      <c r="A722" s="670">
        <f t="shared" si="11"/>
        <v>72.599999999999994</v>
      </c>
      <c r="B722" s="602">
        <v>32.85</v>
      </c>
      <c r="C722" s="603">
        <v>37.76</v>
      </c>
      <c r="D722" s="604">
        <v>44.93</v>
      </c>
      <c r="E722" s="602">
        <v>37.14</v>
      </c>
      <c r="F722" s="603">
        <v>42.71</v>
      </c>
      <c r="G722" s="604">
        <v>50.8</v>
      </c>
      <c r="H722" s="602">
        <v>44.13</v>
      </c>
      <c r="I722" s="603">
        <v>50.76</v>
      </c>
      <c r="J722" s="604">
        <v>60.31</v>
      </c>
      <c r="K722" s="602">
        <v>59.05</v>
      </c>
      <c r="L722" s="603">
        <v>67.84</v>
      </c>
      <c r="M722" s="604">
        <v>80.239999999999995</v>
      </c>
      <c r="N722" s="602">
        <v>99.35</v>
      </c>
      <c r="O722" s="603">
        <v>113.27</v>
      </c>
      <c r="P722" s="604">
        <v>131.63999999999999</v>
      </c>
    </row>
    <row r="723" spans="1:16">
      <c r="A723" s="670">
        <f t="shared" si="11"/>
        <v>72.7</v>
      </c>
      <c r="B723" s="602">
        <v>32.42</v>
      </c>
      <c r="C723" s="603">
        <v>37.35</v>
      </c>
      <c r="D723" s="604">
        <v>44.54</v>
      </c>
      <c r="E723" s="602">
        <v>36.65</v>
      </c>
      <c r="F723" s="603">
        <v>42.24</v>
      </c>
      <c r="G723" s="604">
        <v>50.36</v>
      </c>
      <c r="H723" s="602">
        <v>43.55</v>
      </c>
      <c r="I723" s="603">
        <v>50.21</v>
      </c>
      <c r="J723" s="604">
        <v>59.79</v>
      </c>
      <c r="K723" s="602">
        <v>58.29</v>
      </c>
      <c r="L723" s="603">
        <v>67.12</v>
      </c>
      <c r="M723" s="604">
        <v>79.569999999999993</v>
      </c>
      <c r="N723" s="602">
        <v>98.2</v>
      </c>
      <c r="O723" s="603">
        <v>112.21</v>
      </c>
      <c r="P723" s="604">
        <v>130.69999999999999</v>
      </c>
    </row>
    <row r="724" spans="1:16">
      <c r="A724" s="670">
        <f t="shared" si="11"/>
        <v>72.8</v>
      </c>
      <c r="B724" s="602">
        <v>32</v>
      </c>
      <c r="C724" s="603">
        <v>36.94</v>
      </c>
      <c r="D724" s="604">
        <v>44.15</v>
      </c>
      <c r="E724" s="602">
        <v>36.17</v>
      </c>
      <c r="F724" s="603">
        <v>41.78</v>
      </c>
      <c r="G724" s="604">
        <v>49.93</v>
      </c>
      <c r="H724" s="602">
        <v>42.99</v>
      </c>
      <c r="I724" s="603">
        <v>49.67</v>
      </c>
      <c r="J724" s="604">
        <v>59.28</v>
      </c>
      <c r="K724" s="602">
        <v>57.55</v>
      </c>
      <c r="L724" s="603">
        <v>66.42</v>
      </c>
      <c r="M724" s="604">
        <v>78.92</v>
      </c>
      <c r="N724" s="602">
        <v>97.07</v>
      </c>
      <c r="O724" s="603">
        <v>111.18</v>
      </c>
      <c r="P724" s="604">
        <v>129.79</v>
      </c>
    </row>
    <row r="725" spans="1:16">
      <c r="A725" s="670">
        <f t="shared" si="11"/>
        <v>72.900000000000006</v>
      </c>
      <c r="B725" s="602">
        <v>31.59</v>
      </c>
      <c r="C725" s="603">
        <v>36.549999999999997</v>
      </c>
      <c r="D725" s="604">
        <v>43.78</v>
      </c>
      <c r="E725" s="602">
        <v>35.71</v>
      </c>
      <c r="F725" s="603">
        <v>41.34</v>
      </c>
      <c r="G725" s="604">
        <v>49.51</v>
      </c>
      <c r="H725" s="602">
        <v>42.44</v>
      </c>
      <c r="I725" s="603">
        <v>49.15</v>
      </c>
      <c r="J725" s="604">
        <v>58.79</v>
      </c>
      <c r="K725" s="602">
        <v>56.82</v>
      </c>
      <c r="L725" s="603">
        <v>65.739999999999995</v>
      </c>
      <c r="M725" s="604">
        <v>78.290000000000006</v>
      </c>
      <c r="N725" s="602">
        <v>95.96</v>
      </c>
      <c r="O725" s="603">
        <v>110.16</v>
      </c>
      <c r="P725" s="604">
        <v>128.9</v>
      </c>
    </row>
    <row r="726" spans="1:16">
      <c r="A726" s="670">
        <f t="shared" si="11"/>
        <v>73</v>
      </c>
      <c r="B726" s="602">
        <v>31.19</v>
      </c>
      <c r="C726" s="603">
        <v>36.17</v>
      </c>
      <c r="D726" s="604">
        <v>43.42</v>
      </c>
      <c r="E726" s="602">
        <v>35.26</v>
      </c>
      <c r="F726" s="603">
        <v>40.909999999999997</v>
      </c>
      <c r="G726" s="604">
        <v>49.1</v>
      </c>
      <c r="H726" s="602">
        <v>41.9</v>
      </c>
      <c r="I726" s="603">
        <v>48.64</v>
      </c>
      <c r="J726" s="604">
        <v>58.31</v>
      </c>
      <c r="K726" s="602">
        <v>56.12</v>
      </c>
      <c r="L726" s="603">
        <v>65.069999999999993</v>
      </c>
      <c r="M726" s="604">
        <v>77.680000000000007</v>
      </c>
      <c r="N726" s="602">
        <v>94.88</v>
      </c>
      <c r="O726" s="603">
        <v>109.17</v>
      </c>
      <c r="P726" s="604">
        <v>128.03</v>
      </c>
    </row>
    <row r="727" spans="1:16">
      <c r="A727" s="670">
        <f t="shared" si="11"/>
        <v>73.099999999999994</v>
      </c>
      <c r="B727" s="602">
        <v>30.8</v>
      </c>
      <c r="C727" s="603">
        <v>35.799999999999997</v>
      </c>
      <c r="D727" s="604">
        <v>43.06</v>
      </c>
      <c r="E727" s="602">
        <v>34.81</v>
      </c>
      <c r="F727" s="603">
        <v>40.49</v>
      </c>
      <c r="G727" s="604">
        <v>48.7</v>
      </c>
      <c r="H727" s="602">
        <v>41.37</v>
      </c>
      <c r="I727" s="603">
        <v>48.14</v>
      </c>
      <c r="J727" s="604">
        <v>57.84</v>
      </c>
      <c r="K727" s="602">
        <v>55.43</v>
      </c>
      <c r="L727" s="603">
        <v>64.42</v>
      </c>
      <c r="M727" s="604">
        <v>77.08</v>
      </c>
      <c r="N727" s="602">
        <v>93.81</v>
      </c>
      <c r="O727" s="603">
        <v>108.2</v>
      </c>
      <c r="P727" s="604">
        <v>127.18</v>
      </c>
    </row>
    <row r="728" spans="1:16">
      <c r="A728" s="670">
        <f t="shared" si="11"/>
        <v>73.2</v>
      </c>
      <c r="B728" s="602">
        <v>30.42</v>
      </c>
      <c r="C728" s="603">
        <v>35.43</v>
      </c>
      <c r="D728" s="604">
        <v>42.72</v>
      </c>
      <c r="E728" s="602">
        <v>34.380000000000003</v>
      </c>
      <c r="F728" s="603">
        <v>40.08</v>
      </c>
      <c r="G728" s="604">
        <v>48.32</v>
      </c>
      <c r="H728" s="602">
        <v>40.86</v>
      </c>
      <c r="I728" s="603">
        <v>47.65</v>
      </c>
      <c r="J728" s="604">
        <v>57.39</v>
      </c>
      <c r="K728" s="602">
        <v>54.75</v>
      </c>
      <c r="L728" s="603">
        <v>63.79</v>
      </c>
      <c r="M728" s="604">
        <v>76.5</v>
      </c>
      <c r="N728" s="602">
        <v>92.77</v>
      </c>
      <c r="O728" s="603">
        <v>107.25</v>
      </c>
      <c r="P728" s="604">
        <v>126.35</v>
      </c>
    </row>
    <row r="729" spans="1:16">
      <c r="A729" s="670">
        <f t="shared" si="11"/>
        <v>73.3</v>
      </c>
      <c r="B729" s="602">
        <v>30.05</v>
      </c>
      <c r="C729" s="603">
        <v>35.08</v>
      </c>
      <c r="D729" s="604">
        <v>42.39</v>
      </c>
      <c r="E729" s="602">
        <v>33.96</v>
      </c>
      <c r="F729" s="603">
        <v>39.68</v>
      </c>
      <c r="G729" s="604">
        <v>47.94</v>
      </c>
      <c r="H729" s="602">
        <v>40.36</v>
      </c>
      <c r="I729" s="603">
        <v>47.18</v>
      </c>
      <c r="J729" s="604">
        <v>56.95</v>
      </c>
      <c r="K729" s="602">
        <v>54.09</v>
      </c>
      <c r="L729" s="603">
        <v>63.17</v>
      </c>
      <c r="M729" s="604">
        <v>75.930000000000007</v>
      </c>
      <c r="N729" s="602">
        <v>91.75</v>
      </c>
      <c r="O729" s="603">
        <v>106.32</v>
      </c>
      <c r="P729" s="604">
        <v>125.54</v>
      </c>
    </row>
    <row r="730" spans="1:16">
      <c r="A730" s="670">
        <f t="shared" si="11"/>
        <v>73.400000000000006</v>
      </c>
      <c r="B730" s="602">
        <v>29.69</v>
      </c>
      <c r="C730" s="603">
        <v>34.74</v>
      </c>
      <c r="D730" s="604">
        <v>42.06</v>
      </c>
      <c r="E730" s="602">
        <v>33.549999999999997</v>
      </c>
      <c r="F730" s="603">
        <v>39.29</v>
      </c>
      <c r="G730" s="604">
        <v>47.58</v>
      </c>
      <c r="H730" s="602">
        <v>39.869999999999997</v>
      </c>
      <c r="I730" s="603">
        <v>46.72</v>
      </c>
      <c r="J730" s="604">
        <v>56.52</v>
      </c>
      <c r="K730" s="602">
        <v>53.44</v>
      </c>
      <c r="L730" s="603">
        <v>62.57</v>
      </c>
      <c r="M730" s="604">
        <v>75.38</v>
      </c>
      <c r="N730" s="602">
        <v>90.74</v>
      </c>
      <c r="O730" s="603">
        <v>105.41</v>
      </c>
      <c r="P730" s="604">
        <v>124.74</v>
      </c>
    </row>
    <row r="731" spans="1:16">
      <c r="A731" s="670">
        <f t="shared" si="11"/>
        <v>73.5</v>
      </c>
      <c r="B731" s="602">
        <v>29.33</v>
      </c>
      <c r="C731" s="603">
        <v>34.4</v>
      </c>
      <c r="D731" s="604">
        <v>41.75</v>
      </c>
      <c r="E731" s="602">
        <v>33.15</v>
      </c>
      <c r="F731" s="603">
        <v>38.909999999999997</v>
      </c>
      <c r="G731" s="604">
        <v>47.22</v>
      </c>
      <c r="H731" s="602">
        <v>39.4</v>
      </c>
      <c r="I731" s="603">
        <v>46.27</v>
      </c>
      <c r="J731" s="604">
        <v>56.1</v>
      </c>
      <c r="K731" s="602">
        <v>52.81</v>
      </c>
      <c r="L731" s="603">
        <v>61.98</v>
      </c>
      <c r="M731" s="604">
        <v>74.84</v>
      </c>
      <c r="N731" s="602">
        <v>89.76</v>
      </c>
      <c r="O731" s="603">
        <v>104.52</v>
      </c>
      <c r="P731" s="604">
        <v>123.97</v>
      </c>
    </row>
    <row r="732" spans="1:16">
      <c r="A732" s="670">
        <f t="shared" si="11"/>
        <v>73.599999999999994</v>
      </c>
      <c r="B732" s="602">
        <v>28.99</v>
      </c>
      <c r="C732" s="603">
        <v>34.08</v>
      </c>
      <c r="D732" s="604">
        <v>41.44</v>
      </c>
      <c r="E732" s="602">
        <v>32.76</v>
      </c>
      <c r="F732" s="603">
        <v>38.54</v>
      </c>
      <c r="G732" s="604">
        <v>46.87</v>
      </c>
      <c r="H732" s="602">
        <v>38.93</v>
      </c>
      <c r="I732" s="603">
        <v>45.83</v>
      </c>
      <c r="J732" s="604">
        <v>55.69</v>
      </c>
      <c r="K732" s="602">
        <v>52.2</v>
      </c>
      <c r="L732" s="603">
        <v>61.41</v>
      </c>
      <c r="M732" s="604">
        <v>74.319999999999993</v>
      </c>
      <c r="N732" s="602">
        <v>88.79</v>
      </c>
      <c r="O732" s="603">
        <v>103.65</v>
      </c>
      <c r="P732" s="604">
        <v>123.22</v>
      </c>
    </row>
    <row r="733" spans="1:16">
      <c r="A733" s="670">
        <f t="shared" si="11"/>
        <v>73.7</v>
      </c>
      <c r="B733" s="602">
        <v>28.65</v>
      </c>
      <c r="C733" s="603">
        <v>33.76</v>
      </c>
      <c r="D733" s="604">
        <v>41.14</v>
      </c>
      <c r="E733" s="602">
        <v>32.369999999999997</v>
      </c>
      <c r="F733" s="603">
        <v>38.18</v>
      </c>
      <c r="G733" s="604">
        <v>46.54</v>
      </c>
      <c r="H733" s="602">
        <v>38.47</v>
      </c>
      <c r="I733" s="603">
        <v>45.41</v>
      </c>
      <c r="J733" s="604">
        <v>55.3</v>
      </c>
      <c r="K733" s="602">
        <v>51.59</v>
      </c>
      <c r="L733" s="603">
        <v>60.85</v>
      </c>
      <c r="M733" s="604">
        <v>73.8</v>
      </c>
      <c r="N733" s="602">
        <v>87.85</v>
      </c>
      <c r="O733" s="603">
        <v>102.8</v>
      </c>
      <c r="P733" s="604">
        <v>122.48</v>
      </c>
    </row>
    <row r="734" spans="1:16">
      <c r="A734" s="670">
        <f t="shared" si="11"/>
        <v>73.8</v>
      </c>
      <c r="B734" s="602">
        <v>28.32</v>
      </c>
      <c r="C734" s="603">
        <v>33.450000000000003</v>
      </c>
      <c r="D734" s="604">
        <v>40.85</v>
      </c>
      <c r="E734" s="602">
        <v>32</v>
      </c>
      <c r="F734" s="603">
        <v>37.83</v>
      </c>
      <c r="G734" s="604">
        <v>46.21</v>
      </c>
      <c r="H734" s="602">
        <v>38.03</v>
      </c>
      <c r="I734" s="603">
        <v>44.99</v>
      </c>
      <c r="J734" s="604">
        <v>54.91</v>
      </c>
      <c r="K734" s="602">
        <v>51</v>
      </c>
      <c r="L734" s="603">
        <v>60.3</v>
      </c>
      <c r="M734" s="604">
        <v>73.31</v>
      </c>
      <c r="N734" s="602">
        <v>86.92</v>
      </c>
      <c r="O734" s="603">
        <v>101.96</v>
      </c>
      <c r="P734" s="604">
        <v>121.76</v>
      </c>
    </row>
    <row r="735" spans="1:16">
      <c r="A735" s="670">
        <f t="shared" si="11"/>
        <v>73.900000000000006</v>
      </c>
      <c r="B735" s="602">
        <v>28</v>
      </c>
      <c r="C735" s="603">
        <v>33.14</v>
      </c>
      <c r="D735" s="604">
        <v>40.57</v>
      </c>
      <c r="E735" s="602">
        <v>31.63</v>
      </c>
      <c r="F735" s="603">
        <v>37.49</v>
      </c>
      <c r="G735" s="604">
        <v>45.89</v>
      </c>
      <c r="H735" s="602">
        <v>37.590000000000003</v>
      </c>
      <c r="I735" s="603">
        <v>44.58</v>
      </c>
      <c r="J735" s="604">
        <v>54.54</v>
      </c>
      <c r="K735" s="602">
        <v>50.43</v>
      </c>
      <c r="L735" s="603">
        <v>59.77</v>
      </c>
      <c r="M735" s="604">
        <v>72.819999999999993</v>
      </c>
      <c r="N735" s="602">
        <v>86.01</v>
      </c>
      <c r="O735" s="603">
        <v>101.15</v>
      </c>
      <c r="P735" s="604">
        <v>121.05</v>
      </c>
    </row>
    <row r="736" spans="1:16">
      <c r="A736" s="670">
        <f t="shared" si="11"/>
        <v>74</v>
      </c>
      <c r="B736" s="602">
        <v>27.68</v>
      </c>
      <c r="C736" s="603">
        <v>32.85</v>
      </c>
      <c r="D736" s="604">
        <v>40.29</v>
      </c>
      <c r="E736" s="602">
        <v>31.28</v>
      </c>
      <c r="F736" s="603">
        <v>37.15</v>
      </c>
      <c r="G736" s="604">
        <v>45.58</v>
      </c>
      <c r="H736" s="602">
        <v>37.17</v>
      </c>
      <c r="I736" s="603">
        <v>44.19</v>
      </c>
      <c r="J736" s="604">
        <v>54.17</v>
      </c>
      <c r="K736" s="602">
        <v>49.86</v>
      </c>
      <c r="L736" s="603">
        <v>59.24</v>
      </c>
      <c r="M736" s="604">
        <v>72.349999999999994</v>
      </c>
      <c r="N736" s="602">
        <v>85.12</v>
      </c>
      <c r="O736" s="603">
        <v>100.35</v>
      </c>
      <c r="P736" s="604">
        <v>120.37</v>
      </c>
    </row>
    <row r="737" spans="1:16">
      <c r="A737" s="670">
        <f t="shared" si="11"/>
        <v>74.099999999999994</v>
      </c>
      <c r="B737" s="602">
        <v>27.37</v>
      </c>
      <c r="C737" s="603">
        <v>32.56</v>
      </c>
      <c r="D737" s="604">
        <v>40.03</v>
      </c>
      <c r="E737" s="602">
        <v>30.93</v>
      </c>
      <c r="F737" s="603">
        <v>36.82</v>
      </c>
      <c r="G737" s="604">
        <v>45.28</v>
      </c>
      <c r="H737" s="602">
        <v>36.75</v>
      </c>
      <c r="I737" s="603">
        <v>43.8</v>
      </c>
      <c r="J737" s="604">
        <v>53.81</v>
      </c>
      <c r="K737" s="602">
        <v>49.31</v>
      </c>
      <c r="L737" s="603">
        <v>58.73</v>
      </c>
      <c r="M737" s="604">
        <v>71.89</v>
      </c>
      <c r="N737" s="602">
        <v>84.24</v>
      </c>
      <c r="O737" s="603">
        <v>99.56</v>
      </c>
      <c r="P737" s="604">
        <v>119.69</v>
      </c>
    </row>
    <row r="738" spans="1:16">
      <c r="A738" s="670">
        <f t="shared" si="11"/>
        <v>74.2</v>
      </c>
      <c r="B738" s="602">
        <v>27.07</v>
      </c>
      <c r="C738" s="603">
        <v>32.28</v>
      </c>
      <c r="D738" s="604">
        <v>39.76</v>
      </c>
      <c r="E738" s="602">
        <v>30.59</v>
      </c>
      <c r="F738" s="603">
        <v>36.51</v>
      </c>
      <c r="G738" s="604">
        <v>44.98</v>
      </c>
      <c r="H738" s="602">
        <v>36.35</v>
      </c>
      <c r="I738" s="603">
        <v>43.42</v>
      </c>
      <c r="J738" s="604">
        <v>53.47</v>
      </c>
      <c r="K738" s="602">
        <v>48.77</v>
      </c>
      <c r="L738" s="603">
        <v>58.23</v>
      </c>
      <c r="M738" s="604">
        <v>71.44</v>
      </c>
      <c r="N738" s="602">
        <v>83.38</v>
      </c>
      <c r="O738" s="603">
        <v>98.79</v>
      </c>
      <c r="P738" s="604">
        <v>119.04</v>
      </c>
    </row>
    <row r="739" spans="1:16">
      <c r="A739" s="670">
        <f t="shared" si="11"/>
        <v>74.3</v>
      </c>
      <c r="B739" s="602">
        <v>26.78</v>
      </c>
      <c r="C739" s="603">
        <v>32</v>
      </c>
      <c r="D739" s="604">
        <v>39.51</v>
      </c>
      <c r="E739" s="602">
        <v>30.25</v>
      </c>
      <c r="F739" s="603">
        <v>36.19</v>
      </c>
      <c r="G739" s="604">
        <v>44.7</v>
      </c>
      <c r="H739" s="602">
        <v>35.950000000000003</v>
      </c>
      <c r="I739" s="603">
        <v>43.05</v>
      </c>
      <c r="J739" s="604">
        <v>53.13</v>
      </c>
      <c r="K739" s="602">
        <v>48.24</v>
      </c>
      <c r="L739" s="603">
        <v>57.75</v>
      </c>
      <c r="M739" s="604">
        <v>71</v>
      </c>
      <c r="N739" s="602">
        <v>82.54</v>
      </c>
      <c r="O739" s="603">
        <v>98.04</v>
      </c>
      <c r="P739" s="604">
        <v>118.4</v>
      </c>
    </row>
    <row r="740" spans="1:16">
      <c r="A740" s="670">
        <f t="shared" si="11"/>
        <v>74.400000000000006</v>
      </c>
      <c r="B740" s="602">
        <v>26.49</v>
      </c>
      <c r="C740" s="603">
        <v>31.74</v>
      </c>
      <c r="D740" s="604">
        <v>39.26</v>
      </c>
      <c r="E740" s="602">
        <v>29.93</v>
      </c>
      <c r="F740" s="603">
        <v>35.89</v>
      </c>
      <c r="G740" s="604">
        <v>44.42</v>
      </c>
      <c r="H740" s="602">
        <v>35.56</v>
      </c>
      <c r="I740" s="603">
        <v>42.69</v>
      </c>
      <c r="J740" s="604">
        <v>52.8</v>
      </c>
      <c r="K740" s="602">
        <v>47.72</v>
      </c>
      <c r="L740" s="603">
        <v>57.27</v>
      </c>
      <c r="M740" s="604">
        <v>70.569999999999993</v>
      </c>
      <c r="N740" s="602">
        <v>81.709999999999994</v>
      </c>
      <c r="O740" s="603">
        <v>97.3</v>
      </c>
      <c r="P740" s="604">
        <v>117.77</v>
      </c>
    </row>
    <row r="741" spans="1:16">
      <c r="A741" s="670">
        <f t="shared" si="11"/>
        <v>74.5</v>
      </c>
      <c r="B741" s="602">
        <v>26.21</v>
      </c>
      <c r="C741" s="603">
        <v>31.47</v>
      </c>
      <c r="D741" s="604">
        <v>39.020000000000003</v>
      </c>
      <c r="E741" s="602">
        <v>29.61</v>
      </c>
      <c r="F741" s="603">
        <v>35.590000000000003</v>
      </c>
      <c r="G741" s="604">
        <v>44.14</v>
      </c>
      <c r="H741" s="602">
        <v>35.18</v>
      </c>
      <c r="I741" s="603">
        <v>42.34</v>
      </c>
      <c r="J741" s="604">
        <v>52.48</v>
      </c>
      <c r="K741" s="602">
        <v>47.21</v>
      </c>
      <c r="L741" s="603">
        <v>56.81</v>
      </c>
      <c r="M741" s="604">
        <v>70.150000000000006</v>
      </c>
      <c r="N741" s="602">
        <v>80.900000000000006</v>
      </c>
      <c r="O741" s="603">
        <v>96.58</v>
      </c>
      <c r="P741" s="604">
        <v>117.16</v>
      </c>
    </row>
    <row r="742" spans="1:16">
      <c r="A742" s="670">
        <f t="shared" si="11"/>
        <v>74.599999999999994</v>
      </c>
      <c r="B742" s="602">
        <v>25.94</v>
      </c>
      <c r="C742" s="603">
        <v>31.22</v>
      </c>
      <c r="D742" s="604">
        <v>38.79</v>
      </c>
      <c r="E742" s="602">
        <v>29.29</v>
      </c>
      <c r="F742" s="603">
        <v>35.299999999999997</v>
      </c>
      <c r="G742" s="604">
        <v>43.88</v>
      </c>
      <c r="H742" s="602">
        <v>34.799999999999997</v>
      </c>
      <c r="I742" s="603">
        <v>41.99</v>
      </c>
      <c r="J742" s="604">
        <v>52.16</v>
      </c>
      <c r="K742" s="602">
        <v>46.71</v>
      </c>
      <c r="L742" s="603">
        <v>56.35</v>
      </c>
      <c r="M742" s="604">
        <v>69.75</v>
      </c>
      <c r="N742" s="602">
        <v>80.099999999999994</v>
      </c>
      <c r="O742" s="603">
        <v>95.88</v>
      </c>
      <c r="P742" s="604">
        <v>116.56</v>
      </c>
    </row>
    <row r="743" spans="1:16">
      <c r="A743" s="670">
        <f t="shared" si="11"/>
        <v>74.7</v>
      </c>
      <c r="B743" s="602">
        <v>25.67</v>
      </c>
      <c r="C743" s="603">
        <v>30.97</v>
      </c>
      <c r="D743" s="604">
        <v>38.56</v>
      </c>
      <c r="E743" s="602">
        <v>28.99</v>
      </c>
      <c r="F743" s="603">
        <v>35.020000000000003</v>
      </c>
      <c r="G743" s="604">
        <v>43.62</v>
      </c>
      <c r="H743" s="602">
        <v>34.44</v>
      </c>
      <c r="I743" s="603">
        <v>41.65</v>
      </c>
      <c r="J743" s="604">
        <v>51.86</v>
      </c>
      <c r="K743" s="602">
        <v>46.23</v>
      </c>
      <c r="L743" s="603">
        <v>55.91</v>
      </c>
      <c r="M743" s="604">
        <v>69.349999999999994</v>
      </c>
      <c r="N743" s="602">
        <v>79.319999999999993</v>
      </c>
      <c r="O743" s="603">
        <v>95.18</v>
      </c>
      <c r="P743" s="604">
        <v>115.97</v>
      </c>
    </row>
    <row r="744" spans="1:16">
      <c r="A744" s="670">
        <f t="shared" si="11"/>
        <v>74.8</v>
      </c>
      <c r="B744" s="602">
        <v>25.41</v>
      </c>
      <c r="C744" s="603">
        <v>30.72</v>
      </c>
      <c r="D744" s="604">
        <v>38.33</v>
      </c>
      <c r="E744" s="602">
        <v>28.69</v>
      </c>
      <c r="F744" s="603">
        <v>34.74</v>
      </c>
      <c r="G744" s="604">
        <v>43.37</v>
      </c>
      <c r="H744" s="602">
        <v>34.08</v>
      </c>
      <c r="I744" s="603">
        <v>41.33</v>
      </c>
      <c r="J744" s="604">
        <v>51.56</v>
      </c>
      <c r="K744" s="602">
        <v>45.75</v>
      </c>
      <c r="L744" s="603">
        <v>55.47</v>
      </c>
      <c r="M744" s="604">
        <v>68.959999999999994</v>
      </c>
      <c r="N744" s="602">
        <v>78.55</v>
      </c>
      <c r="O744" s="603">
        <v>94.51</v>
      </c>
      <c r="P744" s="604">
        <v>115.4</v>
      </c>
    </row>
    <row r="745" spans="1:16">
      <c r="A745" s="670">
        <f t="shared" si="11"/>
        <v>74.900000000000006</v>
      </c>
      <c r="B745" s="602">
        <v>25.15</v>
      </c>
      <c r="C745" s="603">
        <v>30.49</v>
      </c>
      <c r="D745" s="604">
        <v>38.119999999999997</v>
      </c>
      <c r="E745" s="602">
        <v>28.4</v>
      </c>
      <c r="F745" s="603">
        <v>34.47</v>
      </c>
      <c r="G745" s="604">
        <v>43.12</v>
      </c>
      <c r="H745" s="602">
        <v>33.729999999999997</v>
      </c>
      <c r="I745" s="603">
        <v>41</v>
      </c>
      <c r="J745" s="604">
        <v>51.27</v>
      </c>
      <c r="K745" s="602">
        <v>45.28</v>
      </c>
      <c r="L745" s="603">
        <v>55.04</v>
      </c>
      <c r="M745" s="604">
        <v>68.59</v>
      </c>
      <c r="N745" s="602">
        <v>77.790000000000006</v>
      </c>
      <c r="O745" s="603">
        <v>93.84</v>
      </c>
      <c r="P745" s="604">
        <v>114.85</v>
      </c>
    </row>
    <row r="746" spans="1:16">
      <c r="A746" s="670">
        <f t="shared" si="11"/>
        <v>75</v>
      </c>
      <c r="B746" s="602">
        <v>24.9</v>
      </c>
      <c r="C746" s="603">
        <v>30.25</v>
      </c>
      <c r="D746" s="604">
        <v>37.9</v>
      </c>
      <c r="E746" s="602">
        <v>28.11</v>
      </c>
      <c r="F746" s="603">
        <v>34.21</v>
      </c>
      <c r="G746" s="604">
        <v>42.88</v>
      </c>
      <c r="H746" s="602">
        <v>33.39</v>
      </c>
      <c r="I746" s="603">
        <v>40.69</v>
      </c>
      <c r="J746" s="604">
        <v>50.99</v>
      </c>
      <c r="K746" s="602">
        <v>44.82</v>
      </c>
      <c r="L746" s="603">
        <v>54.63</v>
      </c>
      <c r="M746" s="604">
        <v>68.22</v>
      </c>
      <c r="N746" s="602">
        <v>77.05</v>
      </c>
      <c r="O746" s="603">
        <v>93.19</v>
      </c>
      <c r="P746" s="604">
        <v>114.3</v>
      </c>
    </row>
    <row r="747" spans="1:16">
      <c r="A747" s="670">
        <f t="shared" si="11"/>
        <v>75.099999999999994</v>
      </c>
      <c r="B747" s="602">
        <v>24.65</v>
      </c>
      <c r="C747" s="603">
        <v>30.03</v>
      </c>
      <c r="D747" s="604">
        <v>37.700000000000003</v>
      </c>
      <c r="E747" s="602">
        <v>27.83</v>
      </c>
      <c r="F747" s="603">
        <v>33.950000000000003</v>
      </c>
      <c r="G747" s="604">
        <v>42.65</v>
      </c>
      <c r="H747" s="602">
        <v>33.049999999999997</v>
      </c>
      <c r="I747" s="603">
        <v>40.380000000000003</v>
      </c>
      <c r="J747" s="604">
        <v>50.71</v>
      </c>
      <c r="K747" s="602">
        <v>44.37</v>
      </c>
      <c r="L747" s="603">
        <v>54.22</v>
      </c>
      <c r="M747" s="604">
        <v>67.86</v>
      </c>
      <c r="N747" s="602">
        <v>76.319999999999993</v>
      </c>
      <c r="O747" s="603">
        <v>92.55</v>
      </c>
      <c r="P747" s="604">
        <v>113.77</v>
      </c>
    </row>
    <row r="748" spans="1:16">
      <c r="A748" s="670">
        <f t="shared" si="11"/>
        <v>75.2</v>
      </c>
      <c r="B748" s="602">
        <v>24.41</v>
      </c>
      <c r="C748" s="603">
        <v>29.8</v>
      </c>
      <c r="D748" s="604">
        <v>37.5</v>
      </c>
      <c r="E748" s="602">
        <v>27.55</v>
      </c>
      <c r="F748" s="603">
        <v>33.700000000000003</v>
      </c>
      <c r="G748" s="604">
        <v>42.42</v>
      </c>
      <c r="H748" s="602">
        <v>32.72</v>
      </c>
      <c r="I748" s="603">
        <v>40.08</v>
      </c>
      <c r="J748" s="604">
        <v>50.44</v>
      </c>
      <c r="K748" s="602">
        <v>43.93</v>
      </c>
      <c r="L748" s="603">
        <v>53.82</v>
      </c>
      <c r="M748" s="604">
        <v>67.510000000000005</v>
      </c>
      <c r="N748" s="602">
        <v>75.61</v>
      </c>
      <c r="O748" s="603">
        <v>91.93</v>
      </c>
      <c r="P748" s="604">
        <v>113.25</v>
      </c>
    </row>
    <row r="749" spans="1:16">
      <c r="A749" s="670">
        <f t="shared" si="11"/>
        <v>75.3</v>
      </c>
      <c r="B749" s="602">
        <v>24.17</v>
      </c>
      <c r="C749" s="603">
        <v>29.59</v>
      </c>
      <c r="D749" s="604">
        <v>37.299999999999997</v>
      </c>
      <c r="E749" s="602">
        <v>27.28</v>
      </c>
      <c r="F749" s="603">
        <v>33.450000000000003</v>
      </c>
      <c r="G749" s="604">
        <v>42.2</v>
      </c>
      <c r="H749" s="602">
        <v>32.4</v>
      </c>
      <c r="I749" s="603">
        <v>39.79</v>
      </c>
      <c r="J749" s="604">
        <v>50.18</v>
      </c>
      <c r="K749" s="602">
        <v>43.5</v>
      </c>
      <c r="L749" s="603">
        <v>53.43</v>
      </c>
      <c r="M749" s="604">
        <v>67.17</v>
      </c>
      <c r="N749" s="602">
        <v>74.900000000000006</v>
      </c>
      <c r="O749" s="603">
        <v>91.31</v>
      </c>
      <c r="P749" s="604">
        <v>112.74</v>
      </c>
    </row>
    <row r="750" spans="1:16">
      <c r="A750" s="670">
        <f t="shared" si="11"/>
        <v>75.400000000000006</v>
      </c>
      <c r="B750" s="602">
        <v>23.94</v>
      </c>
      <c r="C750" s="603">
        <v>29.37</v>
      </c>
      <c r="D750" s="604">
        <v>37.11</v>
      </c>
      <c r="E750" s="602">
        <v>27.02</v>
      </c>
      <c r="F750" s="603">
        <v>33.21</v>
      </c>
      <c r="G750" s="604">
        <v>41.98</v>
      </c>
      <c r="H750" s="602">
        <v>32.090000000000003</v>
      </c>
      <c r="I750" s="603">
        <v>39.5</v>
      </c>
      <c r="J750" s="604">
        <v>49.93</v>
      </c>
      <c r="K750" s="602">
        <v>43.08</v>
      </c>
      <c r="L750" s="603">
        <v>53.05</v>
      </c>
      <c r="M750" s="604">
        <v>66.83</v>
      </c>
      <c r="N750" s="602">
        <v>74.209999999999994</v>
      </c>
      <c r="O750" s="603">
        <v>90.71</v>
      </c>
      <c r="P750" s="604">
        <v>112.24</v>
      </c>
    </row>
    <row r="751" spans="1:16">
      <c r="A751" s="670">
        <f t="shared" si="11"/>
        <v>75.5</v>
      </c>
      <c r="B751" s="602">
        <v>23.71</v>
      </c>
      <c r="C751" s="603">
        <v>29.17</v>
      </c>
      <c r="D751" s="604">
        <v>36.92</v>
      </c>
      <c r="E751" s="602">
        <v>26.76</v>
      </c>
      <c r="F751" s="603">
        <v>32.97</v>
      </c>
      <c r="G751" s="604">
        <v>41.77</v>
      </c>
      <c r="H751" s="602">
        <v>31.78</v>
      </c>
      <c r="I751" s="603">
        <v>39.22</v>
      </c>
      <c r="J751" s="604">
        <v>49.68</v>
      </c>
      <c r="K751" s="602">
        <v>42.66</v>
      </c>
      <c r="L751" s="603">
        <v>52.68</v>
      </c>
      <c r="M751" s="604">
        <v>66.510000000000005</v>
      </c>
      <c r="N751" s="602">
        <v>73.540000000000006</v>
      </c>
      <c r="O751" s="603">
        <v>90.12</v>
      </c>
      <c r="P751" s="604">
        <v>111.75</v>
      </c>
    </row>
    <row r="752" spans="1:16">
      <c r="A752" s="670">
        <f t="shared" si="11"/>
        <v>75.599999999999994</v>
      </c>
      <c r="B752" s="602">
        <v>23.49</v>
      </c>
      <c r="C752" s="603">
        <v>28.96</v>
      </c>
      <c r="D752" s="604">
        <v>36.74</v>
      </c>
      <c r="E752" s="602">
        <v>26.51</v>
      </c>
      <c r="F752" s="603">
        <v>32.74</v>
      </c>
      <c r="G752" s="604">
        <v>41.56</v>
      </c>
      <c r="H752" s="602">
        <v>31.47</v>
      </c>
      <c r="I752" s="603">
        <v>38.94</v>
      </c>
      <c r="J752" s="604">
        <v>49.43</v>
      </c>
      <c r="K752" s="602">
        <v>42.26</v>
      </c>
      <c r="L752" s="603">
        <v>52.31</v>
      </c>
      <c r="M752" s="604">
        <v>66.19</v>
      </c>
      <c r="N752" s="602">
        <v>72.87</v>
      </c>
      <c r="O752" s="603">
        <v>89.54</v>
      </c>
      <c r="P752" s="604">
        <v>111.28</v>
      </c>
    </row>
    <row r="753" spans="1:16">
      <c r="A753" s="670">
        <f t="shared" si="11"/>
        <v>75.7</v>
      </c>
      <c r="B753" s="602">
        <v>23.27</v>
      </c>
      <c r="C753" s="603">
        <v>28.76</v>
      </c>
      <c r="D753" s="604">
        <v>36.56</v>
      </c>
      <c r="E753" s="602">
        <v>26.26</v>
      </c>
      <c r="F753" s="603">
        <v>32.520000000000003</v>
      </c>
      <c r="G753" s="604">
        <v>41.36</v>
      </c>
      <c r="H753" s="602">
        <v>31.18</v>
      </c>
      <c r="I753" s="603">
        <v>38.68</v>
      </c>
      <c r="J753" s="604">
        <v>49.19</v>
      </c>
      <c r="K753" s="602">
        <v>41.86</v>
      </c>
      <c r="L753" s="603">
        <v>51.96</v>
      </c>
      <c r="M753" s="604">
        <v>65.88</v>
      </c>
      <c r="N753" s="602">
        <v>72.22</v>
      </c>
      <c r="O753" s="603">
        <v>88.98</v>
      </c>
      <c r="P753" s="604">
        <v>110.81</v>
      </c>
    </row>
    <row r="754" spans="1:16">
      <c r="A754" s="670">
        <f t="shared" si="11"/>
        <v>75.8</v>
      </c>
      <c r="B754" s="602">
        <v>23.06</v>
      </c>
      <c r="C754" s="603">
        <v>28.57</v>
      </c>
      <c r="D754" s="604">
        <v>36.39</v>
      </c>
      <c r="E754" s="602">
        <v>26.02</v>
      </c>
      <c r="F754" s="603">
        <v>32.299999999999997</v>
      </c>
      <c r="G754" s="604">
        <v>41.17</v>
      </c>
      <c r="H754" s="602">
        <v>30.89</v>
      </c>
      <c r="I754" s="603">
        <v>38.409999999999997</v>
      </c>
      <c r="J754" s="604">
        <v>48.96</v>
      </c>
      <c r="K754" s="602">
        <v>41.47</v>
      </c>
      <c r="L754" s="603">
        <v>51.61</v>
      </c>
      <c r="M754" s="604">
        <v>65.58</v>
      </c>
      <c r="N754" s="602">
        <v>71.569999999999993</v>
      </c>
      <c r="O754" s="603">
        <v>88.42</v>
      </c>
      <c r="P754" s="604">
        <v>110.36</v>
      </c>
    </row>
    <row r="755" spans="1:16">
      <c r="A755" s="670">
        <f t="shared" si="11"/>
        <v>75.900000000000006</v>
      </c>
      <c r="B755" s="602">
        <v>22.85</v>
      </c>
      <c r="C755" s="603">
        <v>28.38</v>
      </c>
      <c r="D755" s="604">
        <v>36.22</v>
      </c>
      <c r="E755" s="602">
        <v>25.78</v>
      </c>
      <c r="F755" s="603">
        <v>32.08</v>
      </c>
      <c r="G755" s="604">
        <v>40.98</v>
      </c>
      <c r="H755" s="602">
        <v>30.6</v>
      </c>
      <c r="I755" s="603">
        <v>38.15</v>
      </c>
      <c r="J755" s="604">
        <v>48.74</v>
      </c>
      <c r="K755" s="602">
        <v>41.08</v>
      </c>
      <c r="L755" s="603">
        <v>51.26</v>
      </c>
      <c r="M755" s="604">
        <v>65.28</v>
      </c>
      <c r="N755" s="602">
        <v>70.94</v>
      </c>
      <c r="O755" s="603">
        <v>87.88</v>
      </c>
      <c r="P755" s="604">
        <v>109.91</v>
      </c>
    </row>
    <row r="756" spans="1:16">
      <c r="A756" s="670">
        <f t="shared" si="11"/>
        <v>76</v>
      </c>
      <c r="B756" s="602">
        <v>22.65</v>
      </c>
      <c r="C756" s="603">
        <v>28.19</v>
      </c>
      <c r="D756" s="604">
        <v>36.06</v>
      </c>
      <c r="E756" s="602">
        <v>25.55</v>
      </c>
      <c r="F756" s="603">
        <v>31.87</v>
      </c>
      <c r="G756" s="604">
        <v>40.79</v>
      </c>
      <c r="H756" s="602">
        <v>30.32</v>
      </c>
      <c r="I756" s="603">
        <v>37.9</v>
      </c>
      <c r="J756" s="604">
        <v>48.52</v>
      </c>
      <c r="K756" s="602">
        <v>40.700000000000003</v>
      </c>
      <c r="L756" s="603">
        <v>50.93</v>
      </c>
      <c r="M756" s="604">
        <v>64.989999999999995</v>
      </c>
      <c r="N756" s="602">
        <v>70.319999999999993</v>
      </c>
      <c r="O756" s="603">
        <v>87.35</v>
      </c>
      <c r="P756" s="604">
        <v>109.48</v>
      </c>
    </row>
    <row r="757" spans="1:16">
      <c r="A757" s="670">
        <f t="shared" si="11"/>
        <v>76.099999999999994</v>
      </c>
      <c r="B757" s="602">
        <v>22.44</v>
      </c>
      <c r="C757" s="603">
        <v>28.01</v>
      </c>
      <c r="D757" s="604">
        <v>35.89</v>
      </c>
      <c r="E757" s="602">
        <v>25.32</v>
      </c>
      <c r="F757" s="603">
        <v>31.66</v>
      </c>
      <c r="G757" s="604">
        <v>40.61</v>
      </c>
      <c r="H757" s="602">
        <v>30.05</v>
      </c>
      <c r="I757" s="603">
        <v>37.659999999999997</v>
      </c>
      <c r="J757" s="604">
        <v>48.3</v>
      </c>
      <c r="K757" s="602">
        <v>40.340000000000003</v>
      </c>
      <c r="L757" s="603">
        <v>50.6</v>
      </c>
      <c r="M757" s="604">
        <v>64.709999999999994</v>
      </c>
      <c r="N757" s="602">
        <v>69.709999999999994</v>
      </c>
      <c r="O757" s="603">
        <v>86.82</v>
      </c>
      <c r="P757" s="604">
        <v>109.06</v>
      </c>
    </row>
    <row r="758" spans="1:16">
      <c r="A758" s="670">
        <f t="shared" si="11"/>
        <v>76.2</v>
      </c>
      <c r="B758" s="602">
        <v>22.25</v>
      </c>
      <c r="C758" s="603">
        <v>27.83</v>
      </c>
      <c r="D758" s="604">
        <v>35.74</v>
      </c>
      <c r="E758" s="602">
        <v>25.09</v>
      </c>
      <c r="F758" s="603">
        <v>31.46</v>
      </c>
      <c r="G758" s="604">
        <v>40.43</v>
      </c>
      <c r="H758" s="602">
        <v>29.78</v>
      </c>
      <c r="I758" s="603">
        <v>37.409999999999997</v>
      </c>
      <c r="J758" s="604">
        <v>48.09</v>
      </c>
      <c r="K758" s="602">
        <v>39.97</v>
      </c>
      <c r="L758" s="603">
        <v>50.28</v>
      </c>
      <c r="M758" s="604">
        <v>64.44</v>
      </c>
      <c r="N758" s="602">
        <v>69.11</v>
      </c>
      <c r="O758" s="603">
        <v>86.31</v>
      </c>
      <c r="P758" s="604">
        <v>108.64</v>
      </c>
    </row>
    <row r="759" spans="1:16">
      <c r="A759" s="670">
        <f t="shared" si="11"/>
        <v>76.3</v>
      </c>
      <c r="B759" s="602">
        <v>22.05</v>
      </c>
      <c r="C759" s="603">
        <v>27.66</v>
      </c>
      <c r="D759" s="604">
        <v>35.58</v>
      </c>
      <c r="E759" s="602">
        <v>24.87</v>
      </c>
      <c r="F759" s="603">
        <v>31.26</v>
      </c>
      <c r="G759" s="604">
        <v>40.26</v>
      </c>
      <c r="H759" s="602">
        <v>29.51</v>
      </c>
      <c r="I759" s="603">
        <v>37.18</v>
      </c>
      <c r="J759" s="604">
        <v>47.89</v>
      </c>
      <c r="K759" s="602">
        <v>39.619999999999997</v>
      </c>
      <c r="L759" s="603">
        <v>49.96</v>
      </c>
      <c r="M759" s="604">
        <v>64.17</v>
      </c>
      <c r="N759" s="602">
        <v>68.52</v>
      </c>
      <c r="O759" s="603">
        <v>85.81</v>
      </c>
      <c r="P759" s="604">
        <v>108.24</v>
      </c>
    </row>
    <row r="760" spans="1:16">
      <c r="A760" s="670">
        <f t="shared" si="11"/>
        <v>76.400000000000006</v>
      </c>
      <c r="B760" s="602">
        <v>21.86</v>
      </c>
      <c r="C760" s="603">
        <v>27.49</v>
      </c>
      <c r="D760" s="604">
        <v>35.44</v>
      </c>
      <c r="E760" s="602">
        <v>24.66</v>
      </c>
      <c r="F760" s="603">
        <v>31.07</v>
      </c>
      <c r="G760" s="604">
        <v>40.090000000000003</v>
      </c>
      <c r="H760" s="602">
        <v>29.25</v>
      </c>
      <c r="I760" s="603">
        <v>36.950000000000003</v>
      </c>
      <c r="J760" s="604">
        <v>47.69</v>
      </c>
      <c r="K760" s="602">
        <v>39.270000000000003</v>
      </c>
      <c r="L760" s="603">
        <v>49.65</v>
      </c>
      <c r="M760" s="604">
        <v>63.91</v>
      </c>
      <c r="N760" s="602">
        <v>67.94</v>
      </c>
      <c r="O760" s="603">
        <v>85.31</v>
      </c>
      <c r="P760" s="604">
        <v>107.84</v>
      </c>
    </row>
    <row r="761" spans="1:16">
      <c r="A761" s="670">
        <f t="shared" si="11"/>
        <v>76.5</v>
      </c>
      <c r="B761" s="602">
        <v>21.68</v>
      </c>
      <c r="C761" s="603">
        <v>27.32</v>
      </c>
      <c r="D761" s="604">
        <v>35.29</v>
      </c>
      <c r="E761" s="602">
        <v>24.44</v>
      </c>
      <c r="F761" s="603">
        <v>30.88</v>
      </c>
      <c r="G761" s="604">
        <v>39.93</v>
      </c>
      <c r="H761" s="602">
        <v>29</v>
      </c>
      <c r="I761" s="603">
        <v>36.72</v>
      </c>
      <c r="J761" s="604">
        <v>47.49</v>
      </c>
      <c r="K761" s="602">
        <v>38.92</v>
      </c>
      <c r="L761" s="603">
        <v>49.35</v>
      </c>
      <c r="M761" s="604">
        <v>63.65</v>
      </c>
      <c r="N761" s="602">
        <v>67.37</v>
      </c>
      <c r="O761" s="603">
        <v>84.83</v>
      </c>
      <c r="P761" s="604">
        <v>107.46</v>
      </c>
    </row>
    <row r="762" spans="1:16">
      <c r="A762" s="670">
        <f t="shared" si="11"/>
        <v>76.599999999999994</v>
      </c>
      <c r="B762" s="602">
        <v>21.5</v>
      </c>
      <c r="C762" s="603">
        <v>27.16</v>
      </c>
      <c r="D762" s="604">
        <v>35.15</v>
      </c>
      <c r="E762" s="602">
        <v>24.24</v>
      </c>
      <c r="F762" s="603">
        <v>30.69</v>
      </c>
      <c r="G762" s="604">
        <v>39.76</v>
      </c>
      <c r="H762" s="602">
        <v>28.75</v>
      </c>
      <c r="I762" s="603">
        <v>36.5</v>
      </c>
      <c r="J762" s="604">
        <v>47.3</v>
      </c>
      <c r="K762" s="602">
        <v>38.590000000000003</v>
      </c>
      <c r="L762" s="603">
        <v>49.06</v>
      </c>
      <c r="M762" s="604">
        <v>63.4</v>
      </c>
      <c r="N762" s="602">
        <v>66.81</v>
      </c>
      <c r="O762" s="603">
        <v>84.35</v>
      </c>
      <c r="P762" s="604">
        <v>107.08</v>
      </c>
    </row>
    <row r="763" spans="1:16">
      <c r="A763" s="670">
        <f t="shared" si="11"/>
        <v>76.7</v>
      </c>
      <c r="B763" s="602">
        <v>21.32</v>
      </c>
      <c r="C763" s="603">
        <v>27</v>
      </c>
      <c r="D763" s="604">
        <v>35.01</v>
      </c>
      <c r="E763" s="602">
        <v>24.03</v>
      </c>
      <c r="F763" s="603">
        <v>30.51</v>
      </c>
      <c r="G763" s="604">
        <v>39.61</v>
      </c>
      <c r="H763" s="602">
        <v>28.51</v>
      </c>
      <c r="I763" s="603">
        <v>36.28</v>
      </c>
      <c r="J763" s="604">
        <v>47.12</v>
      </c>
      <c r="K763" s="602">
        <v>38.26</v>
      </c>
      <c r="L763" s="603">
        <v>48.77</v>
      </c>
      <c r="M763" s="604">
        <v>63.16</v>
      </c>
      <c r="N763" s="602">
        <v>66.260000000000005</v>
      </c>
      <c r="O763" s="603">
        <v>83.89</v>
      </c>
      <c r="P763" s="604">
        <v>106.71</v>
      </c>
    </row>
    <row r="764" spans="1:16">
      <c r="A764" s="670">
        <f t="shared" si="11"/>
        <v>76.8</v>
      </c>
      <c r="B764" s="602">
        <v>21.14</v>
      </c>
      <c r="C764" s="603">
        <v>26.84</v>
      </c>
      <c r="D764" s="604">
        <v>34.880000000000003</v>
      </c>
      <c r="E764" s="602">
        <v>23.83</v>
      </c>
      <c r="F764" s="603">
        <v>30.33</v>
      </c>
      <c r="G764" s="604">
        <v>39.46</v>
      </c>
      <c r="H764" s="602">
        <v>28.27</v>
      </c>
      <c r="I764" s="603">
        <v>36.07</v>
      </c>
      <c r="J764" s="604">
        <v>46.93</v>
      </c>
      <c r="K764" s="602">
        <v>37.93</v>
      </c>
      <c r="L764" s="603">
        <v>48.48</v>
      </c>
      <c r="M764" s="604">
        <v>62.92</v>
      </c>
      <c r="N764" s="602">
        <v>65.72</v>
      </c>
      <c r="O764" s="603">
        <v>83.43</v>
      </c>
      <c r="P764" s="604">
        <v>106.35</v>
      </c>
    </row>
    <row r="765" spans="1:16">
      <c r="A765" s="670">
        <f t="shared" si="11"/>
        <v>76.900000000000006</v>
      </c>
      <c r="B765" s="602">
        <v>20.97</v>
      </c>
      <c r="C765" s="603">
        <v>26.69</v>
      </c>
      <c r="D765" s="604">
        <v>34.74</v>
      </c>
      <c r="E765" s="602">
        <v>23.63</v>
      </c>
      <c r="F765" s="603">
        <v>30.16</v>
      </c>
      <c r="G765" s="604">
        <v>39.31</v>
      </c>
      <c r="H765" s="602">
        <v>28.03</v>
      </c>
      <c r="I765" s="603">
        <v>35.86</v>
      </c>
      <c r="J765" s="604">
        <v>46.76</v>
      </c>
      <c r="K765" s="602">
        <v>37.61</v>
      </c>
      <c r="L765" s="603">
        <v>48.21</v>
      </c>
      <c r="M765" s="604">
        <v>62.69</v>
      </c>
      <c r="N765" s="602">
        <v>65.19</v>
      </c>
      <c r="O765" s="603">
        <v>82.99</v>
      </c>
      <c r="P765" s="604">
        <v>106</v>
      </c>
    </row>
    <row r="766" spans="1:16">
      <c r="A766" s="670">
        <f t="shared" si="11"/>
        <v>77</v>
      </c>
      <c r="B766" s="602">
        <v>20.8</v>
      </c>
      <c r="C766" s="603">
        <v>26.54</v>
      </c>
      <c r="D766" s="604">
        <v>34.619999999999997</v>
      </c>
      <c r="E766" s="602">
        <v>23.44</v>
      </c>
      <c r="F766" s="603">
        <v>29.99</v>
      </c>
      <c r="G766" s="604">
        <v>39.159999999999997</v>
      </c>
      <c r="H766" s="602">
        <v>27.8</v>
      </c>
      <c r="I766" s="603">
        <v>35.659999999999997</v>
      </c>
      <c r="J766" s="604">
        <v>46.59</v>
      </c>
      <c r="K766" s="602">
        <v>37.299999999999997</v>
      </c>
      <c r="L766" s="603">
        <v>47.93</v>
      </c>
      <c r="M766" s="604">
        <v>62.46</v>
      </c>
      <c r="N766" s="602">
        <v>64.67</v>
      </c>
      <c r="O766" s="603">
        <v>82.55</v>
      </c>
      <c r="P766" s="604">
        <v>105.65</v>
      </c>
    </row>
    <row r="767" spans="1:16">
      <c r="A767" s="670">
        <f t="shared" si="11"/>
        <v>77.099999999999994</v>
      </c>
      <c r="B767" s="602">
        <v>20.64</v>
      </c>
      <c r="C767" s="603">
        <v>26.39</v>
      </c>
      <c r="D767" s="604">
        <v>34.49</v>
      </c>
      <c r="E767" s="602">
        <v>23.25</v>
      </c>
      <c r="F767" s="603">
        <v>29.82</v>
      </c>
      <c r="G767" s="604">
        <v>39.020000000000003</v>
      </c>
      <c r="H767" s="602">
        <v>27.57</v>
      </c>
      <c r="I767" s="603">
        <v>35.46</v>
      </c>
      <c r="J767" s="604">
        <v>46.42</v>
      </c>
      <c r="K767" s="602">
        <v>36.99</v>
      </c>
      <c r="L767" s="603">
        <v>47.67</v>
      </c>
      <c r="M767" s="604">
        <v>62.24</v>
      </c>
      <c r="N767" s="602">
        <v>64.150000000000006</v>
      </c>
      <c r="O767" s="603">
        <v>82.12</v>
      </c>
      <c r="P767" s="604">
        <v>105.32</v>
      </c>
    </row>
    <row r="768" spans="1:16">
      <c r="A768" s="670">
        <f t="shared" si="11"/>
        <v>77.2</v>
      </c>
      <c r="B768" s="602">
        <v>20.47</v>
      </c>
      <c r="C768" s="603">
        <v>26.25</v>
      </c>
      <c r="D768" s="604">
        <v>34.369999999999997</v>
      </c>
      <c r="E768" s="602">
        <v>23.07</v>
      </c>
      <c r="F768" s="603">
        <v>29.66</v>
      </c>
      <c r="G768" s="604">
        <v>38.880000000000003</v>
      </c>
      <c r="H768" s="602">
        <v>27.35</v>
      </c>
      <c r="I768" s="603">
        <v>35.26</v>
      </c>
      <c r="J768" s="604">
        <v>46.25</v>
      </c>
      <c r="K768" s="602">
        <v>36.69</v>
      </c>
      <c r="L768" s="603">
        <v>47.4</v>
      </c>
      <c r="M768" s="604">
        <v>62.02</v>
      </c>
      <c r="N768" s="602">
        <v>63.64</v>
      </c>
      <c r="O768" s="603">
        <v>81.69</v>
      </c>
      <c r="P768" s="604">
        <v>104.99</v>
      </c>
    </row>
    <row r="769" spans="1:16">
      <c r="A769" s="670">
        <f t="shared" si="11"/>
        <v>77.3</v>
      </c>
      <c r="B769" s="602">
        <v>20.309999999999999</v>
      </c>
      <c r="C769" s="603">
        <v>26.11</v>
      </c>
      <c r="D769" s="604">
        <v>34.25</v>
      </c>
      <c r="E769" s="602">
        <v>22.88</v>
      </c>
      <c r="F769" s="603">
        <v>29.5</v>
      </c>
      <c r="G769" s="604">
        <v>38.75</v>
      </c>
      <c r="H769" s="602">
        <v>27.13</v>
      </c>
      <c r="I769" s="603">
        <v>35.07</v>
      </c>
      <c r="J769" s="604">
        <v>46.09</v>
      </c>
      <c r="K769" s="602">
        <v>36.4</v>
      </c>
      <c r="L769" s="603">
        <v>47.15</v>
      </c>
      <c r="M769" s="604">
        <v>61.81</v>
      </c>
      <c r="N769" s="602">
        <v>63.15</v>
      </c>
      <c r="O769" s="603">
        <v>81.28</v>
      </c>
      <c r="P769" s="604">
        <v>104.67</v>
      </c>
    </row>
    <row r="770" spans="1:16">
      <c r="A770" s="670">
        <f t="shared" si="11"/>
        <v>77.400000000000006</v>
      </c>
      <c r="B770" s="602">
        <v>20.16</v>
      </c>
      <c r="C770" s="603">
        <v>25.97</v>
      </c>
      <c r="D770" s="604">
        <v>34.130000000000003</v>
      </c>
      <c r="E770" s="602">
        <v>22.71</v>
      </c>
      <c r="F770" s="603">
        <v>29.34</v>
      </c>
      <c r="G770" s="604">
        <v>38.61</v>
      </c>
      <c r="H770" s="602">
        <v>26.91</v>
      </c>
      <c r="I770" s="603">
        <v>34.880000000000003</v>
      </c>
      <c r="J770" s="604">
        <v>45.94</v>
      </c>
      <c r="K770" s="602">
        <v>36.1</v>
      </c>
      <c r="L770" s="603">
        <v>46.9</v>
      </c>
      <c r="M770" s="604">
        <v>61.61</v>
      </c>
      <c r="N770" s="602">
        <v>62.66</v>
      </c>
      <c r="O770" s="603">
        <v>80.87</v>
      </c>
      <c r="P770" s="604">
        <v>104.35</v>
      </c>
    </row>
    <row r="771" spans="1:16">
      <c r="A771" s="670">
        <f t="shared" si="11"/>
        <v>77.5</v>
      </c>
      <c r="B771" s="602">
        <v>20</v>
      </c>
      <c r="C771" s="603">
        <v>25.84</v>
      </c>
      <c r="D771" s="604">
        <v>34.020000000000003</v>
      </c>
      <c r="E771" s="602">
        <v>22.53</v>
      </c>
      <c r="F771" s="603">
        <v>29.19</v>
      </c>
      <c r="G771" s="604">
        <v>38.49</v>
      </c>
      <c r="H771" s="602">
        <v>26.7</v>
      </c>
      <c r="I771" s="603">
        <v>34.700000000000003</v>
      </c>
      <c r="J771" s="604">
        <v>45.78</v>
      </c>
      <c r="K771" s="602">
        <v>35.82</v>
      </c>
      <c r="L771" s="603">
        <v>46.65</v>
      </c>
      <c r="M771" s="604">
        <v>61.41</v>
      </c>
      <c r="N771" s="602">
        <v>62.17</v>
      </c>
      <c r="O771" s="603">
        <v>80.47</v>
      </c>
      <c r="P771" s="604">
        <v>104.05</v>
      </c>
    </row>
    <row r="772" spans="1:16">
      <c r="A772" s="670">
        <f t="shared" si="11"/>
        <v>77.599999999999994</v>
      </c>
      <c r="B772" s="602">
        <v>19.850000000000001</v>
      </c>
      <c r="C772" s="603">
        <v>25.7</v>
      </c>
      <c r="D772" s="604">
        <v>33.909999999999997</v>
      </c>
      <c r="E772" s="602">
        <v>22.36</v>
      </c>
      <c r="F772" s="603">
        <v>29.04</v>
      </c>
      <c r="G772" s="604">
        <v>38.36</v>
      </c>
      <c r="H772" s="602">
        <v>26.49</v>
      </c>
      <c r="I772" s="603">
        <v>34.520000000000003</v>
      </c>
      <c r="J772" s="604">
        <v>45.64</v>
      </c>
      <c r="K772" s="602">
        <v>35.54</v>
      </c>
      <c r="L772" s="603">
        <v>46.41</v>
      </c>
      <c r="M772" s="604">
        <v>61.21</v>
      </c>
      <c r="N772" s="602">
        <v>61.7</v>
      </c>
      <c r="O772" s="603">
        <v>80.08</v>
      </c>
      <c r="P772" s="604">
        <v>103.75</v>
      </c>
    </row>
    <row r="773" spans="1:16">
      <c r="A773" s="670">
        <f t="shared" si="11"/>
        <v>77.7</v>
      </c>
      <c r="B773" s="602">
        <v>19.7</v>
      </c>
      <c r="C773" s="603">
        <v>25.57</v>
      </c>
      <c r="D773" s="604">
        <v>33.799999999999997</v>
      </c>
      <c r="E773" s="602">
        <v>22.19</v>
      </c>
      <c r="F773" s="603">
        <v>28.89</v>
      </c>
      <c r="G773" s="604">
        <v>38.24</v>
      </c>
      <c r="H773" s="602">
        <v>26.29</v>
      </c>
      <c r="I773" s="603">
        <v>34.340000000000003</v>
      </c>
      <c r="J773" s="604">
        <v>45.49</v>
      </c>
      <c r="K773" s="602">
        <v>35.26</v>
      </c>
      <c r="L773" s="603">
        <v>46.17</v>
      </c>
      <c r="M773" s="604">
        <v>61.02</v>
      </c>
      <c r="N773" s="602">
        <v>61.23</v>
      </c>
      <c r="O773" s="603">
        <v>79.7</v>
      </c>
      <c r="P773" s="604">
        <v>103.45</v>
      </c>
    </row>
    <row r="774" spans="1:16">
      <c r="A774" s="670">
        <f t="shared" si="11"/>
        <v>77.8</v>
      </c>
      <c r="B774" s="602">
        <v>19.559999999999999</v>
      </c>
      <c r="C774" s="603">
        <v>25.45</v>
      </c>
      <c r="D774" s="604">
        <v>33.700000000000003</v>
      </c>
      <c r="E774" s="602">
        <v>22.02</v>
      </c>
      <c r="F774" s="603">
        <v>28.75</v>
      </c>
      <c r="G774" s="604">
        <v>38.119999999999997</v>
      </c>
      <c r="H774" s="602">
        <v>26.09</v>
      </c>
      <c r="I774" s="603">
        <v>34.17</v>
      </c>
      <c r="J774" s="604">
        <v>45.35</v>
      </c>
      <c r="K774" s="602">
        <v>34.99</v>
      </c>
      <c r="L774" s="603">
        <v>45.94</v>
      </c>
      <c r="M774" s="604">
        <v>60.84</v>
      </c>
      <c r="N774" s="602">
        <v>60.77</v>
      </c>
      <c r="O774" s="603">
        <v>79.319999999999993</v>
      </c>
      <c r="P774" s="604">
        <v>103.17</v>
      </c>
    </row>
    <row r="775" spans="1:16">
      <c r="A775" s="670">
        <f t="shared" si="11"/>
        <v>77.900000000000006</v>
      </c>
      <c r="B775" s="602">
        <v>19.41</v>
      </c>
      <c r="C775" s="603">
        <v>25.32</v>
      </c>
      <c r="D775" s="604">
        <v>33.590000000000003</v>
      </c>
      <c r="E775" s="602">
        <v>21.86</v>
      </c>
      <c r="F775" s="603">
        <v>28.6</v>
      </c>
      <c r="G775" s="604">
        <v>38</v>
      </c>
      <c r="H775" s="602">
        <v>25.89</v>
      </c>
      <c r="I775" s="603">
        <v>34</v>
      </c>
      <c r="J775" s="604">
        <v>45.21</v>
      </c>
      <c r="K775" s="602">
        <v>34.72</v>
      </c>
      <c r="L775" s="603">
        <v>45.71</v>
      </c>
      <c r="M775" s="604">
        <v>60.65</v>
      </c>
      <c r="N775" s="602">
        <v>60.32</v>
      </c>
      <c r="O775" s="603">
        <v>78.95</v>
      </c>
      <c r="P775" s="604">
        <v>102.89</v>
      </c>
    </row>
    <row r="776" spans="1:16">
      <c r="A776" s="670">
        <f t="shared" ref="A776:A839" si="12">ROUND(A775+0.1,1)</f>
        <v>78</v>
      </c>
      <c r="B776" s="602">
        <v>19.27</v>
      </c>
      <c r="C776" s="603">
        <v>25.2</v>
      </c>
      <c r="D776" s="604">
        <v>33.49</v>
      </c>
      <c r="E776" s="602">
        <v>21.7</v>
      </c>
      <c r="F776" s="603">
        <v>28.47</v>
      </c>
      <c r="G776" s="604">
        <v>37.89</v>
      </c>
      <c r="H776" s="602">
        <v>25.7</v>
      </c>
      <c r="I776" s="603">
        <v>33.840000000000003</v>
      </c>
      <c r="J776" s="604">
        <v>45.08</v>
      </c>
      <c r="K776" s="602">
        <v>34.46</v>
      </c>
      <c r="L776" s="603">
        <v>45.49</v>
      </c>
      <c r="M776" s="604">
        <v>60.48</v>
      </c>
      <c r="N776" s="602">
        <v>59.88</v>
      </c>
      <c r="O776" s="603">
        <v>78.59</v>
      </c>
      <c r="P776" s="604">
        <v>102.62</v>
      </c>
    </row>
    <row r="777" spans="1:16">
      <c r="A777" s="670">
        <f t="shared" si="12"/>
        <v>78.099999999999994</v>
      </c>
      <c r="B777" s="602">
        <v>19.13</v>
      </c>
      <c r="C777" s="603">
        <v>25.08</v>
      </c>
      <c r="D777" s="604">
        <v>33.39</v>
      </c>
      <c r="E777" s="602">
        <v>21.54</v>
      </c>
      <c r="F777" s="603">
        <v>28.33</v>
      </c>
      <c r="G777" s="604">
        <v>37.78</v>
      </c>
      <c r="H777" s="602">
        <v>25.51</v>
      </c>
      <c r="I777" s="603">
        <v>33.67</v>
      </c>
      <c r="J777" s="604">
        <v>44.94</v>
      </c>
      <c r="K777" s="602">
        <v>34.200000000000003</v>
      </c>
      <c r="L777" s="603">
        <v>45.27</v>
      </c>
      <c r="M777" s="604">
        <v>60.3</v>
      </c>
      <c r="N777" s="602">
        <v>59.44</v>
      </c>
      <c r="O777" s="603">
        <v>78.23</v>
      </c>
      <c r="P777" s="604">
        <v>102.35</v>
      </c>
    </row>
    <row r="778" spans="1:16">
      <c r="A778" s="670">
        <f t="shared" si="12"/>
        <v>78.2</v>
      </c>
      <c r="B778" s="602">
        <v>19</v>
      </c>
      <c r="C778" s="603">
        <v>24.97</v>
      </c>
      <c r="D778" s="604">
        <v>33.299999999999997</v>
      </c>
      <c r="E778" s="602">
        <v>21.38</v>
      </c>
      <c r="F778" s="603">
        <v>28.2</v>
      </c>
      <c r="G778" s="604">
        <v>37.67</v>
      </c>
      <c r="H778" s="602">
        <v>25.32</v>
      </c>
      <c r="I778" s="603">
        <v>33.51</v>
      </c>
      <c r="J778" s="604">
        <v>44.82</v>
      </c>
      <c r="K778" s="602">
        <v>33.950000000000003</v>
      </c>
      <c r="L778" s="603">
        <v>45.06</v>
      </c>
      <c r="M778" s="604">
        <v>60.13</v>
      </c>
      <c r="N778" s="602">
        <v>59.01</v>
      </c>
      <c r="O778" s="603">
        <v>77.88</v>
      </c>
      <c r="P778" s="604">
        <v>102.09</v>
      </c>
    </row>
    <row r="779" spans="1:16">
      <c r="A779" s="670">
        <f t="shared" si="12"/>
        <v>78.3</v>
      </c>
      <c r="B779" s="602">
        <v>18.87</v>
      </c>
      <c r="C779" s="603">
        <v>24.85</v>
      </c>
      <c r="D779" s="604">
        <v>33.21</v>
      </c>
      <c r="E779" s="602">
        <v>21.23</v>
      </c>
      <c r="F779" s="603">
        <v>28.07</v>
      </c>
      <c r="G779" s="604">
        <v>37.56</v>
      </c>
      <c r="H779" s="602">
        <v>25.14</v>
      </c>
      <c r="I779" s="603">
        <v>33.36</v>
      </c>
      <c r="J779" s="604">
        <v>44.69</v>
      </c>
      <c r="K779" s="602">
        <v>33.700000000000003</v>
      </c>
      <c r="L779" s="603">
        <v>44.85</v>
      </c>
      <c r="M779" s="604">
        <v>59.97</v>
      </c>
      <c r="N779" s="602">
        <v>58.59</v>
      </c>
      <c r="O779" s="603">
        <v>77.540000000000006</v>
      </c>
      <c r="P779" s="604">
        <v>101.84</v>
      </c>
    </row>
    <row r="780" spans="1:16">
      <c r="A780" s="670">
        <f t="shared" si="12"/>
        <v>78.400000000000006</v>
      </c>
      <c r="B780" s="602">
        <v>18.73</v>
      </c>
      <c r="C780" s="603">
        <v>24.74</v>
      </c>
      <c r="D780" s="604">
        <v>33.119999999999997</v>
      </c>
      <c r="E780" s="602">
        <v>21.08</v>
      </c>
      <c r="F780" s="603">
        <v>27.94</v>
      </c>
      <c r="G780" s="604">
        <v>37.46</v>
      </c>
      <c r="H780" s="602">
        <v>24.96</v>
      </c>
      <c r="I780" s="603">
        <v>33.200000000000003</v>
      </c>
      <c r="J780" s="604">
        <v>44.57</v>
      </c>
      <c r="K780" s="602">
        <v>33.450000000000003</v>
      </c>
      <c r="L780" s="603">
        <v>44.64</v>
      </c>
      <c r="M780" s="604">
        <v>59.81</v>
      </c>
      <c r="N780" s="602">
        <v>58.17</v>
      </c>
      <c r="O780" s="603">
        <v>77.2</v>
      </c>
      <c r="P780" s="604">
        <v>101.59</v>
      </c>
    </row>
    <row r="781" spans="1:16">
      <c r="A781" s="670">
        <f t="shared" si="12"/>
        <v>78.5</v>
      </c>
      <c r="B781" s="602">
        <v>18.61</v>
      </c>
      <c r="C781" s="603">
        <v>24.63</v>
      </c>
      <c r="D781" s="604">
        <v>33.03</v>
      </c>
      <c r="E781" s="602">
        <v>20.93</v>
      </c>
      <c r="F781" s="603">
        <v>27.81</v>
      </c>
      <c r="G781" s="604">
        <v>37.36</v>
      </c>
      <c r="H781" s="602">
        <v>24.78</v>
      </c>
      <c r="I781" s="603">
        <v>33.049999999999997</v>
      </c>
      <c r="J781" s="604">
        <v>44.45</v>
      </c>
      <c r="K781" s="602">
        <v>33.21</v>
      </c>
      <c r="L781" s="603">
        <v>44.44</v>
      </c>
      <c r="M781" s="604">
        <v>59.65</v>
      </c>
      <c r="N781" s="602">
        <v>57.76</v>
      </c>
      <c r="O781" s="603">
        <v>76.87</v>
      </c>
      <c r="P781" s="604">
        <v>101.35</v>
      </c>
    </row>
    <row r="782" spans="1:16">
      <c r="A782" s="670">
        <f t="shared" si="12"/>
        <v>78.599999999999994</v>
      </c>
      <c r="B782" s="602">
        <v>18.48</v>
      </c>
      <c r="C782" s="603">
        <v>24.52</v>
      </c>
      <c r="D782" s="604">
        <v>32.94</v>
      </c>
      <c r="E782" s="602">
        <v>20.79</v>
      </c>
      <c r="F782" s="603">
        <v>27.69</v>
      </c>
      <c r="G782" s="604">
        <v>37.26</v>
      </c>
      <c r="H782" s="602">
        <v>24.61</v>
      </c>
      <c r="I782" s="603">
        <v>32.909999999999997</v>
      </c>
      <c r="J782" s="604">
        <v>44.34</v>
      </c>
      <c r="K782" s="602">
        <v>32.97</v>
      </c>
      <c r="L782" s="603">
        <v>44.24</v>
      </c>
      <c r="M782" s="604">
        <v>59.5</v>
      </c>
      <c r="N782" s="602">
        <v>57.35</v>
      </c>
      <c r="O782" s="603">
        <v>76.55</v>
      </c>
      <c r="P782" s="604">
        <v>101.12</v>
      </c>
    </row>
    <row r="783" spans="1:16">
      <c r="A783" s="670">
        <f t="shared" si="12"/>
        <v>78.7</v>
      </c>
      <c r="B783" s="602">
        <v>18.350000000000001</v>
      </c>
      <c r="C783" s="603">
        <v>24.42</v>
      </c>
      <c r="D783" s="604">
        <v>32.86</v>
      </c>
      <c r="E783" s="602">
        <v>20.65</v>
      </c>
      <c r="F783" s="603">
        <v>27.57</v>
      </c>
      <c r="G783" s="604">
        <v>37.17</v>
      </c>
      <c r="H783" s="602">
        <v>24.44</v>
      </c>
      <c r="I783" s="603">
        <v>32.76</v>
      </c>
      <c r="J783" s="604">
        <v>44.22</v>
      </c>
      <c r="K783" s="602">
        <v>32.74</v>
      </c>
      <c r="L783" s="603">
        <v>44.05</v>
      </c>
      <c r="M783" s="604">
        <v>59.35</v>
      </c>
      <c r="N783" s="602">
        <v>56.96</v>
      </c>
      <c r="O783" s="603">
        <v>76.23</v>
      </c>
      <c r="P783" s="604">
        <v>100.89</v>
      </c>
    </row>
    <row r="784" spans="1:16">
      <c r="A784" s="670">
        <f t="shared" si="12"/>
        <v>78.8</v>
      </c>
      <c r="B784" s="602">
        <v>18.23</v>
      </c>
      <c r="C784" s="603">
        <v>24.31</v>
      </c>
      <c r="D784" s="604">
        <v>32.78</v>
      </c>
      <c r="E784" s="602">
        <v>20.51</v>
      </c>
      <c r="F784" s="603">
        <v>27.45</v>
      </c>
      <c r="G784" s="604">
        <v>37.08</v>
      </c>
      <c r="H784" s="602">
        <v>24.27</v>
      </c>
      <c r="I784" s="603">
        <v>32.619999999999997</v>
      </c>
      <c r="J784" s="604">
        <v>44.11</v>
      </c>
      <c r="K784" s="602">
        <v>32.51</v>
      </c>
      <c r="L784" s="603">
        <v>43.86</v>
      </c>
      <c r="M784" s="604">
        <v>59.2</v>
      </c>
      <c r="N784" s="602">
        <v>56.56</v>
      </c>
      <c r="O784" s="603">
        <v>75.92</v>
      </c>
      <c r="P784" s="604">
        <v>100.66</v>
      </c>
    </row>
    <row r="785" spans="1:16">
      <c r="A785" s="670">
        <f t="shared" si="12"/>
        <v>78.900000000000006</v>
      </c>
      <c r="B785" s="602">
        <v>18.11</v>
      </c>
      <c r="C785" s="603">
        <v>24.21</v>
      </c>
      <c r="D785" s="604">
        <v>32.700000000000003</v>
      </c>
      <c r="E785" s="602">
        <v>20.37</v>
      </c>
      <c r="F785" s="603">
        <v>27.34</v>
      </c>
      <c r="G785" s="604">
        <v>36.99</v>
      </c>
      <c r="H785" s="602">
        <v>24.1</v>
      </c>
      <c r="I785" s="603">
        <v>32.479999999999997</v>
      </c>
      <c r="J785" s="604">
        <v>44</v>
      </c>
      <c r="K785" s="602">
        <v>32.29</v>
      </c>
      <c r="L785" s="603">
        <v>43.67</v>
      </c>
      <c r="M785" s="604">
        <v>59.06</v>
      </c>
      <c r="N785" s="602">
        <v>56.18</v>
      </c>
      <c r="O785" s="603">
        <v>75.61</v>
      </c>
      <c r="P785" s="604">
        <v>100.44</v>
      </c>
    </row>
    <row r="786" spans="1:16">
      <c r="A786" s="670">
        <f t="shared" si="12"/>
        <v>79</v>
      </c>
      <c r="B786" s="602">
        <v>17.989999999999998</v>
      </c>
      <c r="C786" s="603">
        <v>24.11</v>
      </c>
      <c r="D786" s="604">
        <v>32.619999999999997</v>
      </c>
      <c r="E786" s="602">
        <v>20.23</v>
      </c>
      <c r="F786" s="603">
        <v>27.22</v>
      </c>
      <c r="G786" s="604">
        <v>36.9</v>
      </c>
      <c r="H786" s="602">
        <v>23.94</v>
      </c>
      <c r="I786" s="603">
        <v>32.35</v>
      </c>
      <c r="J786" s="604">
        <v>43.9</v>
      </c>
      <c r="K786" s="602">
        <v>32.06</v>
      </c>
      <c r="L786" s="603">
        <v>43.49</v>
      </c>
      <c r="M786" s="604">
        <v>58.93</v>
      </c>
      <c r="N786" s="602">
        <v>55.8</v>
      </c>
      <c r="O786" s="603">
        <v>75.31</v>
      </c>
      <c r="P786" s="604">
        <v>100.23</v>
      </c>
    </row>
    <row r="787" spans="1:16">
      <c r="A787" s="670">
        <f t="shared" si="12"/>
        <v>79.099999999999994</v>
      </c>
      <c r="B787" s="602">
        <v>17.88</v>
      </c>
      <c r="C787" s="603">
        <v>24.01</v>
      </c>
      <c r="D787" s="604">
        <v>32.54</v>
      </c>
      <c r="E787" s="602">
        <v>20.100000000000001</v>
      </c>
      <c r="F787" s="603">
        <v>27.11</v>
      </c>
      <c r="G787" s="604">
        <v>36.81</v>
      </c>
      <c r="H787" s="602">
        <v>23.78</v>
      </c>
      <c r="I787" s="603">
        <v>32.21</v>
      </c>
      <c r="J787" s="604">
        <v>43.8</v>
      </c>
      <c r="K787" s="602">
        <v>31.85</v>
      </c>
      <c r="L787" s="603">
        <v>43.31</v>
      </c>
      <c r="M787" s="604">
        <v>58.79</v>
      </c>
      <c r="N787" s="602">
        <v>55.42</v>
      </c>
      <c r="O787" s="603">
        <v>75.02</v>
      </c>
      <c r="P787" s="604">
        <v>100.02</v>
      </c>
    </row>
    <row r="788" spans="1:16">
      <c r="A788" s="670">
        <f t="shared" si="12"/>
        <v>79.2</v>
      </c>
      <c r="B788" s="602">
        <v>17.760000000000002</v>
      </c>
      <c r="C788" s="603">
        <v>23.92</v>
      </c>
      <c r="D788" s="604">
        <v>32.47</v>
      </c>
      <c r="E788" s="602">
        <v>19.97</v>
      </c>
      <c r="F788" s="603">
        <v>27</v>
      </c>
      <c r="G788" s="604">
        <v>36.729999999999997</v>
      </c>
      <c r="H788" s="602">
        <v>23.62</v>
      </c>
      <c r="I788" s="603">
        <v>32.08</v>
      </c>
      <c r="J788" s="604">
        <v>43.7</v>
      </c>
      <c r="K788" s="602">
        <v>31.63</v>
      </c>
      <c r="L788" s="603">
        <v>43.14</v>
      </c>
      <c r="M788" s="604">
        <v>58.66</v>
      </c>
      <c r="N788" s="602">
        <v>55.06</v>
      </c>
      <c r="O788" s="603">
        <v>74.73</v>
      </c>
      <c r="P788" s="604">
        <v>99.82</v>
      </c>
    </row>
    <row r="789" spans="1:16">
      <c r="A789" s="670">
        <f t="shared" si="12"/>
        <v>79.3</v>
      </c>
      <c r="B789" s="602">
        <v>17.649999999999999</v>
      </c>
      <c r="C789" s="603">
        <v>23.82</v>
      </c>
      <c r="D789" s="604">
        <v>32.4</v>
      </c>
      <c r="E789" s="602">
        <v>19.84</v>
      </c>
      <c r="F789" s="603">
        <v>26.9</v>
      </c>
      <c r="G789" s="604">
        <v>36.65</v>
      </c>
      <c r="H789" s="602">
        <v>23.47</v>
      </c>
      <c r="I789" s="603">
        <v>31.96</v>
      </c>
      <c r="J789" s="604">
        <v>43.6</v>
      </c>
      <c r="K789" s="602">
        <v>31.42</v>
      </c>
      <c r="L789" s="603">
        <v>42.96</v>
      </c>
      <c r="M789" s="604">
        <v>58.53</v>
      </c>
      <c r="N789" s="602">
        <v>54.69</v>
      </c>
      <c r="O789" s="603">
        <v>74.45</v>
      </c>
      <c r="P789" s="604">
        <v>99.62</v>
      </c>
    </row>
    <row r="790" spans="1:16">
      <c r="A790" s="670">
        <f t="shared" si="12"/>
        <v>79.400000000000006</v>
      </c>
      <c r="B790" s="602">
        <v>17.54</v>
      </c>
      <c r="C790" s="603">
        <v>23.73</v>
      </c>
      <c r="D790" s="604">
        <v>32.33</v>
      </c>
      <c r="E790" s="602">
        <v>19.72</v>
      </c>
      <c r="F790" s="603">
        <v>26.79</v>
      </c>
      <c r="G790" s="604">
        <v>36.57</v>
      </c>
      <c r="H790" s="602">
        <v>23.31</v>
      </c>
      <c r="I790" s="603">
        <v>31.83</v>
      </c>
      <c r="J790" s="604">
        <v>43.51</v>
      </c>
      <c r="K790" s="602">
        <v>31.21</v>
      </c>
      <c r="L790" s="603">
        <v>42.8</v>
      </c>
      <c r="M790" s="604">
        <v>58.41</v>
      </c>
      <c r="N790" s="602">
        <v>54.34</v>
      </c>
      <c r="O790" s="603">
        <v>74.17</v>
      </c>
      <c r="P790" s="604">
        <v>99.43</v>
      </c>
    </row>
    <row r="791" spans="1:16">
      <c r="A791" s="670">
        <f t="shared" si="12"/>
        <v>79.5</v>
      </c>
      <c r="B791" s="602">
        <v>17.43</v>
      </c>
      <c r="C791" s="603">
        <v>23.64</v>
      </c>
      <c r="D791" s="604">
        <v>32.26</v>
      </c>
      <c r="E791" s="602">
        <v>19.59</v>
      </c>
      <c r="F791" s="603">
        <v>26.69</v>
      </c>
      <c r="G791" s="604">
        <v>36.49</v>
      </c>
      <c r="H791" s="602">
        <v>23.16</v>
      </c>
      <c r="I791" s="603">
        <v>31.71</v>
      </c>
      <c r="J791" s="604">
        <v>43.42</v>
      </c>
      <c r="K791" s="602">
        <v>31.01</v>
      </c>
      <c r="L791" s="603">
        <v>42.63</v>
      </c>
      <c r="M791" s="604">
        <v>58.29</v>
      </c>
      <c r="N791" s="602">
        <v>53.98</v>
      </c>
      <c r="O791" s="603">
        <v>73.89</v>
      </c>
      <c r="P791" s="604">
        <v>99.24</v>
      </c>
    </row>
    <row r="792" spans="1:16">
      <c r="A792" s="670">
        <f t="shared" si="12"/>
        <v>79.599999999999994</v>
      </c>
      <c r="B792" s="602">
        <v>17.32</v>
      </c>
      <c r="C792" s="603">
        <v>23.56</v>
      </c>
      <c r="D792" s="604">
        <v>32.200000000000003</v>
      </c>
      <c r="E792" s="602">
        <v>19.47</v>
      </c>
      <c r="F792" s="603">
        <v>26.59</v>
      </c>
      <c r="G792" s="604">
        <v>36.42</v>
      </c>
      <c r="H792" s="602">
        <v>23.02</v>
      </c>
      <c r="I792" s="603">
        <v>31.59</v>
      </c>
      <c r="J792" s="604">
        <v>43.33</v>
      </c>
      <c r="K792" s="602">
        <v>30.81</v>
      </c>
      <c r="L792" s="603">
        <v>42.47</v>
      </c>
      <c r="M792" s="604">
        <v>58.17</v>
      </c>
      <c r="N792" s="602">
        <v>53.64</v>
      </c>
      <c r="O792" s="603">
        <v>73.63</v>
      </c>
      <c r="P792" s="604">
        <v>99.06</v>
      </c>
    </row>
    <row r="793" spans="1:16">
      <c r="A793" s="670">
        <f t="shared" si="12"/>
        <v>79.7</v>
      </c>
      <c r="B793" s="602">
        <v>17.22</v>
      </c>
      <c r="C793" s="603">
        <v>23.47</v>
      </c>
      <c r="D793" s="604">
        <v>32.130000000000003</v>
      </c>
      <c r="E793" s="602">
        <v>19.350000000000001</v>
      </c>
      <c r="F793" s="603">
        <v>26.49</v>
      </c>
      <c r="G793" s="604">
        <v>36.340000000000003</v>
      </c>
      <c r="H793" s="602">
        <v>22.87</v>
      </c>
      <c r="I793" s="603">
        <v>31.47</v>
      </c>
      <c r="J793" s="604">
        <v>43.24</v>
      </c>
      <c r="K793" s="602">
        <v>30.61</v>
      </c>
      <c r="L793" s="603">
        <v>42.31</v>
      </c>
      <c r="M793" s="604">
        <v>58.05</v>
      </c>
      <c r="N793" s="602">
        <v>53.3</v>
      </c>
      <c r="O793" s="603">
        <v>73.36</v>
      </c>
      <c r="P793" s="604">
        <v>98.88</v>
      </c>
    </row>
    <row r="794" spans="1:16">
      <c r="A794" s="670">
        <f t="shared" si="12"/>
        <v>79.8</v>
      </c>
      <c r="B794" s="602">
        <v>17.11</v>
      </c>
      <c r="C794" s="603">
        <v>23.38</v>
      </c>
      <c r="D794" s="604">
        <v>32.07</v>
      </c>
      <c r="E794" s="602">
        <v>19.23</v>
      </c>
      <c r="F794" s="603">
        <v>26.39</v>
      </c>
      <c r="G794" s="604">
        <v>36.270000000000003</v>
      </c>
      <c r="H794" s="602">
        <v>22.73</v>
      </c>
      <c r="I794" s="603">
        <v>31.35</v>
      </c>
      <c r="J794" s="604">
        <v>43.16</v>
      </c>
      <c r="K794" s="602">
        <v>30.41</v>
      </c>
      <c r="L794" s="603">
        <v>42.15</v>
      </c>
      <c r="M794" s="604">
        <v>57.94</v>
      </c>
      <c r="N794" s="602">
        <v>52.96</v>
      </c>
      <c r="O794" s="603">
        <v>73.099999999999994</v>
      </c>
      <c r="P794" s="604">
        <v>98.71</v>
      </c>
    </row>
    <row r="795" spans="1:16">
      <c r="A795" s="670">
        <f t="shared" si="12"/>
        <v>79.900000000000006</v>
      </c>
      <c r="B795" s="602">
        <v>17.010000000000002</v>
      </c>
      <c r="C795" s="603">
        <v>23.3</v>
      </c>
      <c r="D795" s="604">
        <v>32.01</v>
      </c>
      <c r="E795" s="602">
        <v>19.11</v>
      </c>
      <c r="F795" s="603">
        <v>26.3</v>
      </c>
      <c r="G795" s="604">
        <v>36.200000000000003</v>
      </c>
      <c r="H795" s="602">
        <v>22.59</v>
      </c>
      <c r="I795" s="603">
        <v>31.24</v>
      </c>
      <c r="J795" s="604">
        <v>43.07</v>
      </c>
      <c r="K795" s="602">
        <v>30.22</v>
      </c>
      <c r="L795" s="603">
        <v>42</v>
      </c>
      <c r="M795" s="604">
        <v>57.83</v>
      </c>
      <c r="N795" s="602">
        <v>52.63</v>
      </c>
      <c r="O795" s="603">
        <v>72.849999999999994</v>
      </c>
      <c r="P795" s="604">
        <v>98.54</v>
      </c>
    </row>
    <row r="796" spans="1:16">
      <c r="A796" s="670">
        <f t="shared" si="12"/>
        <v>80</v>
      </c>
      <c r="B796" s="602">
        <v>16.91</v>
      </c>
      <c r="C796" s="603">
        <v>23.22</v>
      </c>
      <c r="D796" s="604">
        <v>31.95</v>
      </c>
      <c r="E796" s="602">
        <v>19</v>
      </c>
      <c r="F796" s="603">
        <v>26.21</v>
      </c>
      <c r="G796" s="604">
        <v>36.14</v>
      </c>
      <c r="H796" s="602">
        <v>22.45</v>
      </c>
      <c r="I796" s="603">
        <v>31.13</v>
      </c>
      <c r="J796" s="604">
        <v>42.99</v>
      </c>
      <c r="K796" s="602">
        <v>30.03</v>
      </c>
      <c r="L796" s="603">
        <v>41.85</v>
      </c>
      <c r="M796" s="604">
        <v>57.73</v>
      </c>
      <c r="N796" s="602">
        <v>52.3</v>
      </c>
      <c r="O796" s="603">
        <v>72.599999999999994</v>
      </c>
      <c r="P796" s="604">
        <v>98.37</v>
      </c>
    </row>
    <row r="797" spans="1:16">
      <c r="A797" s="670">
        <f t="shared" si="12"/>
        <v>80.099999999999994</v>
      </c>
      <c r="B797" s="602">
        <v>16.809999999999999</v>
      </c>
      <c r="C797" s="603">
        <v>23.14</v>
      </c>
      <c r="D797" s="604">
        <v>31.89</v>
      </c>
      <c r="E797" s="602">
        <v>18.89</v>
      </c>
      <c r="F797" s="603">
        <v>26.12</v>
      </c>
      <c r="G797" s="604">
        <v>36.07</v>
      </c>
      <c r="H797" s="602">
        <v>22.31</v>
      </c>
      <c r="I797" s="603">
        <v>31.02</v>
      </c>
      <c r="J797" s="604">
        <v>42.92</v>
      </c>
      <c r="K797" s="602">
        <v>29.85</v>
      </c>
      <c r="L797" s="603">
        <v>41.7</v>
      </c>
      <c r="M797" s="604">
        <v>57.62</v>
      </c>
      <c r="N797" s="602">
        <v>51.98</v>
      </c>
      <c r="O797" s="603">
        <v>72.36</v>
      </c>
      <c r="P797" s="604">
        <v>98.21</v>
      </c>
    </row>
    <row r="798" spans="1:16">
      <c r="A798" s="670">
        <f t="shared" si="12"/>
        <v>80.2</v>
      </c>
      <c r="B798" s="602">
        <v>16.72</v>
      </c>
      <c r="C798" s="603">
        <v>23.06</v>
      </c>
      <c r="D798" s="604">
        <v>31.83</v>
      </c>
      <c r="E798" s="602">
        <v>18.78</v>
      </c>
      <c r="F798" s="603">
        <v>26.03</v>
      </c>
      <c r="G798" s="604">
        <v>36.01</v>
      </c>
      <c r="H798" s="602">
        <v>22.18</v>
      </c>
      <c r="I798" s="603">
        <v>30.91</v>
      </c>
      <c r="J798" s="604">
        <v>42.84</v>
      </c>
      <c r="K798" s="602">
        <v>29.66</v>
      </c>
      <c r="L798" s="603">
        <v>41.56</v>
      </c>
      <c r="M798" s="604">
        <v>57.52</v>
      </c>
      <c r="N798" s="602">
        <v>51.66</v>
      </c>
      <c r="O798" s="603">
        <v>72.12</v>
      </c>
      <c r="P798" s="604">
        <v>98.06</v>
      </c>
    </row>
    <row r="799" spans="1:16">
      <c r="A799" s="670">
        <f t="shared" si="12"/>
        <v>80.3</v>
      </c>
      <c r="B799" s="602">
        <v>16.62</v>
      </c>
      <c r="C799" s="603">
        <v>22.99</v>
      </c>
      <c r="D799" s="604">
        <v>31.78</v>
      </c>
      <c r="E799" s="602">
        <v>18.670000000000002</v>
      </c>
      <c r="F799" s="603">
        <v>25.94</v>
      </c>
      <c r="G799" s="604">
        <v>35.94</v>
      </c>
      <c r="H799" s="602">
        <v>22.05</v>
      </c>
      <c r="I799" s="603">
        <v>30.81</v>
      </c>
      <c r="J799" s="604">
        <v>42.77</v>
      </c>
      <c r="K799" s="602">
        <v>29.48</v>
      </c>
      <c r="L799" s="603">
        <v>41.42</v>
      </c>
      <c r="M799" s="604">
        <v>57.43</v>
      </c>
      <c r="N799" s="602">
        <v>51.35</v>
      </c>
      <c r="O799" s="603">
        <v>71.88</v>
      </c>
      <c r="P799" s="604">
        <v>97.9</v>
      </c>
    </row>
    <row r="800" spans="1:16">
      <c r="A800" s="670">
        <f t="shared" si="12"/>
        <v>80.400000000000006</v>
      </c>
      <c r="B800" s="602">
        <v>16.53</v>
      </c>
      <c r="C800" s="603">
        <v>22.91</v>
      </c>
      <c r="D800" s="604">
        <v>31.73</v>
      </c>
      <c r="E800" s="602">
        <v>18.559999999999999</v>
      </c>
      <c r="F800" s="603">
        <v>25.85</v>
      </c>
      <c r="G800" s="604">
        <v>35.880000000000003</v>
      </c>
      <c r="H800" s="602">
        <v>21.92</v>
      </c>
      <c r="I800" s="603">
        <v>30.7</v>
      </c>
      <c r="J800" s="604">
        <v>42.69</v>
      </c>
      <c r="K800" s="602">
        <v>29.31</v>
      </c>
      <c r="L800" s="603">
        <v>41.28</v>
      </c>
      <c r="M800" s="604">
        <v>57.33</v>
      </c>
      <c r="N800" s="602">
        <v>51.05</v>
      </c>
      <c r="O800" s="603">
        <v>71.650000000000006</v>
      </c>
      <c r="P800" s="604">
        <v>97.76</v>
      </c>
    </row>
    <row r="801" spans="1:16">
      <c r="A801" s="670">
        <f t="shared" si="12"/>
        <v>80.5</v>
      </c>
      <c r="B801" s="602">
        <v>16.440000000000001</v>
      </c>
      <c r="C801" s="603">
        <v>22.84</v>
      </c>
      <c r="D801" s="604">
        <v>31.68</v>
      </c>
      <c r="E801" s="602">
        <v>18.45</v>
      </c>
      <c r="F801" s="603">
        <v>25.77</v>
      </c>
      <c r="G801" s="604">
        <v>35.83</v>
      </c>
      <c r="H801" s="602">
        <v>21.79</v>
      </c>
      <c r="I801" s="603">
        <v>30.6</v>
      </c>
      <c r="J801" s="604">
        <v>42.62</v>
      </c>
      <c r="K801" s="602">
        <v>29.13</v>
      </c>
      <c r="L801" s="603">
        <v>41.14</v>
      </c>
      <c r="M801" s="604">
        <v>57.24</v>
      </c>
      <c r="N801" s="602">
        <v>50.74</v>
      </c>
      <c r="O801" s="603">
        <v>71.430000000000007</v>
      </c>
      <c r="P801" s="604">
        <v>97.61</v>
      </c>
    </row>
    <row r="802" spans="1:16">
      <c r="A802" s="670">
        <f t="shared" si="12"/>
        <v>80.599999999999994</v>
      </c>
      <c r="B802" s="602">
        <v>16.34</v>
      </c>
      <c r="C802" s="603">
        <v>22.76</v>
      </c>
      <c r="D802" s="604">
        <v>31.63</v>
      </c>
      <c r="E802" s="602">
        <v>18.350000000000001</v>
      </c>
      <c r="F802" s="603">
        <v>25.69</v>
      </c>
      <c r="G802" s="604">
        <v>35.770000000000003</v>
      </c>
      <c r="H802" s="602">
        <v>21.67</v>
      </c>
      <c r="I802" s="603">
        <v>30.5</v>
      </c>
      <c r="J802" s="604">
        <v>42.56</v>
      </c>
      <c r="K802" s="602">
        <v>28.96</v>
      </c>
      <c r="L802" s="603">
        <v>41.01</v>
      </c>
      <c r="M802" s="604">
        <v>57.15</v>
      </c>
      <c r="N802" s="602">
        <v>50.44</v>
      </c>
      <c r="O802" s="603">
        <v>71.209999999999994</v>
      </c>
      <c r="P802" s="604">
        <v>97.47</v>
      </c>
    </row>
    <row r="803" spans="1:16">
      <c r="A803" s="670">
        <f t="shared" si="12"/>
        <v>80.7</v>
      </c>
      <c r="B803" s="602">
        <v>16.260000000000002</v>
      </c>
      <c r="C803" s="603">
        <v>22.69</v>
      </c>
      <c r="D803" s="604">
        <v>31.58</v>
      </c>
      <c r="E803" s="602">
        <v>18.25</v>
      </c>
      <c r="F803" s="603">
        <v>25.61</v>
      </c>
      <c r="G803" s="604">
        <v>35.71</v>
      </c>
      <c r="H803" s="602">
        <v>21.54</v>
      </c>
      <c r="I803" s="603">
        <v>30.41</v>
      </c>
      <c r="J803" s="604">
        <v>42.49</v>
      </c>
      <c r="K803" s="602">
        <v>28.79</v>
      </c>
      <c r="L803" s="603">
        <v>40.880000000000003</v>
      </c>
      <c r="M803" s="604">
        <v>57.06</v>
      </c>
      <c r="N803" s="602">
        <v>50.15</v>
      </c>
      <c r="O803" s="603">
        <v>70.989999999999995</v>
      </c>
      <c r="P803" s="604">
        <v>97.34</v>
      </c>
    </row>
    <row r="804" spans="1:16">
      <c r="A804" s="670">
        <f t="shared" si="12"/>
        <v>80.8</v>
      </c>
      <c r="B804" s="602">
        <v>16.170000000000002</v>
      </c>
      <c r="C804" s="603">
        <v>22.62</v>
      </c>
      <c r="D804" s="604">
        <v>31.53</v>
      </c>
      <c r="E804" s="602">
        <v>18.149999999999999</v>
      </c>
      <c r="F804" s="603">
        <v>25.53</v>
      </c>
      <c r="G804" s="604">
        <v>35.659999999999997</v>
      </c>
      <c r="H804" s="602">
        <v>21.42</v>
      </c>
      <c r="I804" s="603">
        <v>30.31</v>
      </c>
      <c r="J804" s="604">
        <v>42.43</v>
      </c>
      <c r="K804" s="602">
        <v>28.62</v>
      </c>
      <c r="L804" s="603">
        <v>40.75</v>
      </c>
      <c r="M804" s="604">
        <v>56.98</v>
      </c>
      <c r="N804" s="602">
        <v>49.86</v>
      </c>
      <c r="O804" s="603">
        <v>70.78</v>
      </c>
      <c r="P804" s="604">
        <v>97.21</v>
      </c>
    </row>
    <row r="805" spans="1:16">
      <c r="A805" s="670">
        <f t="shared" si="12"/>
        <v>80.900000000000006</v>
      </c>
      <c r="B805" s="602">
        <v>16.079999999999998</v>
      </c>
      <c r="C805" s="603">
        <v>22.56</v>
      </c>
      <c r="D805" s="604">
        <v>31.48</v>
      </c>
      <c r="E805" s="602">
        <v>18.05</v>
      </c>
      <c r="F805" s="603">
        <v>25.45</v>
      </c>
      <c r="G805" s="604">
        <v>35.61</v>
      </c>
      <c r="H805" s="602">
        <v>21.3</v>
      </c>
      <c r="I805" s="603">
        <v>30.22</v>
      </c>
      <c r="J805" s="604">
        <v>42.37</v>
      </c>
      <c r="K805" s="602">
        <v>28.46</v>
      </c>
      <c r="L805" s="603">
        <v>40.619999999999997</v>
      </c>
      <c r="M805" s="604">
        <v>56.89</v>
      </c>
      <c r="N805" s="602">
        <v>49.58</v>
      </c>
      <c r="O805" s="603">
        <v>70.569999999999993</v>
      </c>
      <c r="P805" s="604">
        <v>97.08</v>
      </c>
    </row>
    <row r="806" spans="1:16">
      <c r="A806" s="670">
        <f t="shared" si="12"/>
        <v>81</v>
      </c>
      <c r="B806" s="602">
        <v>15.99</v>
      </c>
      <c r="C806" s="603">
        <v>22.49</v>
      </c>
      <c r="D806" s="604">
        <v>31.44</v>
      </c>
      <c r="E806" s="602">
        <v>17.95</v>
      </c>
      <c r="F806" s="603">
        <v>25.37</v>
      </c>
      <c r="G806" s="604">
        <v>35.56</v>
      </c>
      <c r="H806" s="602">
        <v>21.18</v>
      </c>
      <c r="I806" s="603">
        <v>30.13</v>
      </c>
      <c r="J806" s="604">
        <v>42.31</v>
      </c>
      <c r="K806" s="602">
        <v>28.3</v>
      </c>
      <c r="L806" s="603">
        <v>40.5</v>
      </c>
      <c r="M806" s="604">
        <v>56.82</v>
      </c>
      <c r="N806" s="602">
        <v>49.29</v>
      </c>
      <c r="O806" s="603">
        <v>70.36</v>
      </c>
      <c r="P806" s="604">
        <v>96.96</v>
      </c>
    </row>
    <row r="807" spans="1:16">
      <c r="A807" s="670">
        <f t="shared" si="12"/>
        <v>81.099999999999994</v>
      </c>
      <c r="B807" s="602">
        <v>15.91</v>
      </c>
      <c r="C807" s="603">
        <v>22.43</v>
      </c>
      <c r="D807" s="604">
        <v>31.4</v>
      </c>
      <c r="E807" s="602">
        <v>17.850000000000001</v>
      </c>
      <c r="F807" s="603">
        <v>25.3</v>
      </c>
      <c r="G807" s="604">
        <v>35.51</v>
      </c>
      <c r="H807" s="602">
        <v>21.07</v>
      </c>
      <c r="I807" s="603">
        <v>30.04</v>
      </c>
      <c r="J807" s="604">
        <v>42.25</v>
      </c>
      <c r="K807" s="602">
        <v>28.14</v>
      </c>
      <c r="L807" s="603">
        <v>40.380000000000003</v>
      </c>
      <c r="M807" s="604">
        <v>56.74</v>
      </c>
      <c r="N807" s="602">
        <v>49.02</v>
      </c>
      <c r="O807" s="603">
        <v>70.16</v>
      </c>
      <c r="P807" s="604">
        <v>96.84</v>
      </c>
    </row>
    <row r="808" spans="1:16">
      <c r="A808" s="670">
        <f t="shared" si="12"/>
        <v>81.2</v>
      </c>
      <c r="B808" s="602">
        <v>15.83</v>
      </c>
      <c r="C808" s="603">
        <v>22.36</v>
      </c>
      <c r="D808" s="604">
        <v>31.36</v>
      </c>
      <c r="E808" s="602">
        <v>17.760000000000002</v>
      </c>
      <c r="F808" s="603">
        <v>25.23</v>
      </c>
      <c r="G808" s="604">
        <v>35.46</v>
      </c>
      <c r="H808" s="602">
        <v>20.95</v>
      </c>
      <c r="I808" s="603">
        <v>29.95</v>
      </c>
      <c r="J808" s="604">
        <v>42.19</v>
      </c>
      <c r="K808" s="602">
        <v>27.98</v>
      </c>
      <c r="L808" s="603">
        <v>40.26</v>
      </c>
      <c r="M808" s="604">
        <v>56.66</v>
      </c>
      <c r="N808" s="602">
        <v>48.74</v>
      </c>
      <c r="O808" s="603">
        <v>69.959999999999994</v>
      </c>
      <c r="P808" s="604">
        <v>96.72</v>
      </c>
    </row>
    <row r="809" spans="1:16">
      <c r="A809" s="670">
        <f t="shared" si="12"/>
        <v>81.3</v>
      </c>
      <c r="B809" s="602">
        <v>15.75</v>
      </c>
      <c r="C809" s="603">
        <v>22.3</v>
      </c>
      <c r="D809" s="604">
        <v>31.31</v>
      </c>
      <c r="E809" s="602">
        <v>17.66</v>
      </c>
      <c r="F809" s="603">
        <v>25.15</v>
      </c>
      <c r="G809" s="604">
        <v>35.42</v>
      </c>
      <c r="H809" s="602">
        <v>20.84</v>
      </c>
      <c r="I809" s="603">
        <v>29.87</v>
      </c>
      <c r="J809" s="604">
        <v>42.14</v>
      </c>
      <c r="K809" s="602">
        <v>27.83</v>
      </c>
      <c r="L809" s="603">
        <v>40.14</v>
      </c>
      <c r="M809" s="604">
        <v>56.59</v>
      </c>
      <c r="N809" s="602">
        <v>48.48</v>
      </c>
      <c r="O809" s="603">
        <v>69.77</v>
      </c>
      <c r="P809" s="604">
        <v>96.61</v>
      </c>
    </row>
    <row r="810" spans="1:16">
      <c r="A810" s="670">
        <f t="shared" si="12"/>
        <v>81.400000000000006</v>
      </c>
      <c r="B810" s="602">
        <v>15.67</v>
      </c>
      <c r="C810" s="603">
        <v>22.24</v>
      </c>
      <c r="D810" s="604">
        <v>31.28</v>
      </c>
      <c r="E810" s="602">
        <v>17.57</v>
      </c>
      <c r="F810" s="603">
        <v>25.08</v>
      </c>
      <c r="G810" s="604">
        <v>35.369999999999997</v>
      </c>
      <c r="H810" s="602">
        <v>20.73</v>
      </c>
      <c r="I810" s="603">
        <v>29.78</v>
      </c>
      <c r="J810" s="604">
        <v>42.08</v>
      </c>
      <c r="K810" s="602">
        <v>27.67</v>
      </c>
      <c r="L810" s="603">
        <v>40.03</v>
      </c>
      <c r="M810" s="604">
        <v>56.52</v>
      </c>
      <c r="N810" s="602">
        <v>48.21</v>
      </c>
      <c r="O810" s="603">
        <v>69.58</v>
      </c>
      <c r="P810" s="604">
        <v>96.5</v>
      </c>
    </row>
    <row r="811" spans="1:16">
      <c r="A811" s="670">
        <f t="shared" si="12"/>
        <v>81.5</v>
      </c>
      <c r="B811" s="602">
        <v>15.59</v>
      </c>
      <c r="C811" s="603">
        <v>22.18</v>
      </c>
      <c r="D811" s="604">
        <v>31.24</v>
      </c>
      <c r="E811" s="602">
        <v>17.48</v>
      </c>
      <c r="F811" s="603">
        <v>25.02</v>
      </c>
      <c r="G811" s="604">
        <v>35.33</v>
      </c>
      <c r="H811" s="602">
        <v>20.62</v>
      </c>
      <c r="I811" s="603">
        <v>29.7</v>
      </c>
      <c r="J811" s="604">
        <v>42.03</v>
      </c>
      <c r="K811" s="602">
        <v>27.53</v>
      </c>
      <c r="L811" s="603">
        <v>39.92</v>
      </c>
      <c r="M811" s="604">
        <v>56.45</v>
      </c>
      <c r="N811" s="602">
        <v>47.95</v>
      </c>
      <c r="O811" s="603">
        <v>69.39</v>
      </c>
      <c r="P811" s="604">
        <v>96.39</v>
      </c>
    </row>
    <row r="812" spans="1:16">
      <c r="A812" s="670">
        <f t="shared" si="12"/>
        <v>81.599999999999994</v>
      </c>
      <c r="B812" s="602">
        <v>15.51</v>
      </c>
      <c r="C812" s="603">
        <v>22.12</v>
      </c>
      <c r="D812" s="604">
        <v>31.2</v>
      </c>
      <c r="E812" s="602">
        <v>17.39</v>
      </c>
      <c r="F812" s="603">
        <v>24.95</v>
      </c>
      <c r="G812" s="604">
        <v>35.29</v>
      </c>
      <c r="H812" s="602">
        <v>20.51</v>
      </c>
      <c r="I812" s="603">
        <v>29.62</v>
      </c>
      <c r="J812" s="604">
        <v>41.98</v>
      </c>
      <c r="K812" s="602">
        <v>27.38</v>
      </c>
      <c r="L812" s="603">
        <v>39.81</v>
      </c>
      <c r="M812" s="604">
        <v>56.39</v>
      </c>
      <c r="N812" s="602">
        <v>47.69</v>
      </c>
      <c r="O812" s="603">
        <v>69.209999999999994</v>
      </c>
      <c r="P812" s="604">
        <v>96.29</v>
      </c>
    </row>
    <row r="813" spans="1:16">
      <c r="A813" s="670">
        <f t="shared" si="12"/>
        <v>81.7</v>
      </c>
      <c r="B813" s="602">
        <v>15.43</v>
      </c>
      <c r="C813" s="603">
        <v>22.06</v>
      </c>
      <c r="D813" s="604">
        <v>31.17</v>
      </c>
      <c r="E813" s="602">
        <v>17.309999999999999</v>
      </c>
      <c r="F813" s="603">
        <v>24.88</v>
      </c>
      <c r="G813" s="604">
        <v>35.25</v>
      </c>
      <c r="H813" s="602">
        <v>20.41</v>
      </c>
      <c r="I813" s="603">
        <v>29.54</v>
      </c>
      <c r="J813" s="604">
        <v>41.93</v>
      </c>
      <c r="K813" s="602">
        <v>27.23</v>
      </c>
      <c r="L813" s="603">
        <v>39.700000000000003</v>
      </c>
      <c r="M813" s="604">
        <v>56.32</v>
      </c>
      <c r="N813" s="602">
        <v>47.44</v>
      </c>
      <c r="O813" s="603">
        <v>69.03</v>
      </c>
      <c r="P813" s="604">
        <v>96.19</v>
      </c>
    </row>
    <row r="814" spans="1:16">
      <c r="A814" s="670">
        <f t="shared" si="12"/>
        <v>81.8</v>
      </c>
      <c r="B814" s="602">
        <v>15.36</v>
      </c>
      <c r="C814" s="603">
        <v>22</v>
      </c>
      <c r="D814" s="604">
        <v>31.13</v>
      </c>
      <c r="E814" s="602">
        <v>17.22</v>
      </c>
      <c r="F814" s="603">
        <v>24.82</v>
      </c>
      <c r="G814" s="604">
        <v>35.21</v>
      </c>
      <c r="H814" s="602">
        <v>20.3</v>
      </c>
      <c r="I814" s="603">
        <v>29.46</v>
      </c>
      <c r="J814" s="604">
        <v>41.89</v>
      </c>
      <c r="K814" s="602">
        <v>27.09</v>
      </c>
      <c r="L814" s="603">
        <v>39.6</v>
      </c>
      <c r="M814" s="604">
        <v>56.26</v>
      </c>
      <c r="N814" s="602">
        <v>47.19</v>
      </c>
      <c r="O814" s="603">
        <v>68.849999999999994</v>
      </c>
      <c r="P814" s="604">
        <v>96.09</v>
      </c>
    </row>
    <row r="815" spans="1:16">
      <c r="A815" s="670">
        <f t="shared" si="12"/>
        <v>81.900000000000006</v>
      </c>
      <c r="B815" s="602">
        <v>15.28</v>
      </c>
      <c r="C815" s="603">
        <v>21.95</v>
      </c>
      <c r="D815" s="604">
        <v>31.1</v>
      </c>
      <c r="E815" s="602">
        <v>17.13</v>
      </c>
      <c r="F815" s="603">
        <v>24.75</v>
      </c>
      <c r="G815" s="604">
        <v>35.17</v>
      </c>
      <c r="H815" s="602">
        <v>20.2</v>
      </c>
      <c r="I815" s="603">
        <v>29.38</v>
      </c>
      <c r="J815" s="604">
        <v>41.84</v>
      </c>
      <c r="K815" s="602">
        <v>26.95</v>
      </c>
      <c r="L815" s="603">
        <v>39.49</v>
      </c>
      <c r="M815" s="604">
        <v>56.2</v>
      </c>
      <c r="N815" s="602">
        <v>46.94</v>
      </c>
      <c r="O815" s="603">
        <v>68.680000000000007</v>
      </c>
      <c r="P815" s="604">
        <v>96</v>
      </c>
    </row>
    <row r="816" spans="1:16">
      <c r="A816" s="670">
        <f t="shared" si="12"/>
        <v>82</v>
      </c>
      <c r="B816" s="602">
        <v>15.21</v>
      </c>
      <c r="C816" s="603">
        <v>21.89</v>
      </c>
      <c r="D816" s="604">
        <v>31.07</v>
      </c>
      <c r="E816" s="602">
        <v>17.05</v>
      </c>
      <c r="F816" s="603">
        <v>24.69</v>
      </c>
      <c r="G816" s="604">
        <v>35.130000000000003</v>
      </c>
      <c r="H816" s="602">
        <v>20.100000000000001</v>
      </c>
      <c r="I816" s="603">
        <v>29.31</v>
      </c>
      <c r="J816" s="604">
        <v>41.8</v>
      </c>
      <c r="K816" s="602">
        <v>26.81</v>
      </c>
      <c r="L816" s="603">
        <v>39.39</v>
      </c>
      <c r="M816" s="604">
        <v>56.14</v>
      </c>
      <c r="N816" s="602">
        <v>46.7</v>
      </c>
      <c r="O816" s="603">
        <v>68.510000000000005</v>
      </c>
      <c r="P816" s="604">
        <v>95.91</v>
      </c>
    </row>
    <row r="817" spans="1:16">
      <c r="A817" s="670">
        <f t="shared" si="12"/>
        <v>82.1</v>
      </c>
      <c r="B817" s="602">
        <v>15.14</v>
      </c>
      <c r="C817" s="603">
        <v>21.84</v>
      </c>
      <c r="D817" s="604">
        <v>31.04</v>
      </c>
      <c r="E817" s="602">
        <v>16.97</v>
      </c>
      <c r="F817" s="603">
        <v>24.63</v>
      </c>
      <c r="G817" s="604">
        <v>35.1</v>
      </c>
      <c r="H817" s="602">
        <v>20</v>
      </c>
      <c r="I817" s="603">
        <v>29.24</v>
      </c>
      <c r="J817" s="604">
        <v>41.76</v>
      </c>
      <c r="K817" s="602">
        <v>26.67</v>
      </c>
      <c r="L817" s="603">
        <v>39.29</v>
      </c>
      <c r="M817" s="604">
        <v>56.09</v>
      </c>
      <c r="N817" s="602">
        <v>46.46</v>
      </c>
      <c r="O817" s="603">
        <v>68.349999999999994</v>
      </c>
      <c r="P817" s="604">
        <v>95.82</v>
      </c>
    </row>
    <row r="818" spans="1:16">
      <c r="A818" s="670">
        <f t="shared" si="12"/>
        <v>82.2</v>
      </c>
      <c r="B818" s="602">
        <v>15.07</v>
      </c>
      <c r="C818" s="603">
        <v>21.79</v>
      </c>
      <c r="D818" s="604">
        <v>31.01</v>
      </c>
      <c r="E818" s="602">
        <v>16.89</v>
      </c>
      <c r="F818" s="603">
        <v>24.57</v>
      </c>
      <c r="G818" s="604">
        <v>35.07</v>
      </c>
      <c r="H818" s="602">
        <v>19.899999999999999</v>
      </c>
      <c r="I818" s="603">
        <v>29.17</v>
      </c>
      <c r="J818" s="604">
        <v>41.72</v>
      </c>
      <c r="K818" s="602">
        <v>26.54</v>
      </c>
      <c r="L818" s="603">
        <v>39.200000000000003</v>
      </c>
      <c r="M818" s="604">
        <v>56.03</v>
      </c>
      <c r="N818" s="602">
        <v>46.22</v>
      </c>
      <c r="O818" s="603">
        <v>68.180000000000007</v>
      </c>
      <c r="P818" s="604">
        <v>95.74</v>
      </c>
    </row>
    <row r="819" spans="1:16">
      <c r="A819" s="670">
        <f t="shared" si="12"/>
        <v>82.3</v>
      </c>
      <c r="B819" s="602">
        <v>15</v>
      </c>
      <c r="C819" s="603">
        <v>21.74</v>
      </c>
      <c r="D819" s="604">
        <v>30.98</v>
      </c>
      <c r="E819" s="602">
        <v>16.809999999999999</v>
      </c>
      <c r="F819" s="603">
        <v>24.51</v>
      </c>
      <c r="G819" s="604">
        <v>35.03</v>
      </c>
      <c r="H819" s="602">
        <v>19.8</v>
      </c>
      <c r="I819" s="603">
        <v>29.1</v>
      </c>
      <c r="J819" s="604">
        <v>41.68</v>
      </c>
      <c r="K819" s="602">
        <v>26.4</v>
      </c>
      <c r="L819" s="603">
        <v>39.1</v>
      </c>
      <c r="M819" s="604">
        <v>55.98</v>
      </c>
      <c r="N819" s="602">
        <v>45.99</v>
      </c>
      <c r="O819" s="603">
        <v>68.02</v>
      </c>
      <c r="P819" s="604">
        <v>95.66</v>
      </c>
    </row>
    <row r="820" spans="1:16">
      <c r="A820" s="670">
        <f t="shared" si="12"/>
        <v>82.4</v>
      </c>
      <c r="B820" s="602">
        <v>14.93</v>
      </c>
      <c r="C820" s="603">
        <v>21.69</v>
      </c>
      <c r="D820" s="604">
        <v>30.95</v>
      </c>
      <c r="E820" s="602">
        <v>16.73</v>
      </c>
      <c r="F820" s="603">
        <v>24.46</v>
      </c>
      <c r="G820" s="604">
        <v>35</v>
      </c>
      <c r="H820" s="602">
        <v>19.71</v>
      </c>
      <c r="I820" s="603">
        <v>29.03</v>
      </c>
      <c r="J820" s="604">
        <v>41.64</v>
      </c>
      <c r="K820" s="602">
        <v>26.27</v>
      </c>
      <c r="L820" s="603">
        <v>39.01</v>
      </c>
      <c r="M820" s="604">
        <v>55.93</v>
      </c>
      <c r="N820" s="602">
        <v>45.76</v>
      </c>
      <c r="O820" s="603">
        <v>67.87</v>
      </c>
      <c r="P820" s="604">
        <v>95.58</v>
      </c>
    </row>
    <row r="821" spans="1:16">
      <c r="A821" s="670">
        <f t="shared" si="12"/>
        <v>82.5</v>
      </c>
      <c r="B821" s="602">
        <v>14.86</v>
      </c>
      <c r="C821" s="603">
        <v>21.64</v>
      </c>
      <c r="D821" s="604">
        <v>30.92</v>
      </c>
      <c r="E821" s="602">
        <v>16.649999999999999</v>
      </c>
      <c r="F821" s="603">
        <v>24.4</v>
      </c>
      <c r="G821" s="604">
        <v>34.97</v>
      </c>
      <c r="H821" s="602">
        <v>19.61</v>
      </c>
      <c r="I821" s="603">
        <v>28.96</v>
      </c>
      <c r="J821" s="604">
        <v>41.6</v>
      </c>
      <c r="K821" s="602">
        <v>26.14</v>
      </c>
      <c r="L821" s="603">
        <v>38.92</v>
      </c>
      <c r="M821" s="604">
        <v>55.89</v>
      </c>
      <c r="N821" s="602">
        <v>45.53</v>
      </c>
      <c r="O821" s="603">
        <v>67.72</v>
      </c>
      <c r="P821" s="604">
        <v>95.5</v>
      </c>
    </row>
    <row r="822" spans="1:16">
      <c r="A822" s="670">
        <f t="shared" si="12"/>
        <v>82.6</v>
      </c>
      <c r="B822" s="602">
        <v>14.79</v>
      </c>
      <c r="C822" s="603">
        <v>21.59</v>
      </c>
      <c r="D822" s="604">
        <v>30.9</v>
      </c>
      <c r="E822" s="602">
        <v>16.57</v>
      </c>
      <c r="F822" s="603">
        <v>24.35</v>
      </c>
      <c r="G822" s="604">
        <v>34.94</v>
      </c>
      <c r="H822" s="602">
        <v>19.52</v>
      </c>
      <c r="I822" s="603">
        <v>28.89</v>
      </c>
      <c r="J822" s="604">
        <v>41.57</v>
      </c>
      <c r="K822" s="602">
        <v>26.02</v>
      </c>
      <c r="L822" s="603">
        <v>38.83</v>
      </c>
      <c r="M822" s="604">
        <v>55.84</v>
      </c>
      <c r="N822" s="602">
        <v>45.31</v>
      </c>
      <c r="O822" s="603">
        <v>67.569999999999993</v>
      </c>
      <c r="P822" s="604">
        <v>95.43</v>
      </c>
    </row>
    <row r="823" spans="1:16">
      <c r="A823" s="670">
        <f t="shared" si="12"/>
        <v>82.7</v>
      </c>
      <c r="B823" s="602">
        <v>14.73</v>
      </c>
      <c r="C823" s="603">
        <v>21.54</v>
      </c>
      <c r="D823" s="604">
        <v>30.87</v>
      </c>
      <c r="E823" s="602">
        <v>16.5</v>
      </c>
      <c r="F823" s="603">
        <v>24.29</v>
      </c>
      <c r="G823" s="604">
        <v>34.909999999999997</v>
      </c>
      <c r="H823" s="602">
        <v>19.43</v>
      </c>
      <c r="I823" s="603">
        <v>28.83</v>
      </c>
      <c r="J823" s="604">
        <v>41.54</v>
      </c>
      <c r="K823" s="602">
        <v>25.89</v>
      </c>
      <c r="L823" s="603">
        <v>38.74</v>
      </c>
      <c r="M823" s="604">
        <v>55.8</v>
      </c>
      <c r="N823" s="602">
        <v>45.09</v>
      </c>
      <c r="O823" s="603">
        <v>67.42</v>
      </c>
      <c r="P823" s="604">
        <v>95.36</v>
      </c>
    </row>
    <row r="824" spans="1:16">
      <c r="A824" s="670">
        <f t="shared" si="12"/>
        <v>82.8</v>
      </c>
      <c r="B824" s="602">
        <v>14.66</v>
      </c>
      <c r="C824" s="603">
        <v>21.5</v>
      </c>
      <c r="D824" s="604">
        <v>30.85</v>
      </c>
      <c r="E824" s="602">
        <v>16.420000000000002</v>
      </c>
      <c r="F824" s="603">
        <v>24.24</v>
      </c>
      <c r="G824" s="604">
        <v>34.89</v>
      </c>
      <c r="H824" s="602">
        <v>19.34</v>
      </c>
      <c r="I824" s="603">
        <v>28.77</v>
      </c>
      <c r="J824" s="604">
        <v>41.51</v>
      </c>
      <c r="K824" s="602">
        <v>25.77</v>
      </c>
      <c r="L824" s="603">
        <v>38.65</v>
      </c>
      <c r="M824" s="604">
        <v>55.75</v>
      </c>
      <c r="N824" s="602">
        <v>44.87</v>
      </c>
      <c r="O824" s="603">
        <v>67.27</v>
      </c>
      <c r="P824" s="604">
        <v>95.3</v>
      </c>
    </row>
    <row r="825" spans="1:16">
      <c r="A825" s="670">
        <f t="shared" si="12"/>
        <v>82.9</v>
      </c>
      <c r="B825" s="602">
        <v>14.6</v>
      </c>
      <c r="C825" s="603">
        <v>21.45</v>
      </c>
      <c r="D825" s="604">
        <v>30.83</v>
      </c>
      <c r="E825" s="602">
        <v>16.350000000000001</v>
      </c>
      <c r="F825" s="603">
        <v>24.19</v>
      </c>
      <c r="G825" s="604">
        <v>34.86</v>
      </c>
      <c r="H825" s="602">
        <v>19.25</v>
      </c>
      <c r="I825" s="603">
        <v>28.7</v>
      </c>
      <c r="J825" s="604">
        <v>41.47</v>
      </c>
      <c r="K825" s="602">
        <v>25.65</v>
      </c>
      <c r="L825" s="603">
        <v>38.57</v>
      </c>
      <c r="M825" s="604">
        <v>55.71</v>
      </c>
      <c r="N825" s="602">
        <v>44.66</v>
      </c>
      <c r="O825" s="603">
        <v>67.13</v>
      </c>
      <c r="P825" s="604">
        <v>95.23</v>
      </c>
    </row>
    <row r="826" spans="1:16">
      <c r="A826" s="670">
        <f t="shared" si="12"/>
        <v>83</v>
      </c>
      <c r="B826" s="602">
        <v>14.54</v>
      </c>
      <c r="C826" s="603">
        <v>21.41</v>
      </c>
      <c r="D826" s="604">
        <v>30.81</v>
      </c>
      <c r="E826" s="602">
        <v>16.28</v>
      </c>
      <c r="F826" s="603">
        <v>24.14</v>
      </c>
      <c r="G826" s="604">
        <v>34.840000000000003</v>
      </c>
      <c r="H826" s="602">
        <v>19.16</v>
      </c>
      <c r="I826" s="603">
        <v>28.64</v>
      </c>
      <c r="J826" s="604">
        <v>41.45</v>
      </c>
      <c r="K826" s="602">
        <v>25.53</v>
      </c>
      <c r="L826" s="603">
        <v>38.49</v>
      </c>
      <c r="M826" s="604">
        <v>55.67</v>
      </c>
      <c r="N826" s="602">
        <v>44.45</v>
      </c>
      <c r="O826" s="603">
        <v>67</v>
      </c>
      <c r="P826" s="604">
        <v>95.17</v>
      </c>
    </row>
    <row r="827" spans="1:16">
      <c r="A827" s="670">
        <f t="shared" si="12"/>
        <v>83.1</v>
      </c>
      <c r="B827" s="602">
        <v>14.48</v>
      </c>
      <c r="C827" s="603">
        <v>21.37</v>
      </c>
      <c r="D827" s="604">
        <v>30.79</v>
      </c>
      <c r="E827" s="602">
        <v>16.21</v>
      </c>
      <c r="F827" s="603">
        <v>24.09</v>
      </c>
      <c r="G827" s="604">
        <v>34.81</v>
      </c>
      <c r="H827" s="602">
        <v>19.079999999999998</v>
      </c>
      <c r="I827" s="603">
        <v>28.58</v>
      </c>
      <c r="J827" s="604">
        <v>41.42</v>
      </c>
      <c r="K827" s="602">
        <v>25.41</v>
      </c>
      <c r="L827" s="603">
        <v>38.409999999999997</v>
      </c>
      <c r="M827" s="604">
        <v>55.64</v>
      </c>
      <c r="N827" s="602">
        <v>44.24</v>
      </c>
      <c r="O827" s="603">
        <v>66.86</v>
      </c>
      <c r="P827" s="604">
        <v>95.11</v>
      </c>
    </row>
    <row r="828" spans="1:16">
      <c r="A828" s="670">
        <f t="shared" si="12"/>
        <v>83.2</v>
      </c>
      <c r="B828" s="602">
        <v>14.41</v>
      </c>
      <c r="C828" s="603">
        <v>21.32</v>
      </c>
      <c r="D828" s="604">
        <v>30.77</v>
      </c>
      <c r="E828" s="602">
        <v>16.14</v>
      </c>
      <c r="F828" s="603">
        <v>24.04</v>
      </c>
      <c r="G828" s="604">
        <v>34.79</v>
      </c>
      <c r="H828" s="602">
        <v>18.989999999999998</v>
      </c>
      <c r="I828" s="603">
        <v>28.53</v>
      </c>
      <c r="J828" s="604">
        <v>41.39</v>
      </c>
      <c r="K828" s="602">
        <v>25.29</v>
      </c>
      <c r="L828" s="603">
        <v>38.33</v>
      </c>
      <c r="M828" s="604">
        <v>55.6</v>
      </c>
      <c r="N828" s="602">
        <v>44.03</v>
      </c>
      <c r="O828" s="603">
        <v>66.73</v>
      </c>
      <c r="P828" s="604">
        <v>95.06</v>
      </c>
    </row>
    <row r="829" spans="1:16">
      <c r="A829" s="670">
        <f t="shared" si="12"/>
        <v>83.3</v>
      </c>
      <c r="B829" s="602">
        <v>14.35</v>
      </c>
      <c r="C829" s="603">
        <v>21.28</v>
      </c>
      <c r="D829" s="604">
        <v>30.75</v>
      </c>
      <c r="E829" s="602">
        <v>16.07</v>
      </c>
      <c r="F829" s="603">
        <v>23.99</v>
      </c>
      <c r="G829" s="604">
        <v>34.770000000000003</v>
      </c>
      <c r="H829" s="602">
        <v>18.91</v>
      </c>
      <c r="I829" s="603">
        <v>28.47</v>
      </c>
      <c r="J829" s="604">
        <v>41.37</v>
      </c>
      <c r="K829" s="602">
        <v>25.18</v>
      </c>
      <c r="L829" s="603">
        <v>38.25</v>
      </c>
      <c r="M829" s="604">
        <v>55.57</v>
      </c>
      <c r="N829" s="602">
        <v>43.83</v>
      </c>
      <c r="O829" s="603">
        <v>66.599999999999994</v>
      </c>
      <c r="P829" s="604">
        <v>95</v>
      </c>
    </row>
    <row r="830" spans="1:16">
      <c r="A830" s="670">
        <f t="shared" si="12"/>
        <v>83.4</v>
      </c>
      <c r="B830" s="602">
        <v>14.3</v>
      </c>
      <c r="C830" s="603">
        <v>21.24</v>
      </c>
      <c r="D830" s="604">
        <v>30.73</v>
      </c>
      <c r="E830" s="602">
        <v>16</v>
      </c>
      <c r="F830" s="603">
        <v>23.95</v>
      </c>
      <c r="G830" s="604">
        <v>34.75</v>
      </c>
      <c r="H830" s="602">
        <v>18.829999999999998</v>
      </c>
      <c r="I830" s="603">
        <v>28.41</v>
      </c>
      <c r="J830" s="604">
        <v>41.34</v>
      </c>
      <c r="K830" s="602">
        <v>25.07</v>
      </c>
      <c r="L830" s="603">
        <v>38.18</v>
      </c>
      <c r="M830" s="604">
        <v>55.53</v>
      </c>
      <c r="N830" s="602">
        <v>43.63</v>
      </c>
      <c r="O830" s="603">
        <v>66.47</v>
      </c>
      <c r="P830" s="604">
        <v>94.95</v>
      </c>
    </row>
    <row r="831" spans="1:16">
      <c r="A831" s="670">
        <f t="shared" si="12"/>
        <v>83.5</v>
      </c>
      <c r="B831" s="602">
        <v>14.24</v>
      </c>
      <c r="C831" s="603">
        <v>21.2</v>
      </c>
      <c r="D831" s="604">
        <v>30.71</v>
      </c>
      <c r="E831" s="602">
        <v>15.93</v>
      </c>
      <c r="F831" s="603">
        <v>23.9</v>
      </c>
      <c r="G831" s="604">
        <v>34.729999999999997</v>
      </c>
      <c r="H831" s="602">
        <v>18.75</v>
      </c>
      <c r="I831" s="603">
        <v>28.36</v>
      </c>
      <c r="J831" s="604">
        <v>41.32</v>
      </c>
      <c r="K831" s="602">
        <v>24.95</v>
      </c>
      <c r="L831" s="603">
        <v>38.1</v>
      </c>
      <c r="M831" s="604">
        <v>55.5</v>
      </c>
      <c r="N831" s="602">
        <v>43.43</v>
      </c>
      <c r="O831" s="603">
        <v>66.349999999999994</v>
      </c>
      <c r="P831" s="604">
        <v>94.91</v>
      </c>
    </row>
    <row r="832" spans="1:16">
      <c r="A832" s="670">
        <f t="shared" si="12"/>
        <v>83.6</v>
      </c>
      <c r="B832" s="602">
        <v>14.18</v>
      </c>
      <c r="C832" s="603">
        <v>21.16</v>
      </c>
      <c r="D832" s="604">
        <v>30.7</v>
      </c>
      <c r="E832" s="602">
        <v>15.87</v>
      </c>
      <c r="F832" s="603">
        <v>23.86</v>
      </c>
      <c r="G832" s="604">
        <v>34.71</v>
      </c>
      <c r="H832" s="602">
        <v>18.670000000000002</v>
      </c>
      <c r="I832" s="603">
        <v>28.31</v>
      </c>
      <c r="J832" s="604">
        <v>41.3</v>
      </c>
      <c r="K832" s="602">
        <v>24.84</v>
      </c>
      <c r="L832" s="603">
        <v>38.03</v>
      </c>
      <c r="M832" s="604">
        <v>55.47</v>
      </c>
      <c r="N832" s="602">
        <v>43.24</v>
      </c>
      <c r="O832" s="603">
        <v>66.23</v>
      </c>
      <c r="P832" s="604">
        <v>94.86</v>
      </c>
    </row>
    <row r="833" spans="1:16">
      <c r="A833" s="670">
        <f t="shared" si="12"/>
        <v>83.7</v>
      </c>
      <c r="B833" s="602">
        <v>14.12</v>
      </c>
      <c r="C833" s="603">
        <v>21.13</v>
      </c>
      <c r="D833" s="604">
        <v>30.68</v>
      </c>
      <c r="E833" s="602">
        <v>15.8</v>
      </c>
      <c r="F833" s="603">
        <v>23.82</v>
      </c>
      <c r="G833" s="604">
        <v>34.700000000000003</v>
      </c>
      <c r="H833" s="602">
        <v>18.59</v>
      </c>
      <c r="I833" s="603">
        <v>28.25</v>
      </c>
      <c r="J833" s="604">
        <v>41.28</v>
      </c>
      <c r="K833" s="602">
        <v>24.74</v>
      </c>
      <c r="L833" s="603">
        <v>37.96</v>
      </c>
      <c r="M833" s="604">
        <v>55.45</v>
      </c>
      <c r="N833" s="602">
        <v>43.05</v>
      </c>
      <c r="O833" s="603">
        <v>66.11</v>
      </c>
      <c r="P833" s="604">
        <v>94.82</v>
      </c>
    </row>
    <row r="834" spans="1:16">
      <c r="A834" s="670">
        <f t="shared" si="12"/>
        <v>83.8</v>
      </c>
      <c r="B834" s="602">
        <v>14.07</v>
      </c>
      <c r="C834" s="603">
        <v>21.09</v>
      </c>
      <c r="D834" s="604">
        <v>30.67</v>
      </c>
      <c r="E834" s="602">
        <v>15.74</v>
      </c>
      <c r="F834" s="603">
        <v>23.77</v>
      </c>
      <c r="G834" s="604">
        <v>34.68</v>
      </c>
      <c r="H834" s="602">
        <v>18.510000000000002</v>
      </c>
      <c r="I834" s="603">
        <v>28.2</v>
      </c>
      <c r="J834" s="604">
        <v>41.26</v>
      </c>
      <c r="K834" s="602">
        <v>24.63</v>
      </c>
      <c r="L834" s="603">
        <v>37.89</v>
      </c>
      <c r="M834" s="604">
        <v>55.42</v>
      </c>
      <c r="N834" s="602">
        <v>42.86</v>
      </c>
      <c r="O834" s="603">
        <v>65.989999999999995</v>
      </c>
      <c r="P834" s="604">
        <v>94.78</v>
      </c>
    </row>
    <row r="835" spans="1:16">
      <c r="A835" s="670">
        <f t="shared" si="12"/>
        <v>83.9</v>
      </c>
      <c r="B835" s="602">
        <v>14.01</v>
      </c>
      <c r="C835" s="603">
        <v>21.05</v>
      </c>
      <c r="D835" s="604">
        <v>30.65</v>
      </c>
      <c r="E835" s="602">
        <v>15.68</v>
      </c>
      <c r="F835" s="603">
        <v>23.73</v>
      </c>
      <c r="G835" s="604">
        <v>34.659999999999997</v>
      </c>
      <c r="H835" s="602">
        <v>18.440000000000001</v>
      </c>
      <c r="I835" s="603">
        <v>28.15</v>
      </c>
      <c r="J835" s="604">
        <v>41.24</v>
      </c>
      <c r="K835" s="602">
        <v>24.53</v>
      </c>
      <c r="L835" s="603">
        <v>37.82</v>
      </c>
      <c r="M835" s="604">
        <v>55.4</v>
      </c>
      <c r="N835" s="602">
        <v>42.68</v>
      </c>
      <c r="O835" s="603">
        <v>65.88</v>
      </c>
      <c r="P835" s="604">
        <v>94.74</v>
      </c>
    </row>
    <row r="836" spans="1:16">
      <c r="A836" s="670">
        <f t="shared" si="12"/>
        <v>84</v>
      </c>
      <c r="B836" s="602">
        <v>13.96</v>
      </c>
      <c r="C836" s="603">
        <v>21.02</v>
      </c>
      <c r="D836" s="604">
        <v>30.64</v>
      </c>
      <c r="E836" s="602">
        <v>15.61</v>
      </c>
      <c r="F836" s="603">
        <v>23.69</v>
      </c>
      <c r="G836" s="604">
        <v>34.65</v>
      </c>
      <c r="H836" s="602">
        <v>18.36</v>
      </c>
      <c r="I836" s="603">
        <v>28.11</v>
      </c>
      <c r="J836" s="604">
        <v>41.22</v>
      </c>
      <c r="K836" s="602">
        <v>24.42</v>
      </c>
      <c r="L836" s="603">
        <v>37.76</v>
      </c>
      <c r="M836" s="604">
        <v>55.37</v>
      </c>
      <c r="N836" s="602">
        <v>42.49</v>
      </c>
      <c r="O836" s="603">
        <v>65.760000000000005</v>
      </c>
      <c r="P836" s="604">
        <v>94.7</v>
      </c>
    </row>
    <row r="837" spans="1:16">
      <c r="A837" s="670">
        <f t="shared" si="12"/>
        <v>84.1</v>
      </c>
      <c r="B837" s="602">
        <v>13.9</v>
      </c>
      <c r="C837" s="603">
        <v>20.98</v>
      </c>
      <c r="D837" s="604">
        <v>30.63</v>
      </c>
      <c r="E837" s="602">
        <v>15.55</v>
      </c>
      <c r="F837" s="603">
        <v>23.65</v>
      </c>
      <c r="G837" s="604">
        <v>34.64</v>
      </c>
      <c r="H837" s="602">
        <v>18.29</v>
      </c>
      <c r="I837" s="603">
        <v>28.06</v>
      </c>
      <c r="J837" s="604">
        <v>41.2</v>
      </c>
      <c r="K837" s="602">
        <v>24.32</v>
      </c>
      <c r="L837" s="603">
        <v>37.69</v>
      </c>
      <c r="M837" s="604">
        <v>55.35</v>
      </c>
      <c r="N837" s="602">
        <v>42.31</v>
      </c>
      <c r="O837" s="603">
        <v>65.66</v>
      </c>
      <c r="P837" s="604">
        <v>94.67</v>
      </c>
    </row>
    <row r="838" spans="1:16">
      <c r="A838" s="670">
        <f t="shared" si="12"/>
        <v>84.2</v>
      </c>
      <c r="B838" s="602">
        <v>13.85</v>
      </c>
      <c r="C838" s="603">
        <v>20.95</v>
      </c>
      <c r="D838" s="604">
        <v>30.62</v>
      </c>
      <c r="E838" s="602">
        <v>15.49</v>
      </c>
      <c r="F838" s="603">
        <v>23.61</v>
      </c>
      <c r="G838" s="604">
        <v>34.619999999999997</v>
      </c>
      <c r="H838" s="602">
        <v>18.21</v>
      </c>
      <c r="I838" s="603">
        <v>28.01</v>
      </c>
      <c r="J838" s="604">
        <v>41.19</v>
      </c>
      <c r="K838" s="602">
        <v>24.22</v>
      </c>
      <c r="L838" s="603">
        <v>37.630000000000003</v>
      </c>
      <c r="M838" s="604">
        <v>55.33</v>
      </c>
      <c r="N838" s="602">
        <v>42.13</v>
      </c>
      <c r="O838" s="603">
        <v>65.55</v>
      </c>
      <c r="P838" s="604">
        <v>94.64</v>
      </c>
    </row>
    <row r="839" spans="1:16">
      <c r="A839" s="670">
        <f t="shared" si="12"/>
        <v>84.3</v>
      </c>
      <c r="B839" s="602">
        <v>13.8</v>
      </c>
      <c r="C839" s="603">
        <v>20.92</v>
      </c>
      <c r="D839" s="604">
        <v>30.61</v>
      </c>
      <c r="E839" s="602">
        <v>15.43</v>
      </c>
      <c r="F839" s="603">
        <v>23.58</v>
      </c>
      <c r="G839" s="604">
        <v>34.61</v>
      </c>
      <c r="H839" s="602">
        <v>18.14</v>
      </c>
      <c r="I839" s="603">
        <v>27.97</v>
      </c>
      <c r="J839" s="604">
        <v>41.18</v>
      </c>
      <c r="K839" s="602">
        <v>24.12</v>
      </c>
      <c r="L839" s="603">
        <v>37.57</v>
      </c>
      <c r="M839" s="604">
        <v>55.31</v>
      </c>
      <c r="N839" s="602">
        <v>41.96</v>
      </c>
      <c r="O839" s="603">
        <v>65.45</v>
      </c>
      <c r="P839" s="604">
        <v>94.61</v>
      </c>
    </row>
    <row r="840" spans="1:16">
      <c r="A840" s="670">
        <f t="shared" ref="A840:A903" si="13">ROUND(A839+0.1,1)</f>
        <v>84.4</v>
      </c>
      <c r="B840" s="602">
        <v>13.75</v>
      </c>
      <c r="C840" s="603">
        <v>20.89</v>
      </c>
      <c r="D840" s="604">
        <v>30.6</v>
      </c>
      <c r="E840" s="602">
        <v>15.38</v>
      </c>
      <c r="F840" s="603">
        <v>23.54</v>
      </c>
      <c r="G840" s="604">
        <v>34.6</v>
      </c>
      <c r="H840" s="602">
        <v>18.07</v>
      </c>
      <c r="I840" s="603">
        <v>27.92</v>
      </c>
      <c r="J840" s="604">
        <v>41.16</v>
      </c>
      <c r="K840" s="602">
        <v>24.02</v>
      </c>
      <c r="L840" s="603">
        <v>37.51</v>
      </c>
      <c r="M840" s="604">
        <v>55.3</v>
      </c>
      <c r="N840" s="602">
        <v>41.78</v>
      </c>
      <c r="O840" s="603">
        <v>65.34</v>
      </c>
      <c r="P840" s="604">
        <v>94.58</v>
      </c>
    </row>
    <row r="841" spans="1:16">
      <c r="A841" s="670">
        <f t="shared" si="13"/>
        <v>84.5</v>
      </c>
      <c r="B841" s="602">
        <v>13.7</v>
      </c>
      <c r="C841" s="603">
        <v>20.85</v>
      </c>
      <c r="D841" s="604">
        <v>30.59</v>
      </c>
      <c r="E841" s="602">
        <v>15.32</v>
      </c>
      <c r="F841" s="603">
        <v>23.5</v>
      </c>
      <c r="G841" s="604">
        <v>34.590000000000003</v>
      </c>
      <c r="H841" s="602">
        <v>18</v>
      </c>
      <c r="I841" s="603">
        <v>27.88</v>
      </c>
      <c r="J841" s="604">
        <v>41.15</v>
      </c>
      <c r="K841" s="602">
        <v>23.93</v>
      </c>
      <c r="L841" s="603">
        <v>37.450000000000003</v>
      </c>
      <c r="M841" s="604">
        <v>55.28</v>
      </c>
      <c r="N841" s="602">
        <v>41.61</v>
      </c>
      <c r="O841" s="603">
        <v>65.239999999999995</v>
      </c>
      <c r="P841" s="604">
        <v>94.56</v>
      </c>
    </row>
    <row r="842" spans="1:16">
      <c r="A842" s="670">
        <f t="shared" si="13"/>
        <v>84.6</v>
      </c>
      <c r="B842" s="602">
        <v>13.65</v>
      </c>
      <c r="C842" s="603">
        <v>20.82</v>
      </c>
      <c r="D842" s="604">
        <v>30.58</v>
      </c>
      <c r="E842" s="602">
        <v>15.26</v>
      </c>
      <c r="F842" s="603">
        <v>23.47</v>
      </c>
      <c r="G842" s="604">
        <v>34.58</v>
      </c>
      <c r="H842" s="602">
        <v>17.93</v>
      </c>
      <c r="I842" s="603">
        <v>27.84</v>
      </c>
      <c r="J842" s="604">
        <v>41.14</v>
      </c>
      <c r="K842" s="602">
        <v>23.83</v>
      </c>
      <c r="L842" s="603">
        <v>37.39</v>
      </c>
      <c r="M842" s="604">
        <v>55.26</v>
      </c>
      <c r="N842" s="602">
        <v>41.45</v>
      </c>
      <c r="O842" s="603">
        <v>65.150000000000006</v>
      </c>
      <c r="P842" s="604">
        <v>94.53</v>
      </c>
    </row>
    <row r="843" spans="1:16">
      <c r="A843" s="670">
        <f t="shared" si="13"/>
        <v>84.7</v>
      </c>
      <c r="B843" s="602">
        <v>13.6</v>
      </c>
      <c r="C843" s="603">
        <v>20.79</v>
      </c>
      <c r="D843" s="604">
        <v>30.58</v>
      </c>
      <c r="E843" s="602">
        <v>15.2</v>
      </c>
      <c r="F843" s="603">
        <v>23.43</v>
      </c>
      <c r="G843" s="604">
        <v>34.57</v>
      </c>
      <c r="H843" s="602">
        <v>17.86</v>
      </c>
      <c r="I843" s="603">
        <v>27.79</v>
      </c>
      <c r="J843" s="604">
        <v>41.13</v>
      </c>
      <c r="K843" s="602">
        <v>23.74</v>
      </c>
      <c r="L843" s="603">
        <v>37.33</v>
      </c>
      <c r="M843" s="604">
        <v>55.25</v>
      </c>
      <c r="N843" s="602">
        <v>41.28</v>
      </c>
      <c r="O843" s="603">
        <v>65.05</v>
      </c>
      <c r="P843" s="604">
        <v>94.51</v>
      </c>
    </row>
    <row r="844" spans="1:16">
      <c r="A844" s="670">
        <f t="shared" si="13"/>
        <v>84.8</v>
      </c>
      <c r="B844" s="602">
        <v>13.55</v>
      </c>
      <c r="C844" s="603">
        <v>20.76</v>
      </c>
      <c r="D844" s="604">
        <v>30.57</v>
      </c>
      <c r="E844" s="602">
        <v>15.15</v>
      </c>
      <c r="F844" s="603">
        <v>23.4</v>
      </c>
      <c r="G844" s="604">
        <v>34.57</v>
      </c>
      <c r="H844" s="602">
        <v>17.8</v>
      </c>
      <c r="I844" s="603">
        <v>27.75</v>
      </c>
      <c r="J844" s="604">
        <v>41.12</v>
      </c>
      <c r="K844" s="602">
        <v>23.65</v>
      </c>
      <c r="L844" s="603">
        <v>37.28</v>
      </c>
      <c r="M844" s="604">
        <v>55.24</v>
      </c>
      <c r="N844" s="602">
        <v>41.12</v>
      </c>
      <c r="O844" s="603">
        <v>64.959999999999994</v>
      </c>
      <c r="P844" s="604">
        <v>94.49</v>
      </c>
    </row>
    <row r="845" spans="1:16">
      <c r="A845" s="670">
        <f t="shared" si="13"/>
        <v>84.9</v>
      </c>
      <c r="B845" s="602">
        <v>13.51</v>
      </c>
      <c r="C845" s="603">
        <v>20.74</v>
      </c>
      <c r="D845" s="604">
        <v>30.56</v>
      </c>
      <c r="E845" s="602">
        <v>15.09</v>
      </c>
      <c r="F845" s="603">
        <v>23.37</v>
      </c>
      <c r="G845" s="604">
        <v>34.56</v>
      </c>
      <c r="H845" s="602">
        <v>17.73</v>
      </c>
      <c r="I845" s="603">
        <v>27.71</v>
      </c>
      <c r="J845" s="604">
        <v>41.11</v>
      </c>
      <c r="K845" s="602">
        <v>23.55</v>
      </c>
      <c r="L845" s="603">
        <v>37.229999999999997</v>
      </c>
      <c r="M845" s="604">
        <v>55.23</v>
      </c>
      <c r="N845" s="602">
        <v>40.950000000000003</v>
      </c>
      <c r="O845" s="603">
        <v>64.87</v>
      </c>
      <c r="P845" s="604">
        <v>94.48</v>
      </c>
    </row>
    <row r="846" spans="1:16">
      <c r="A846" s="670">
        <f t="shared" si="13"/>
        <v>85</v>
      </c>
      <c r="B846" s="602">
        <v>13.46</v>
      </c>
      <c r="C846" s="603">
        <v>20.71</v>
      </c>
      <c r="D846" s="604">
        <v>30.56</v>
      </c>
      <c r="E846" s="602">
        <v>15.04</v>
      </c>
      <c r="F846" s="603">
        <v>23.34</v>
      </c>
      <c r="G846" s="604">
        <v>34.549999999999997</v>
      </c>
      <c r="H846" s="602">
        <v>17.670000000000002</v>
      </c>
      <c r="I846" s="603">
        <v>27.68</v>
      </c>
      <c r="J846" s="604">
        <v>41.11</v>
      </c>
      <c r="K846" s="602">
        <v>23.47</v>
      </c>
      <c r="L846" s="603">
        <v>37.17</v>
      </c>
      <c r="M846" s="604">
        <v>55.22</v>
      </c>
      <c r="N846" s="602">
        <v>40.79</v>
      </c>
      <c r="O846" s="603">
        <v>64.78</v>
      </c>
      <c r="P846" s="604">
        <v>94.46</v>
      </c>
    </row>
    <row r="847" spans="1:16">
      <c r="A847" s="670">
        <f t="shared" si="13"/>
        <v>85.1</v>
      </c>
      <c r="B847" s="602">
        <v>13.41</v>
      </c>
      <c r="C847" s="603">
        <v>20.68</v>
      </c>
      <c r="D847" s="604">
        <v>30.55</v>
      </c>
      <c r="E847" s="602">
        <v>14.99</v>
      </c>
      <c r="F847" s="603">
        <v>23.3</v>
      </c>
      <c r="G847" s="604">
        <v>34.549999999999997</v>
      </c>
      <c r="H847" s="602">
        <v>17.600000000000001</v>
      </c>
      <c r="I847" s="603">
        <v>27.64</v>
      </c>
      <c r="J847" s="604">
        <v>41.1</v>
      </c>
      <c r="K847" s="602">
        <v>23.38</v>
      </c>
      <c r="L847" s="603">
        <v>37.119999999999997</v>
      </c>
      <c r="M847" s="604">
        <v>55.21</v>
      </c>
      <c r="N847" s="602">
        <v>40.64</v>
      </c>
      <c r="O847" s="603">
        <v>64.69</v>
      </c>
      <c r="P847" s="604">
        <v>94.45</v>
      </c>
    </row>
    <row r="848" spans="1:16">
      <c r="A848" s="670">
        <f t="shared" si="13"/>
        <v>85.2</v>
      </c>
      <c r="B848" s="602">
        <v>13.37</v>
      </c>
      <c r="C848" s="603">
        <v>20.65</v>
      </c>
      <c r="D848" s="604">
        <v>30.55</v>
      </c>
      <c r="E848" s="602">
        <v>14.94</v>
      </c>
      <c r="F848" s="603">
        <v>23.27</v>
      </c>
      <c r="G848" s="604">
        <v>34.549999999999997</v>
      </c>
      <c r="H848" s="602">
        <v>17.54</v>
      </c>
      <c r="I848" s="603">
        <v>27.6</v>
      </c>
      <c r="J848" s="604">
        <v>41.1</v>
      </c>
      <c r="K848" s="602">
        <v>23.29</v>
      </c>
      <c r="L848" s="603">
        <v>37.07</v>
      </c>
      <c r="M848" s="604">
        <v>55.2</v>
      </c>
      <c r="N848" s="602">
        <v>40.479999999999997</v>
      </c>
      <c r="O848" s="603">
        <v>64.61</v>
      </c>
      <c r="P848" s="604">
        <v>94.44</v>
      </c>
    </row>
    <row r="849" spans="1:16">
      <c r="A849" s="670">
        <f t="shared" si="13"/>
        <v>85.3</v>
      </c>
      <c r="B849" s="602">
        <v>13.32</v>
      </c>
      <c r="C849" s="603">
        <v>20.63</v>
      </c>
      <c r="D849" s="604">
        <v>30.55</v>
      </c>
      <c r="E849" s="602">
        <v>14.89</v>
      </c>
      <c r="F849" s="603">
        <v>23.25</v>
      </c>
      <c r="G849" s="604">
        <v>34.54</v>
      </c>
      <c r="H849" s="602">
        <v>17.48</v>
      </c>
      <c r="I849" s="603">
        <v>27.57</v>
      </c>
      <c r="J849" s="604">
        <v>41.09</v>
      </c>
      <c r="K849" s="602">
        <v>23.2</v>
      </c>
      <c r="L849" s="603">
        <v>37.020000000000003</v>
      </c>
      <c r="M849" s="604">
        <v>55.2</v>
      </c>
      <c r="N849" s="602">
        <v>40.33</v>
      </c>
      <c r="O849" s="603">
        <v>64.53</v>
      </c>
      <c r="P849" s="604">
        <v>94.43</v>
      </c>
    </row>
    <row r="850" spans="1:16">
      <c r="A850" s="670">
        <f t="shared" si="13"/>
        <v>85.4</v>
      </c>
      <c r="B850" s="602">
        <v>13.28</v>
      </c>
      <c r="C850" s="603">
        <v>20.6</v>
      </c>
      <c r="D850" s="604">
        <v>30.55</v>
      </c>
      <c r="E850" s="602">
        <v>14.83</v>
      </c>
      <c r="F850" s="603">
        <v>23.22</v>
      </c>
      <c r="G850" s="604">
        <v>34.54</v>
      </c>
      <c r="H850" s="602">
        <v>17.420000000000002</v>
      </c>
      <c r="I850" s="603">
        <v>27.53</v>
      </c>
      <c r="J850" s="604">
        <v>41.09</v>
      </c>
      <c r="K850" s="602">
        <v>23.12</v>
      </c>
      <c r="L850" s="603">
        <v>36.979999999999997</v>
      </c>
      <c r="M850" s="604">
        <v>55.19</v>
      </c>
      <c r="N850" s="602">
        <v>40.18</v>
      </c>
      <c r="O850" s="603">
        <v>64.45</v>
      </c>
      <c r="P850" s="604">
        <v>94.42</v>
      </c>
    </row>
    <row r="851" spans="1:16">
      <c r="A851" s="670">
        <f t="shared" si="13"/>
        <v>85.5</v>
      </c>
      <c r="B851" s="602">
        <v>13.24</v>
      </c>
      <c r="C851" s="603">
        <v>20.58</v>
      </c>
      <c r="D851" s="604">
        <v>30.54</v>
      </c>
      <c r="E851" s="602">
        <v>14.79</v>
      </c>
      <c r="F851" s="603">
        <v>23.19</v>
      </c>
      <c r="G851" s="604">
        <v>34.54</v>
      </c>
      <c r="H851" s="602">
        <v>17.36</v>
      </c>
      <c r="I851" s="603">
        <v>27.5</v>
      </c>
      <c r="J851" s="604">
        <v>41.09</v>
      </c>
      <c r="K851" s="602">
        <v>23.04</v>
      </c>
      <c r="L851" s="603">
        <v>36.93</v>
      </c>
      <c r="M851" s="604">
        <v>55.19</v>
      </c>
      <c r="N851" s="602">
        <v>40.03</v>
      </c>
      <c r="O851" s="603">
        <v>64.37</v>
      </c>
      <c r="P851" s="604">
        <v>94.42</v>
      </c>
    </row>
    <row r="852" spans="1:16">
      <c r="A852" s="670">
        <f t="shared" si="13"/>
        <v>85.6</v>
      </c>
      <c r="B852" s="602">
        <v>13.19</v>
      </c>
      <c r="C852" s="603">
        <v>20.56</v>
      </c>
      <c r="D852" s="604">
        <v>30.54</v>
      </c>
      <c r="E852" s="602">
        <v>14.74</v>
      </c>
      <c r="F852" s="603">
        <v>23.16</v>
      </c>
      <c r="G852" s="604">
        <v>34.54</v>
      </c>
      <c r="H852" s="602">
        <v>17.3</v>
      </c>
      <c r="I852" s="603">
        <v>27.47</v>
      </c>
      <c r="J852" s="604">
        <v>41.08</v>
      </c>
      <c r="K852" s="602">
        <v>22.95</v>
      </c>
      <c r="L852" s="603">
        <v>36.89</v>
      </c>
      <c r="M852" s="604">
        <v>55.19</v>
      </c>
      <c r="N852" s="602">
        <v>39.89</v>
      </c>
      <c r="O852" s="603">
        <v>64.290000000000006</v>
      </c>
      <c r="P852" s="604">
        <v>94.42</v>
      </c>
    </row>
    <row r="853" spans="1:16">
      <c r="A853" s="670">
        <f t="shared" si="13"/>
        <v>85.7</v>
      </c>
      <c r="B853" s="602">
        <v>13.15</v>
      </c>
      <c r="C853" s="603">
        <v>20.53</v>
      </c>
      <c r="D853" s="604">
        <v>30.54</v>
      </c>
      <c r="E853" s="602">
        <v>14.69</v>
      </c>
      <c r="F853" s="603">
        <v>23.13</v>
      </c>
      <c r="G853" s="604">
        <v>34.54</v>
      </c>
      <c r="H853" s="602">
        <v>17.239999999999998</v>
      </c>
      <c r="I853" s="603">
        <v>27.43</v>
      </c>
      <c r="J853" s="604">
        <v>41.08</v>
      </c>
      <c r="K853" s="602">
        <v>22.87</v>
      </c>
      <c r="L853" s="603">
        <v>36.840000000000003</v>
      </c>
      <c r="M853" s="604">
        <v>55.19</v>
      </c>
      <c r="N853" s="602">
        <v>39.74</v>
      </c>
      <c r="O853" s="603">
        <v>64.22</v>
      </c>
      <c r="P853" s="604">
        <v>94.41</v>
      </c>
    </row>
    <row r="854" spans="1:16">
      <c r="A854" s="670">
        <f t="shared" si="13"/>
        <v>85.8</v>
      </c>
      <c r="B854" s="602">
        <v>13.11</v>
      </c>
      <c r="C854" s="603">
        <v>20.51</v>
      </c>
      <c r="D854" s="604">
        <v>30.54</v>
      </c>
      <c r="E854" s="602">
        <v>14.64</v>
      </c>
      <c r="F854" s="603">
        <v>23.11</v>
      </c>
      <c r="G854" s="604">
        <v>34.54</v>
      </c>
      <c r="H854" s="602">
        <v>17.18</v>
      </c>
      <c r="I854" s="603">
        <v>27.4</v>
      </c>
      <c r="J854" s="604">
        <v>41.08</v>
      </c>
      <c r="K854" s="602">
        <v>22.79</v>
      </c>
      <c r="L854" s="603">
        <v>36.799999999999997</v>
      </c>
      <c r="M854" s="604">
        <v>55.19</v>
      </c>
      <c r="N854" s="602">
        <v>39.6</v>
      </c>
      <c r="O854" s="603">
        <v>64.150000000000006</v>
      </c>
      <c r="P854" s="604">
        <v>94.42</v>
      </c>
    </row>
    <row r="855" spans="1:16">
      <c r="A855" s="670">
        <f t="shared" si="13"/>
        <v>85.9</v>
      </c>
      <c r="B855" s="602">
        <v>13.07</v>
      </c>
      <c r="C855" s="603">
        <v>20.49</v>
      </c>
      <c r="D855" s="604">
        <v>30.55</v>
      </c>
      <c r="E855" s="602">
        <v>14.59</v>
      </c>
      <c r="F855" s="603">
        <v>23.08</v>
      </c>
      <c r="G855" s="604">
        <v>34.54</v>
      </c>
      <c r="H855" s="602">
        <v>17.12</v>
      </c>
      <c r="I855" s="603">
        <v>27.37</v>
      </c>
      <c r="J855" s="604">
        <v>41.09</v>
      </c>
      <c r="K855" s="602">
        <v>22.72</v>
      </c>
      <c r="L855" s="603">
        <v>36.76</v>
      </c>
      <c r="M855" s="604">
        <v>55.19</v>
      </c>
      <c r="N855" s="602">
        <v>39.46</v>
      </c>
      <c r="O855" s="603">
        <v>64.08</v>
      </c>
      <c r="P855" s="604">
        <v>94.42</v>
      </c>
    </row>
    <row r="856" spans="1:16">
      <c r="A856" s="670">
        <f t="shared" si="13"/>
        <v>86</v>
      </c>
      <c r="B856" s="602">
        <v>13.03</v>
      </c>
      <c r="C856" s="603">
        <v>20.47</v>
      </c>
      <c r="D856" s="604">
        <v>30.55</v>
      </c>
      <c r="E856" s="602">
        <v>14.55</v>
      </c>
      <c r="F856" s="603">
        <v>23.06</v>
      </c>
      <c r="G856" s="604">
        <v>34.54</v>
      </c>
      <c r="H856" s="602">
        <v>17.07</v>
      </c>
      <c r="I856" s="603">
        <v>27.34</v>
      </c>
      <c r="J856" s="604">
        <v>41.09</v>
      </c>
      <c r="K856" s="602">
        <v>22.64</v>
      </c>
      <c r="L856" s="603">
        <v>36.72</v>
      </c>
      <c r="M856" s="604">
        <v>55.19</v>
      </c>
      <c r="N856" s="602">
        <v>39.32</v>
      </c>
      <c r="O856" s="603">
        <v>64.010000000000005</v>
      </c>
      <c r="P856" s="604">
        <v>94.42</v>
      </c>
    </row>
    <row r="857" spans="1:16">
      <c r="A857" s="670">
        <f t="shared" si="13"/>
        <v>86.1</v>
      </c>
      <c r="B857" s="602">
        <v>12.99</v>
      </c>
      <c r="C857" s="603">
        <v>20.45</v>
      </c>
      <c r="D857" s="604">
        <v>30.55</v>
      </c>
      <c r="E857" s="602">
        <v>14.5</v>
      </c>
      <c r="F857" s="603">
        <v>23.04</v>
      </c>
      <c r="G857" s="604">
        <v>34.54</v>
      </c>
      <c r="H857" s="602">
        <v>17.010000000000002</v>
      </c>
      <c r="I857" s="603">
        <v>27.31</v>
      </c>
      <c r="J857" s="604">
        <v>41.09</v>
      </c>
      <c r="K857" s="602">
        <v>22.56</v>
      </c>
      <c r="L857" s="603">
        <v>36.68</v>
      </c>
      <c r="M857" s="604">
        <v>55.2</v>
      </c>
      <c r="N857" s="602">
        <v>39.18</v>
      </c>
      <c r="O857" s="603">
        <v>63.94</v>
      </c>
      <c r="P857" s="604">
        <v>94.43</v>
      </c>
    </row>
    <row r="858" spans="1:16">
      <c r="A858" s="670">
        <f t="shared" si="13"/>
        <v>86.2</v>
      </c>
      <c r="B858" s="602">
        <v>12.95</v>
      </c>
      <c r="C858" s="603">
        <v>20.43</v>
      </c>
      <c r="D858" s="604">
        <v>30.55</v>
      </c>
      <c r="E858" s="602">
        <v>14.46</v>
      </c>
      <c r="F858" s="603">
        <v>23.01</v>
      </c>
      <c r="G858" s="604">
        <v>34.549999999999997</v>
      </c>
      <c r="H858" s="602">
        <v>16.96</v>
      </c>
      <c r="I858" s="603">
        <v>27.29</v>
      </c>
      <c r="J858" s="604">
        <v>41.09</v>
      </c>
      <c r="K858" s="602">
        <v>22.49</v>
      </c>
      <c r="L858" s="603">
        <v>36.64</v>
      </c>
      <c r="M858" s="604">
        <v>55.2</v>
      </c>
      <c r="N858" s="602">
        <v>39.049999999999997</v>
      </c>
      <c r="O858" s="603">
        <v>63.88</v>
      </c>
      <c r="P858" s="604">
        <v>94.44</v>
      </c>
    </row>
    <row r="859" spans="1:16">
      <c r="A859" s="670">
        <f t="shared" si="13"/>
        <v>86.3</v>
      </c>
      <c r="B859" s="602">
        <v>12.91</v>
      </c>
      <c r="C859" s="603">
        <v>20.41</v>
      </c>
      <c r="D859" s="604">
        <v>30.56</v>
      </c>
      <c r="E859" s="602">
        <v>14.41</v>
      </c>
      <c r="F859" s="603">
        <v>22.99</v>
      </c>
      <c r="G859" s="604">
        <v>34.549999999999997</v>
      </c>
      <c r="H859" s="602">
        <v>16.899999999999999</v>
      </c>
      <c r="I859" s="603">
        <v>27.26</v>
      </c>
      <c r="J859" s="604">
        <v>41.1</v>
      </c>
      <c r="K859" s="602">
        <v>22.41</v>
      </c>
      <c r="L859" s="603">
        <v>36.6</v>
      </c>
      <c r="M859" s="604">
        <v>55.21</v>
      </c>
      <c r="N859" s="602">
        <v>38.92</v>
      </c>
      <c r="O859" s="603">
        <v>63.82</v>
      </c>
      <c r="P859" s="604">
        <v>94.45</v>
      </c>
    </row>
    <row r="860" spans="1:16">
      <c r="A860" s="670">
        <f t="shared" si="13"/>
        <v>86.4</v>
      </c>
      <c r="B860" s="602">
        <v>12.87</v>
      </c>
      <c r="C860" s="603">
        <v>20.39</v>
      </c>
      <c r="D860" s="604">
        <v>30.56</v>
      </c>
      <c r="E860" s="602">
        <v>14.37</v>
      </c>
      <c r="F860" s="603">
        <v>22.97</v>
      </c>
      <c r="G860" s="604">
        <v>34.56</v>
      </c>
      <c r="H860" s="602">
        <v>16.850000000000001</v>
      </c>
      <c r="I860" s="603">
        <v>27.23</v>
      </c>
      <c r="J860" s="604">
        <v>41.1</v>
      </c>
      <c r="K860" s="602">
        <v>22.34</v>
      </c>
      <c r="L860" s="603">
        <v>36.57</v>
      </c>
      <c r="M860" s="604">
        <v>55.21</v>
      </c>
      <c r="N860" s="602">
        <v>38.79</v>
      </c>
      <c r="O860" s="603">
        <v>63.75</v>
      </c>
      <c r="P860" s="604">
        <v>94.46</v>
      </c>
    </row>
    <row r="861" spans="1:16">
      <c r="A861" s="670">
        <f t="shared" si="13"/>
        <v>86.5</v>
      </c>
      <c r="B861" s="602">
        <v>12.84</v>
      </c>
      <c r="C861" s="603">
        <v>20.37</v>
      </c>
      <c r="D861" s="604">
        <v>30.57</v>
      </c>
      <c r="E861" s="602">
        <v>14.33</v>
      </c>
      <c r="F861" s="603">
        <v>22.95</v>
      </c>
      <c r="G861" s="604">
        <v>34.56</v>
      </c>
      <c r="H861" s="602">
        <v>16.8</v>
      </c>
      <c r="I861" s="603">
        <v>27.21</v>
      </c>
      <c r="J861" s="604">
        <v>41.11</v>
      </c>
      <c r="K861" s="602">
        <v>22.27</v>
      </c>
      <c r="L861" s="603">
        <v>36.53</v>
      </c>
      <c r="M861" s="604">
        <v>55.22</v>
      </c>
      <c r="N861" s="602">
        <v>38.659999999999997</v>
      </c>
      <c r="O861" s="603">
        <v>63.7</v>
      </c>
      <c r="P861" s="604">
        <v>94.47</v>
      </c>
    </row>
    <row r="862" spans="1:16">
      <c r="A862" s="670">
        <f t="shared" si="13"/>
        <v>86.6</v>
      </c>
      <c r="B862" s="602">
        <v>12.8</v>
      </c>
      <c r="C862" s="603">
        <v>20.350000000000001</v>
      </c>
      <c r="D862" s="604">
        <v>30.57</v>
      </c>
      <c r="E862" s="602">
        <v>14.28</v>
      </c>
      <c r="F862" s="603">
        <v>22.93</v>
      </c>
      <c r="G862" s="604">
        <v>34.57</v>
      </c>
      <c r="H862" s="602">
        <v>16.75</v>
      </c>
      <c r="I862" s="603">
        <v>27.18</v>
      </c>
      <c r="J862" s="604">
        <v>41.12</v>
      </c>
      <c r="K862" s="602">
        <v>22.2</v>
      </c>
      <c r="L862" s="603">
        <v>36.5</v>
      </c>
      <c r="M862" s="604">
        <v>55.23</v>
      </c>
      <c r="N862" s="602">
        <v>38.53</v>
      </c>
      <c r="O862" s="603">
        <v>63.64</v>
      </c>
      <c r="P862" s="604">
        <v>94.48</v>
      </c>
    </row>
    <row r="863" spans="1:16">
      <c r="A863" s="670">
        <f t="shared" si="13"/>
        <v>86.7</v>
      </c>
      <c r="B863" s="602">
        <v>12.76</v>
      </c>
      <c r="C863" s="603">
        <v>20.329999999999998</v>
      </c>
      <c r="D863" s="604">
        <v>30.58</v>
      </c>
      <c r="E863" s="602">
        <v>14.24</v>
      </c>
      <c r="F863" s="603">
        <v>22.91</v>
      </c>
      <c r="G863" s="604">
        <v>34.57</v>
      </c>
      <c r="H863" s="602">
        <v>16.7</v>
      </c>
      <c r="I863" s="603">
        <v>27.16</v>
      </c>
      <c r="J863" s="604">
        <v>41.13</v>
      </c>
      <c r="K863" s="602">
        <v>22.13</v>
      </c>
      <c r="L863" s="603">
        <v>36.47</v>
      </c>
      <c r="M863" s="604">
        <v>55.24</v>
      </c>
      <c r="N863" s="602">
        <v>38.409999999999997</v>
      </c>
      <c r="O863" s="603">
        <v>63.58</v>
      </c>
      <c r="P863" s="604">
        <v>94.5</v>
      </c>
    </row>
    <row r="864" spans="1:16">
      <c r="A864" s="670">
        <f t="shared" si="13"/>
        <v>86.8</v>
      </c>
      <c r="B864" s="602">
        <v>12.73</v>
      </c>
      <c r="C864" s="603">
        <v>20.32</v>
      </c>
      <c r="D864" s="604">
        <v>30.58</v>
      </c>
      <c r="E864" s="602">
        <v>14.2</v>
      </c>
      <c r="F864" s="603">
        <v>22.89</v>
      </c>
      <c r="G864" s="604">
        <v>34.58</v>
      </c>
      <c r="H864" s="602">
        <v>16.649999999999999</v>
      </c>
      <c r="I864" s="603">
        <v>27.14</v>
      </c>
      <c r="J864" s="604">
        <v>41.13</v>
      </c>
      <c r="K864" s="602">
        <v>22.06</v>
      </c>
      <c r="L864" s="603">
        <v>36.44</v>
      </c>
      <c r="M864" s="604">
        <v>55.25</v>
      </c>
      <c r="N864" s="602">
        <v>38.28</v>
      </c>
      <c r="O864" s="603">
        <v>63.53</v>
      </c>
      <c r="P864" s="604">
        <v>94.52</v>
      </c>
    </row>
    <row r="865" spans="1:16">
      <c r="A865" s="670">
        <f t="shared" si="13"/>
        <v>86.9</v>
      </c>
      <c r="B865" s="602">
        <v>12.69</v>
      </c>
      <c r="C865" s="603">
        <v>20.3</v>
      </c>
      <c r="D865" s="604">
        <v>30.59</v>
      </c>
      <c r="E865" s="602">
        <v>14.16</v>
      </c>
      <c r="F865" s="603">
        <v>22.87</v>
      </c>
      <c r="G865" s="604">
        <v>34.590000000000003</v>
      </c>
      <c r="H865" s="602">
        <v>16.600000000000001</v>
      </c>
      <c r="I865" s="603">
        <v>27.11</v>
      </c>
      <c r="J865" s="604">
        <v>41.14</v>
      </c>
      <c r="K865" s="602">
        <v>21.99</v>
      </c>
      <c r="L865" s="603">
        <v>36.4</v>
      </c>
      <c r="M865" s="604">
        <v>55.26</v>
      </c>
      <c r="N865" s="602">
        <v>38.159999999999997</v>
      </c>
      <c r="O865" s="603">
        <v>63.48</v>
      </c>
      <c r="P865" s="604">
        <v>94.54</v>
      </c>
    </row>
    <row r="866" spans="1:16">
      <c r="A866" s="670">
        <f t="shared" si="13"/>
        <v>87</v>
      </c>
      <c r="B866" s="602">
        <v>12.66</v>
      </c>
      <c r="C866" s="603">
        <v>20.29</v>
      </c>
      <c r="D866" s="604">
        <v>30.6</v>
      </c>
      <c r="E866" s="602">
        <v>14.12</v>
      </c>
      <c r="F866" s="603">
        <v>22.85</v>
      </c>
      <c r="G866" s="604">
        <v>34.6</v>
      </c>
      <c r="H866" s="602">
        <v>16.55</v>
      </c>
      <c r="I866" s="603">
        <v>27.09</v>
      </c>
      <c r="J866" s="604">
        <v>41.15</v>
      </c>
      <c r="K866" s="602">
        <v>21.92</v>
      </c>
      <c r="L866" s="603">
        <v>36.380000000000003</v>
      </c>
      <c r="M866" s="604">
        <v>55.28</v>
      </c>
      <c r="N866" s="602">
        <v>38.04</v>
      </c>
      <c r="O866" s="603">
        <v>63.43</v>
      </c>
      <c r="P866" s="604">
        <v>94.56</v>
      </c>
    </row>
    <row r="867" spans="1:16">
      <c r="A867" s="670">
        <f t="shared" si="13"/>
        <v>87.1</v>
      </c>
      <c r="B867" s="602">
        <v>12.62</v>
      </c>
      <c r="C867" s="603">
        <v>20.27</v>
      </c>
      <c r="D867" s="604">
        <v>30.61</v>
      </c>
      <c r="E867" s="602">
        <v>14.08</v>
      </c>
      <c r="F867" s="603">
        <v>22.83</v>
      </c>
      <c r="G867" s="604">
        <v>34.61</v>
      </c>
      <c r="H867" s="602">
        <v>16.5</v>
      </c>
      <c r="I867" s="603">
        <v>27.07</v>
      </c>
      <c r="J867" s="604">
        <v>41.16</v>
      </c>
      <c r="K867" s="602">
        <v>21.86</v>
      </c>
      <c r="L867" s="603">
        <v>36.35</v>
      </c>
      <c r="M867" s="604">
        <v>55.29</v>
      </c>
      <c r="N867" s="602">
        <v>37.93</v>
      </c>
      <c r="O867" s="603">
        <v>63.38</v>
      </c>
      <c r="P867" s="604">
        <v>94.58</v>
      </c>
    </row>
    <row r="868" spans="1:16">
      <c r="A868" s="670">
        <f t="shared" si="13"/>
        <v>87.2</v>
      </c>
      <c r="B868" s="602">
        <v>12.59</v>
      </c>
      <c r="C868" s="603">
        <v>20.260000000000002</v>
      </c>
      <c r="D868" s="604">
        <v>30.61</v>
      </c>
      <c r="E868" s="602">
        <v>14.04</v>
      </c>
      <c r="F868" s="603">
        <v>22.82</v>
      </c>
      <c r="G868" s="604">
        <v>34.619999999999997</v>
      </c>
      <c r="H868" s="602">
        <v>16.46</v>
      </c>
      <c r="I868" s="603">
        <v>27.05</v>
      </c>
      <c r="J868" s="604">
        <v>41.18</v>
      </c>
      <c r="K868" s="602">
        <v>21.79</v>
      </c>
      <c r="L868" s="603">
        <v>36.32</v>
      </c>
      <c r="M868" s="604">
        <v>55.31</v>
      </c>
      <c r="N868" s="602">
        <v>37.81</v>
      </c>
      <c r="O868" s="603">
        <v>63.33</v>
      </c>
      <c r="P868" s="604">
        <v>94.6</v>
      </c>
    </row>
    <row r="869" spans="1:16">
      <c r="A869" s="670">
        <f t="shared" si="13"/>
        <v>87.3</v>
      </c>
      <c r="B869" s="602">
        <v>12.56</v>
      </c>
      <c r="C869" s="603">
        <v>20.239999999999998</v>
      </c>
      <c r="D869" s="604">
        <v>30.62</v>
      </c>
      <c r="E869" s="602">
        <v>14.01</v>
      </c>
      <c r="F869" s="603">
        <v>22.8</v>
      </c>
      <c r="G869" s="604">
        <v>34.630000000000003</v>
      </c>
      <c r="H869" s="602">
        <v>16.41</v>
      </c>
      <c r="I869" s="603">
        <v>27.03</v>
      </c>
      <c r="J869" s="604">
        <v>41.19</v>
      </c>
      <c r="K869" s="602">
        <v>21.73</v>
      </c>
      <c r="L869" s="603">
        <v>36.29</v>
      </c>
      <c r="M869" s="604">
        <v>55.32</v>
      </c>
      <c r="N869" s="602">
        <v>37.700000000000003</v>
      </c>
      <c r="O869" s="603">
        <v>63.29</v>
      </c>
      <c r="P869" s="604">
        <v>94.63</v>
      </c>
    </row>
    <row r="870" spans="1:16">
      <c r="A870" s="670">
        <f t="shared" si="13"/>
        <v>87.4</v>
      </c>
      <c r="B870" s="602">
        <v>12.52</v>
      </c>
      <c r="C870" s="603">
        <v>20.23</v>
      </c>
      <c r="D870" s="604">
        <v>30.63</v>
      </c>
      <c r="E870" s="602">
        <v>13.97</v>
      </c>
      <c r="F870" s="603">
        <v>22.79</v>
      </c>
      <c r="G870" s="604">
        <v>34.64</v>
      </c>
      <c r="H870" s="602">
        <v>16.37</v>
      </c>
      <c r="I870" s="603">
        <v>27.01</v>
      </c>
      <c r="J870" s="604">
        <v>41.2</v>
      </c>
      <c r="K870" s="602">
        <v>21.67</v>
      </c>
      <c r="L870" s="603">
        <v>36.270000000000003</v>
      </c>
      <c r="M870" s="604">
        <v>55.34</v>
      </c>
      <c r="N870" s="602">
        <v>37.58</v>
      </c>
      <c r="O870" s="603">
        <v>63.24</v>
      </c>
      <c r="P870" s="604">
        <v>94.65</v>
      </c>
    </row>
    <row r="871" spans="1:16">
      <c r="A871" s="670">
        <f t="shared" si="13"/>
        <v>87.5</v>
      </c>
      <c r="B871" s="602">
        <v>12.49</v>
      </c>
      <c r="C871" s="603">
        <v>20.22</v>
      </c>
      <c r="D871" s="604">
        <v>30.64</v>
      </c>
      <c r="E871" s="602">
        <v>13.93</v>
      </c>
      <c r="F871" s="603">
        <v>22.77</v>
      </c>
      <c r="G871" s="604">
        <v>34.65</v>
      </c>
      <c r="H871" s="602">
        <v>16.32</v>
      </c>
      <c r="I871" s="603">
        <v>26.99</v>
      </c>
      <c r="J871" s="604">
        <v>41.21</v>
      </c>
      <c r="K871" s="602">
        <v>21.6</v>
      </c>
      <c r="L871" s="603">
        <v>36.24</v>
      </c>
      <c r="M871" s="604">
        <v>55.36</v>
      </c>
      <c r="N871" s="602">
        <v>37.47</v>
      </c>
      <c r="O871" s="603">
        <v>63.2</v>
      </c>
      <c r="P871" s="604">
        <v>94.68</v>
      </c>
    </row>
    <row r="872" spans="1:16">
      <c r="A872" s="670">
        <f t="shared" si="13"/>
        <v>87.6</v>
      </c>
      <c r="B872" s="602">
        <v>12.46</v>
      </c>
      <c r="C872" s="603">
        <v>20.2</v>
      </c>
      <c r="D872" s="604">
        <v>30.65</v>
      </c>
      <c r="E872" s="602">
        <v>13.89</v>
      </c>
      <c r="F872" s="603">
        <v>22.76</v>
      </c>
      <c r="G872" s="604">
        <v>34.659999999999997</v>
      </c>
      <c r="H872" s="602">
        <v>16.28</v>
      </c>
      <c r="I872" s="603">
        <v>26.98</v>
      </c>
      <c r="J872" s="604">
        <v>41.23</v>
      </c>
      <c r="K872" s="602">
        <v>21.54</v>
      </c>
      <c r="L872" s="603">
        <v>36.22</v>
      </c>
      <c r="M872" s="604">
        <v>55.38</v>
      </c>
      <c r="N872" s="602">
        <v>37.36</v>
      </c>
      <c r="O872" s="603">
        <v>63.16</v>
      </c>
      <c r="P872" s="604">
        <v>94.71</v>
      </c>
    </row>
    <row r="873" spans="1:16">
      <c r="A873" s="670">
        <f t="shared" si="13"/>
        <v>87.7</v>
      </c>
      <c r="B873" s="602">
        <v>12.43</v>
      </c>
      <c r="C873" s="603">
        <v>20.190000000000001</v>
      </c>
      <c r="D873" s="604">
        <v>30.67</v>
      </c>
      <c r="E873" s="602">
        <v>13.86</v>
      </c>
      <c r="F873" s="603">
        <v>22.74</v>
      </c>
      <c r="G873" s="604">
        <v>34.67</v>
      </c>
      <c r="H873" s="602">
        <v>16.23</v>
      </c>
      <c r="I873" s="603">
        <v>26.96</v>
      </c>
      <c r="J873" s="604">
        <v>41.24</v>
      </c>
      <c r="K873" s="602">
        <v>21.48</v>
      </c>
      <c r="L873" s="603">
        <v>36.19</v>
      </c>
      <c r="M873" s="604">
        <v>55.4</v>
      </c>
      <c r="N873" s="602">
        <v>37.25</v>
      </c>
      <c r="O873" s="603">
        <v>63.12</v>
      </c>
      <c r="P873" s="604">
        <v>94.74</v>
      </c>
    </row>
    <row r="874" spans="1:16">
      <c r="A874" s="670">
        <f t="shared" si="13"/>
        <v>87.8</v>
      </c>
      <c r="B874" s="602">
        <v>12.4</v>
      </c>
      <c r="C874" s="603">
        <v>20.18</v>
      </c>
      <c r="D874" s="604">
        <v>30.68</v>
      </c>
      <c r="E874" s="602">
        <v>13.82</v>
      </c>
      <c r="F874" s="603">
        <v>22.73</v>
      </c>
      <c r="G874" s="604">
        <v>34.69</v>
      </c>
      <c r="H874" s="602">
        <v>16.190000000000001</v>
      </c>
      <c r="I874" s="603">
        <v>26.94</v>
      </c>
      <c r="J874" s="604">
        <v>41.26</v>
      </c>
      <c r="K874" s="602">
        <v>21.42</v>
      </c>
      <c r="L874" s="603">
        <v>36.17</v>
      </c>
      <c r="M874" s="604">
        <v>55.42</v>
      </c>
      <c r="N874" s="602">
        <v>37.15</v>
      </c>
      <c r="O874" s="603">
        <v>63.08</v>
      </c>
      <c r="P874" s="604">
        <v>94.78</v>
      </c>
    </row>
    <row r="875" spans="1:16">
      <c r="A875" s="670">
        <f t="shared" si="13"/>
        <v>87.9</v>
      </c>
      <c r="B875" s="602">
        <v>12.37</v>
      </c>
      <c r="C875" s="603">
        <v>20.170000000000002</v>
      </c>
      <c r="D875" s="604">
        <v>30.69</v>
      </c>
      <c r="E875" s="602">
        <v>13.79</v>
      </c>
      <c r="F875" s="603">
        <v>22.72</v>
      </c>
      <c r="G875" s="604">
        <v>34.700000000000003</v>
      </c>
      <c r="H875" s="602">
        <v>16.149999999999999</v>
      </c>
      <c r="I875" s="603">
        <v>26.93</v>
      </c>
      <c r="J875" s="604">
        <v>41.28</v>
      </c>
      <c r="K875" s="602">
        <v>21.37</v>
      </c>
      <c r="L875" s="603">
        <v>36.15</v>
      </c>
      <c r="M875" s="604">
        <v>55.44</v>
      </c>
      <c r="N875" s="602">
        <v>37.04</v>
      </c>
      <c r="O875" s="603">
        <v>63.05</v>
      </c>
      <c r="P875" s="604">
        <v>94.81</v>
      </c>
    </row>
    <row r="876" spans="1:16">
      <c r="A876" s="670">
        <f t="shared" si="13"/>
        <v>88</v>
      </c>
      <c r="B876" s="602">
        <v>12.34</v>
      </c>
      <c r="C876" s="603">
        <v>20.16</v>
      </c>
      <c r="D876" s="604">
        <v>30.7</v>
      </c>
      <c r="E876" s="602">
        <v>13.76</v>
      </c>
      <c r="F876" s="603">
        <v>22.71</v>
      </c>
      <c r="G876" s="604">
        <v>34.72</v>
      </c>
      <c r="H876" s="602">
        <v>16.11</v>
      </c>
      <c r="I876" s="603">
        <v>26.91</v>
      </c>
      <c r="J876" s="604">
        <v>41.29</v>
      </c>
      <c r="K876" s="602">
        <v>21.31</v>
      </c>
      <c r="L876" s="603">
        <v>36.130000000000003</v>
      </c>
      <c r="M876" s="604">
        <v>55.46</v>
      </c>
      <c r="N876" s="602">
        <v>36.94</v>
      </c>
      <c r="O876" s="603">
        <v>63.01</v>
      </c>
      <c r="P876" s="604">
        <v>94.85</v>
      </c>
    </row>
    <row r="877" spans="1:16">
      <c r="A877" s="670">
        <f t="shared" si="13"/>
        <v>88.1</v>
      </c>
      <c r="B877" s="602">
        <v>12.31</v>
      </c>
      <c r="C877" s="603">
        <v>20.149999999999999</v>
      </c>
      <c r="D877" s="604">
        <v>30.72</v>
      </c>
      <c r="E877" s="602">
        <v>13.72</v>
      </c>
      <c r="F877" s="603">
        <v>22.69</v>
      </c>
      <c r="G877" s="604">
        <v>34.729999999999997</v>
      </c>
      <c r="H877" s="602">
        <v>16.07</v>
      </c>
      <c r="I877" s="603">
        <v>26.9</v>
      </c>
      <c r="J877" s="604">
        <v>41.31</v>
      </c>
      <c r="K877" s="602">
        <v>21.25</v>
      </c>
      <c r="L877" s="603">
        <v>36.11</v>
      </c>
      <c r="M877" s="604">
        <v>55.48</v>
      </c>
      <c r="N877" s="602">
        <v>36.840000000000003</v>
      </c>
      <c r="O877" s="603">
        <v>62.98</v>
      </c>
      <c r="P877" s="604">
        <v>94.88</v>
      </c>
    </row>
    <row r="878" spans="1:16">
      <c r="A878" s="670">
        <f t="shared" si="13"/>
        <v>88.2</v>
      </c>
      <c r="B878" s="602">
        <v>12.28</v>
      </c>
      <c r="C878" s="603">
        <v>20.14</v>
      </c>
      <c r="D878" s="604">
        <v>30.73</v>
      </c>
      <c r="E878" s="602">
        <v>13.69</v>
      </c>
      <c r="F878" s="603">
        <v>22.68</v>
      </c>
      <c r="G878" s="604">
        <v>34.75</v>
      </c>
      <c r="H878" s="602">
        <v>16.03</v>
      </c>
      <c r="I878" s="603">
        <v>26.89</v>
      </c>
      <c r="J878" s="604">
        <v>41.33</v>
      </c>
      <c r="K878" s="602">
        <v>21.2</v>
      </c>
      <c r="L878" s="603">
        <v>36.090000000000003</v>
      </c>
      <c r="M878" s="604">
        <v>55.51</v>
      </c>
      <c r="N878" s="602">
        <v>36.74</v>
      </c>
      <c r="O878" s="603">
        <v>62.95</v>
      </c>
      <c r="P878" s="604">
        <v>94.92</v>
      </c>
    </row>
    <row r="879" spans="1:16">
      <c r="A879" s="670">
        <f t="shared" si="13"/>
        <v>88.3</v>
      </c>
      <c r="B879" s="602">
        <v>12.25</v>
      </c>
      <c r="C879" s="603">
        <v>20.13</v>
      </c>
      <c r="D879" s="604">
        <v>30.74</v>
      </c>
      <c r="E879" s="602">
        <v>13.66</v>
      </c>
      <c r="F879" s="603">
        <v>22.67</v>
      </c>
      <c r="G879" s="604">
        <v>34.76</v>
      </c>
      <c r="H879" s="602">
        <v>15.99</v>
      </c>
      <c r="I879" s="603">
        <v>26.87</v>
      </c>
      <c r="J879" s="604">
        <v>41.35</v>
      </c>
      <c r="K879" s="602">
        <v>21.14</v>
      </c>
      <c r="L879" s="603">
        <v>36.08</v>
      </c>
      <c r="M879" s="604">
        <v>55.53</v>
      </c>
      <c r="N879" s="602">
        <v>36.64</v>
      </c>
      <c r="O879" s="603">
        <v>62.92</v>
      </c>
      <c r="P879" s="604">
        <v>94.96</v>
      </c>
    </row>
    <row r="880" spans="1:16">
      <c r="A880" s="670">
        <f t="shared" si="13"/>
        <v>88.4</v>
      </c>
      <c r="B880" s="602">
        <v>12.22</v>
      </c>
      <c r="C880" s="603">
        <v>20.12</v>
      </c>
      <c r="D880" s="604">
        <v>30.76</v>
      </c>
      <c r="E880" s="602">
        <v>13.62</v>
      </c>
      <c r="F880" s="603">
        <v>22.66</v>
      </c>
      <c r="G880" s="604">
        <v>34.78</v>
      </c>
      <c r="H880" s="602">
        <v>15.95</v>
      </c>
      <c r="I880" s="603">
        <v>26.86</v>
      </c>
      <c r="J880" s="604">
        <v>41.37</v>
      </c>
      <c r="K880" s="602">
        <v>21.09</v>
      </c>
      <c r="L880" s="603">
        <v>36.06</v>
      </c>
      <c r="M880" s="604">
        <v>55.56</v>
      </c>
      <c r="N880" s="602">
        <v>36.54</v>
      </c>
      <c r="O880" s="603">
        <v>62.89</v>
      </c>
      <c r="P880" s="604">
        <v>95</v>
      </c>
    </row>
    <row r="881" spans="1:16">
      <c r="A881" s="670">
        <f t="shared" si="13"/>
        <v>88.5</v>
      </c>
      <c r="B881" s="602">
        <v>12.2</v>
      </c>
      <c r="C881" s="603">
        <v>20.11</v>
      </c>
      <c r="D881" s="604">
        <v>30.77</v>
      </c>
      <c r="E881" s="602">
        <v>13.59</v>
      </c>
      <c r="F881" s="603">
        <v>22.65</v>
      </c>
      <c r="G881" s="604">
        <v>34.799999999999997</v>
      </c>
      <c r="H881" s="602">
        <v>15.91</v>
      </c>
      <c r="I881" s="603">
        <v>26.85</v>
      </c>
      <c r="J881" s="604">
        <v>41.39</v>
      </c>
      <c r="K881" s="602">
        <v>21.04</v>
      </c>
      <c r="L881" s="603">
        <v>36.04</v>
      </c>
      <c r="M881" s="604">
        <v>55.59</v>
      </c>
      <c r="N881" s="602">
        <v>36.450000000000003</v>
      </c>
      <c r="O881" s="603">
        <v>62.86</v>
      </c>
      <c r="P881" s="604">
        <v>95.04</v>
      </c>
    </row>
    <row r="882" spans="1:16">
      <c r="A882" s="670">
        <f t="shared" si="13"/>
        <v>88.6</v>
      </c>
      <c r="B882" s="602">
        <v>12.17</v>
      </c>
      <c r="C882" s="603">
        <v>20.11</v>
      </c>
      <c r="D882" s="604">
        <v>30.79</v>
      </c>
      <c r="E882" s="602">
        <v>13.56</v>
      </c>
      <c r="F882" s="603">
        <v>22.64</v>
      </c>
      <c r="G882" s="604">
        <v>34.81</v>
      </c>
      <c r="H882" s="602">
        <v>15.87</v>
      </c>
      <c r="I882" s="603">
        <v>26.84</v>
      </c>
      <c r="J882" s="604">
        <v>41.41</v>
      </c>
      <c r="K882" s="602">
        <v>20.98</v>
      </c>
      <c r="L882" s="603">
        <v>36.03</v>
      </c>
      <c r="M882" s="604">
        <v>55.61</v>
      </c>
      <c r="N882" s="602">
        <v>36.36</v>
      </c>
      <c r="O882" s="603">
        <v>62.83</v>
      </c>
      <c r="P882" s="604">
        <v>95.09</v>
      </c>
    </row>
    <row r="883" spans="1:16">
      <c r="A883" s="670">
        <f t="shared" si="13"/>
        <v>88.7</v>
      </c>
      <c r="B883" s="602">
        <v>12.14</v>
      </c>
      <c r="C883" s="603">
        <v>20.100000000000001</v>
      </c>
      <c r="D883" s="604">
        <v>30.81</v>
      </c>
      <c r="E883" s="602">
        <v>13.53</v>
      </c>
      <c r="F883" s="603">
        <v>22.64</v>
      </c>
      <c r="G883" s="604">
        <v>34.83</v>
      </c>
      <c r="H883" s="602">
        <v>15.84</v>
      </c>
      <c r="I883" s="603">
        <v>26.83</v>
      </c>
      <c r="J883" s="604">
        <v>41.43</v>
      </c>
      <c r="K883" s="602">
        <v>20.93</v>
      </c>
      <c r="L883" s="603">
        <v>36.01</v>
      </c>
      <c r="M883" s="604">
        <v>55.64</v>
      </c>
      <c r="N883" s="602">
        <v>36.26</v>
      </c>
      <c r="O883" s="603">
        <v>62.81</v>
      </c>
      <c r="P883" s="604">
        <v>95.13</v>
      </c>
    </row>
    <row r="884" spans="1:16">
      <c r="A884" s="670">
        <f t="shared" si="13"/>
        <v>88.8</v>
      </c>
      <c r="B884" s="602">
        <v>12.12</v>
      </c>
      <c r="C884" s="603">
        <v>20.09</v>
      </c>
      <c r="D884" s="604">
        <v>30.82</v>
      </c>
      <c r="E884" s="602">
        <v>13.5</v>
      </c>
      <c r="F884" s="603">
        <v>22.63</v>
      </c>
      <c r="G884" s="604">
        <v>34.85</v>
      </c>
      <c r="H884" s="602">
        <v>15.8</v>
      </c>
      <c r="I884" s="603">
        <v>26.82</v>
      </c>
      <c r="J884" s="604">
        <v>41.45</v>
      </c>
      <c r="K884" s="602">
        <v>20.88</v>
      </c>
      <c r="L884" s="603">
        <v>36</v>
      </c>
      <c r="M884" s="604">
        <v>55.67</v>
      </c>
      <c r="N884" s="602">
        <v>36.17</v>
      </c>
      <c r="O884" s="603">
        <v>62.79</v>
      </c>
      <c r="P884" s="604">
        <v>95.18</v>
      </c>
    </row>
    <row r="885" spans="1:16">
      <c r="A885" s="670">
        <f t="shared" si="13"/>
        <v>88.9</v>
      </c>
      <c r="B885" s="602">
        <v>12.09</v>
      </c>
      <c r="C885" s="603">
        <v>20.079999999999998</v>
      </c>
      <c r="D885" s="604">
        <v>30.84</v>
      </c>
      <c r="E885" s="602">
        <v>13.47</v>
      </c>
      <c r="F885" s="603">
        <v>22.62</v>
      </c>
      <c r="G885" s="604">
        <v>34.869999999999997</v>
      </c>
      <c r="H885" s="602">
        <v>15.76</v>
      </c>
      <c r="I885" s="603">
        <v>26.81</v>
      </c>
      <c r="J885" s="604">
        <v>41.47</v>
      </c>
      <c r="K885" s="602">
        <v>20.83</v>
      </c>
      <c r="L885" s="603">
        <v>35.99</v>
      </c>
      <c r="M885" s="604">
        <v>55.7</v>
      </c>
      <c r="N885" s="602">
        <v>36.08</v>
      </c>
      <c r="O885" s="603">
        <v>62.77</v>
      </c>
      <c r="P885" s="604">
        <v>95.22</v>
      </c>
    </row>
    <row r="886" spans="1:16">
      <c r="A886" s="670">
        <f t="shared" si="13"/>
        <v>89</v>
      </c>
      <c r="B886" s="602">
        <v>12.07</v>
      </c>
      <c r="C886" s="603">
        <v>20.079999999999998</v>
      </c>
      <c r="D886" s="604">
        <v>30.86</v>
      </c>
      <c r="E886" s="602">
        <v>13.44</v>
      </c>
      <c r="F886" s="603">
        <v>22.61</v>
      </c>
      <c r="G886" s="604">
        <v>34.89</v>
      </c>
      <c r="H886" s="602">
        <v>15.73</v>
      </c>
      <c r="I886" s="603">
        <v>26.8</v>
      </c>
      <c r="J886" s="604">
        <v>41.5</v>
      </c>
      <c r="K886" s="602">
        <v>20.78</v>
      </c>
      <c r="L886" s="603">
        <v>35.979999999999997</v>
      </c>
      <c r="M886" s="604">
        <v>55.73</v>
      </c>
      <c r="N886" s="602">
        <v>35.99</v>
      </c>
      <c r="O886" s="603">
        <v>62.74</v>
      </c>
      <c r="P886" s="604">
        <v>95.27</v>
      </c>
    </row>
    <row r="887" spans="1:16">
      <c r="A887" s="670">
        <f t="shared" si="13"/>
        <v>89.1</v>
      </c>
      <c r="B887" s="602">
        <v>12.04</v>
      </c>
      <c r="C887" s="603">
        <v>20.07</v>
      </c>
      <c r="D887" s="604">
        <v>30.88</v>
      </c>
      <c r="E887" s="602">
        <v>13.41</v>
      </c>
      <c r="F887" s="603">
        <v>22.61</v>
      </c>
      <c r="G887" s="604">
        <v>34.909999999999997</v>
      </c>
      <c r="H887" s="602">
        <v>15.69</v>
      </c>
      <c r="I887" s="603">
        <v>26.79</v>
      </c>
      <c r="J887" s="604">
        <v>41.52</v>
      </c>
      <c r="K887" s="602">
        <v>20.74</v>
      </c>
      <c r="L887" s="603">
        <v>35.96</v>
      </c>
      <c r="M887" s="604">
        <v>55.76</v>
      </c>
      <c r="N887" s="602">
        <v>35.909999999999997</v>
      </c>
      <c r="O887" s="603">
        <v>62.73</v>
      </c>
      <c r="P887" s="604">
        <v>95.32</v>
      </c>
    </row>
    <row r="888" spans="1:16">
      <c r="A888" s="670">
        <f t="shared" si="13"/>
        <v>89.2</v>
      </c>
      <c r="B888" s="602">
        <v>12.02</v>
      </c>
      <c r="C888" s="603">
        <v>20.07</v>
      </c>
      <c r="D888" s="604">
        <v>30.89</v>
      </c>
      <c r="E888" s="602">
        <v>13.39</v>
      </c>
      <c r="F888" s="603">
        <v>22.6</v>
      </c>
      <c r="G888" s="604">
        <v>34.93</v>
      </c>
      <c r="H888" s="602">
        <v>15.66</v>
      </c>
      <c r="I888" s="603">
        <v>26.79</v>
      </c>
      <c r="J888" s="604">
        <v>41.55</v>
      </c>
      <c r="K888" s="602">
        <v>20.69</v>
      </c>
      <c r="L888" s="603">
        <v>35.950000000000003</v>
      </c>
      <c r="M888" s="604">
        <v>55.79</v>
      </c>
      <c r="N888" s="602">
        <v>35.82</v>
      </c>
      <c r="O888" s="603">
        <v>62.71</v>
      </c>
      <c r="P888" s="604">
        <v>95.37</v>
      </c>
    </row>
    <row r="889" spans="1:16">
      <c r="A889" s="670">
        <f t="shared" si="13"/>
        <v>89.3</v>
      </c>
      <c r="B889" s="602">
        <v>11.99</v>
      </c>
      <c r="C889" s="603">
        <v>20.059999999999999</v>
      </c>
      <c r="D889" s="604">
        <v>30.91</v>
      </c>
      <c r="E889" s="602">
        <v>13.36</v>
      </c>
      <c r="F889" s="603">
        <v>22.6</v>
      </c>
      <c r="G889" s="604">
        <v>34.950000000000003</v>
      </c>
      <c r="H889" s="602">
        <v>15.63</v>
      </c>
      <c r="I889" s="603">
        <v>26.78</v>
      </c>
      <c r="J889" s="604">
        <v>41.57</v>
      </c>
      <c r="K889" s="602">
        <v>20.64</v>
      </c>
      <c r="L889" s="603">
        <v>35.94</v>
      </c>
      <c r="M889" s="604">
        <v>55.83</v>
      </c>
      <c r="N889" s="602">
        <v>35.74</v>
      </c>
      <c r="O889" s="603">
        <v>62.69</v>
      </c>
      <c r="P889" s="604">
        <v>95.42</v>
      </c>
    </row>
    <row r="890" spans="1:16">
      <c r="A890" s="670">
        <f t="shared" si="13"/>
        <v>89.4</v>
      </c>
      <c r="B890" s="602">
        <v>11.97</v>
      </c>
      <c r="C890" s="603">
        <v>20.059999999999999</v>
      </c>
      <c r="D890" s="604">
        <v>30.93</v>
      </c>
      <c r="E890" s="602">
        <v>13.33</v>
      </c>
      <c r="F890" s="603">
        <v>22.59</v>
      </c>
      <c r="G890" s="604">
        <v>34.97</v>
      </c>
      <c r="H890" s="602">
        <v>15.59</v>
      </c>
      <c r="I890" s="603">
        <v>26.77</v>
      </c>
      <c r="J890" s="604">
        <v>41.6</v>
      </c>
      <c r="K890" s="602">
        <v>20.6</v>
      </c>
      <c r="L890" s="603">
        <v>35.94</v>
      </c>
      <c r="M890" s="604">
        <v>55.86</v>
      </c>
      <c r="N890" s="602">
        <v>35.659999999999997</v>
      </c>
      <c r="O890" s="603">
        <v>62.68</v>
      </c>
      <c r="P890" s="604">
        <v>95.48</v>
      </c>
    </row>
    <row r="891" spans="1:16">
      <c r="A891" s="670">
        <f t="shared" si="13"/>
        <v>89.5</v>
      </c>
      <c r="B891" s="602">
        <v>11.95</v>
      </c>
      <c r="C891" s="603">
        <v>20.059999999999999</v>
      </c>
      <c r="D891" s="604">
        <v>30.95</v>
      </c>
      <c r="E891" s="602">
        <v>13.31</v>
      </c>
      <c r="F891" s="603">
        <v>22.59</v>
      </c>
      <c r="G891" s="604">
        <v>35</v>
      </c>
      <c r="H891" s="602">
        <v>15.56</v>
      </c>
      <c r="I891" s="603">
        <v>26.77</v>
      </c>
      <c r="J891" s="604">
        <v>41.62</v>
      </c>
      <c r="K891" s="602">
        <v>20.55</v>
      </c>
      <c r="L891" s="603">
        <v>35.93</v>
      </c>
      <c r="M891" s="604">
        <v>55.9</v>
      </c>
      <c r="N891" s="602">
        <v>35.58</v>
      </c>
      <c r="O891" s="603">
        <v>62.66</v>
      </c>
      <c r="P891" s="604">
        <v>95.53</v>
      </c>
    </row>
    <row r="892" spans="1:16">
      <c r="A892" s="670">
        <f t="shared" si="13"/>
        <v>89.6</v>
      </c>
      <c r="B892" s="602">
        <v>11.92</v>
      </c>
      <c r="C892" s="603">
        <v>20.05</v>
      </c>
      <c r="D892" s="604">
        <v>30.97</v>
      </c>
      <c r="E892" s="602">
        <v>13.28</v>
      </c>
      <c r="F892" s="603">
        <v>22.58</v>
      </c>
      <c r="G892" s="604">
        <v>35.020000000000003</v>
      </c>
      <c r="H892" s="602">
        <v>15.53</v>
      </c>
      <c r="I892" s="603">
        <v>26.76</v>
      </c>
      <c r="J892" s="604">
        <v>41.65</v>
      </c>
      <c r="K892" s="602">
        <v>20.51</v>
      </c>
      <c r="L892" s="603">
        <v>35.92</v>
      </c>
      <c r="M892" s="604">
        <v>55.93</v>
      </c>
      <c r="N892" s="602">
        <v>35.5</v>
      </c>
      <c r="O892" s="603">
        <v>62.65</v>
      </c>
      <c r="P892" s="604">
        <v>95.59</v>
      </c>
    </row>
    <row r="893" spans="1:16">
      <c r="A893" s="670">
        <f t="shared" si="13"/>
        <v>89.7</v>
      </c>
      <c r="B893" s="602">
        <v>11.9</v>
      </c>
      <c r="C893" s="603">
        <v>20.05</v>
      </c>
      <c r="D893" s="604">
        <v>30.99</v>
      </c>
      <c r="E893" s="602">
        <v>13.25</v>
      </c>
      <c r="F893" s="603">
        <v>22.58</v>
      </c>
      <c r="G893" s="604">
        <v>35.04</v>
      </c>
      <c r="H893" s="602">
        <v>15.5</v>
      </c>
      <c r="I893" s="603">
        <v>26.76</v>
      </c>
      <c r="J893" s="604">
        <v>41.68</v>
      </c>
      <c r="K893" s="602">
        <v>20.46</v>
      </c>
      <c r="L893" s="603">
        <v>35.909999999999997</v>
      </c>
      <c r="M893" s="604">
        <v>55.97</v>
      </c>
      <c r="N893" s="602">
        <v>35.42</v>
      </c>
      <c r="O893" s="603">
        <v>62.64</v>
      </c>
      <c r="P893" s="604">
        <v>95.65</v>
      </c>
    </row>
    <row r="894" spans="1:16">
      <c r="A894" s="670">
        <f t="shared" si="13"/>
        <v>89.8</v>
      </c>
      <c r="B894" s="602">
        <v>11.88</v>
      </c>
      <c r="C894" s="603">
        <v>20.05</v>
      </c>
      <c r="D894" s="604">
        <v>31.01</v>
      </c>
      <c r="E894" s="602">
        <v>13.23</v>
      </c>
      <c r="F894" s="603">
        <v>22.57</v>
      </c>
      <c r="G894" s="604">
        <v>35.07</v>
      </c>
      <c r="H894" s="602">
        <v>15.47</v>
      </c>
      <c r="I894" s="603">
        <v>26.75</v>
      </c>
      <c r="J894" s="604">
        <v>41.71</v>
      </c>
      <c r="K894" s="602">
        <v>20.420000000000002</v>
      </c>
      <c r="L894" s="603">
        <v>35.909999999999997</v>
      </c>
      <c r="M894" s="604">
        <v>56.01</v>
      </c>
      <c r="N894" s="602">
        <v>35.340000000000003</v>
      </c>
      <c r="O894" s="603">
        <v>62.63</v>
      </c>
      <c r="P894" s="604">
        <v>95.7</v>
      </c>
    </row>
    <row r="895" spans="1:16">
      <c r="A895" s="670">
        <f t="shared" si="13"/>
        <v>89.9</v>
      </c>
      <c r="B895" s="602">
        <v>11.86</v>
      </c>
      <c r="C895" s="603">
        <v>20.04</v>
      </c>
      <c r="D895" s="604">
        <v>31.03</v>
      </c>
      <c r="E895" s="602">
        <v>13.2</v>
      </c>
      <c r="F895" s="603">
        <v>22.57</v>
      </c>
      <c r="G895" s="604">
        <v>35.090000000000003</v>
      </c>
      <c r="H895" s="602">
        <v>15.44</v>
      </c>
      <c r="I895" s="603">
        <v>26.75</v>
      </c>
      <c r="J895" s="604">
        <v>41.74</v>
      </c>
      <c r="K895" s="602">
        <v>20.38</v>
      </c>
      <c r="L895" s="603">
        <v>35.9</v>
      </c>
      <c r="M895" s="604">
        <v>56.04</v>
      </c>
      <c r="N895" s="602">
        <v>35.26</v>
      </c>
      <c r="O895" s="603">
        <v>62.62</v>
      </c>
      <c r="P895" s="604">
        <v>95.76</v>
      </c>
    </row>
    <row r="896" spans="1:16">
      <c r="A896" s="670">
        <f t="shared" si="13"/>
        <v>90</v>
      </c>
      <c r="B896" s="602">
        <v>11.84</v>
      </c>
      <c r="C896" s="603">
        <v>20.04</v>
      </c>
      <c r="D896" s="604">
        <v>31.06</v>
      </c>
      <c r="E896" s="602">
        <v>13.18</v>
      </c>
      <c r="F896" s="603">
        <v>22.57</v>
      </c>
      <c r="G896" s="604">
        <v>35.11</v>
      </c>
      <c r="H896" s="602">
        <v>15.41</v>
      </c>
      <c r="I896" s="603">
        <v>26.75</v>
      </c>
      <c r="J896" s="604">
        <v>41.76</v>
      </c>
      <c r="K896" s="602">
        <v>20.34</v>
      </c>
      <c r="L896" s="603">
        <v>35.9</v>
      </c>
      <c r="M896" s="604">
        <v>56.08</v>
      </c>
      <c r="N896" s="602">
        <v>35.19</v>
      </c>
      <c r="O896" s="603">
        <v>62.61</v>
      </c>
      <c r="P896" s="604">
        <v>95.82</v>
      </c>
    </row>
    <row r="897" spans="1:16">
      <c r="A897" s="670">
        <f t="shared" si="13"/>
        <v>90.1</v>
      </c>
      <c r="B897" s="602">
        <v>11.82</v>
      </c>
      <c r="C897" s="603">
        <v>20.04</v>
      </c>
      <c r="D897" s="604">
        <v>31.08</v>
      </c>
      <c r="E897" s="602">
        <v>13.16</v>
      </c>
      <c r="F897" s="603">
        <v>22.57</v>
      </c>
      <c r="G897" s="604">
        <v>35.14</v>
      </c>
      <c r="H897" s="602">
        <v>15.38</v>
      </c>
      <c r="I897" s="603">
        <v>26.75</v>
      </c>
      <c r="J897" s="604">
        <v>41.79</v>
      </c>
      <c r="K897" s="602">
        <v>20.3</v>
      </c>
      <c r="L897" s="603">
        <v>35.9</v>
      </c>
      <c r="M897" s="604">
        <v>56.12</v>
      </c>
      <c r="N897" s="602">
        <v>35.119999999999997</v>
      </c>
      <c r="O897" s="603">
        <v>62.61</v>
      </c>
      <c r="P897" s="604">
        <v>95.88</v>
      </c>
    </row>
    <row r="898" spans="1:16">
      <c r="A898" s="670">
        <f t="shared" si="13"/>
        <v>90.2</v>
      </c>
      <c r="B898" s="602">
        <v>11.8</v>
      </c>
      <c r="C898" s="603">
        <v>20.04</v>
      </c>
      <c r="D898" s="604">
        <v>31.1</v>
      </c>
      <c r="E898" s="602">
        <v>13.13</v>
      </c>
      <c r="F898" s="603">
        <v>22.57</v>
      </c>
      <c r="G898" s="604">
        <v>35.17</v>
      </c>
      <c r="H898" s="602">
        <v>15.35</v>
      </c>
      <c r="I898" s="603">
        <v>26.74</v>
      </c>
      <c r="J898" s="604">
        <v>41.82</v>
      </c>
      <c r="K898" s="602">
        <v>20.260000000000002</v>
      </c>
      <c r="L898" s="603">
        <v>35.89</v>
      </c>
      <c r="M898" s="604">
        <v>56.16</v>
      </c>
      <c r="N898" s="602">
        <v>35.049999999999997</v>
      </c>
      <c r="O898" s="603">
        <v>62.6</v>
      </c>
      <c r="P898" s="604">
        <v>95.95</v>
      </c>
    </row>
    <row r="899" spans="1:16">
      <c r="A899" s="670">
        <f t="shared" si="13"/>
        <v>90.3</v>
      </c>
      <c r="B899" s="602">
        <v>11.78</v>
      </c>
      <c r="C899" s="603">
        <v>20.04</v>
      </c>
      <c r="D899" s="604">
        <v>31.12</v>
      </c>
      <c r="E899" s="602">
        <v>13.11</v>
      </c>
      <c r="F899" s="603">
        <v>22.57</v>
      </c>
      <c r="G899" s="604">
        <v>35.19</v>
      </c>
      <c r="H899" s="602">
        <v>15.32</v>
      </c>
      <c r="I899" s="603">
        <v>26.74</v>
      </c>
      <c r="J899" s="604">
        <v>41.86</v>
      </c>
      <c r="K899" s="602">
        <v>20.22</v>
      </c>
      <c r="L899" s="603">
        <v>35.89</v>
      </c>
      <c r="M899" s="604">
        <v>56.2</v>
      </c>
      <c r="N899" s="602">
        <v>34.979999999999997</v>
      </c>
      <c r="O899" s="603">
        <v>62.6</v>
      </c>
      <c r="P899" s="604">
        <v>96.01</v>
      </c>
    </row>
    <row r="900" spans="1:16">
      <c r="A900" s="670">
        <f t="shared" si="13"/>
        <v>90.4</v>
      </c>
      <c r="B900" s="602">
        <v>11.76</v>
      </c>
      <c r="C900" s="603">
        <v>20.04</v>
      </c>
      <c r="D900" s="604">
        <v>31.15</v>
      </c>
      <c r="E900" s="602">
        <v>13.09</v>
      </c>
      <c r="F900" s="603">
        <v>22.57</v>
      </c>
      <c r="G900" s="604">
        <v>35.22</v>
      </c>
      <c r="H900" s="602">
        <v>15.29</v>
      </c>
      <c r="I900" s="603">
        <v>26.74</v>
      </c>
      <c r="J900" s="604">
        <v>41.89</v>
      </c>
      <c r="K900" s="602">
        <v>20.18</v>
      </c>
      <c r="L900" s="603">
        <v>35.89</v>
      </c>
      <c r="M900" s="604">
        <v>56.24</v>
      </c>
      <c r="N900" s="602">
        <v>34.909999999999997</v>
      </c>
      <c r="O900" s="603">
        <v>62.6</v>
      </c>
      <c r="P900" s="604">
        <v>96.08</v>
      </c>
    </row>
    <row r="901" spans="1:16">
      <c r="A901" s="670">
        <f t="shared" si="13"/>
        <v>90.5</v>
      </c>
      <c r="B901" s="602">
        <v>11.74</v>
      </c>
      <c r="C901" s="603">
        <v>20.04</v>
      </c>
      <c r="D901" s="604">
        <v>31.17</v>
      </c>
      <c r="E901" s="602">
        <v>13.06</v>
      </c>
      <c r="F901" s="603">
        <v>22.57</v>
      </c>
      <c r="G901" s="604">
        <v>35.24</v>
      </c>
      <c r="H901" s="602">
        <v>15.27</v>
      </c>
      <c r="I901" s="603">
        <v>26.74</v>
      </c>
      <c r="J901" s="604">
        <v>41.92</v>
      </c>
      <c r="K901" s="602">
        <v>20.14</v>
      </c>
      <c r="L901" s="603">
        <v>35.89</v>
      </c>
      <c r="M901" s="604">
        <v>56.28</v>
      </c>
      <c r="N901" s="602">
        <v>34.840000000000003</v>
      </c>
      <c r="O901" s="603">
        <v>62.6</v>
      </c>
      <c r="P901" s="604">
        <v>96.14</v>
      </c>
    </row>
    <row r="902" spans="1:16">
      <c r="A902" s="670">
        <f t="shared" si="13"/>
        <v>90.6</v>
      </c>
      <c r="B902" s="602">
        <v>11.72</v>
      </c>
      <c r="C902" s="603">
        <v>20.04</v>
      </c>
      <c r="D902" s="604">
        <v>31.2</v>
      </c>
      <c r="E902" s="602">
        <v>13.04</v>
      </c>
      <c r="F902" s="603">
        <v>22.57</v>
      </c>
      <c r="G902" s="604">
        <v>35.270000000000003</v>
      </c>
      <c r="H902" s="602">
        <v>15.24</v>
      </c>
      <c r="I902" s="603">
        <v>26.74</v>
      </c>
      <c r="J902" s="604">
        <v>41.95</v>
      </c>
      <c r="K902" s="602">
        <v>20.11</v>
      </c>
      <c r="L902" s="603">
        <v>35.89</v>
      </c>
      <c r="M902" s="604">
        <v>56.33</v>
      </c>
      <c r="N902" s="602">
        <v>34.770000000000003</v>
      </c>
      <c r="O902" s="603">
        <v>62.6</v>
      </c>
      <c r="P902" s="604">
        <v>96.21</v>
      </c>
    </row>
    <row r="903" spans="1:16">
      <c r="A903" s="670">
        <f t="shared" si="13"/>
        <v>90.7</v>
      </c>
      <c r="B903" s="602">
        <v>11.7</v>
      </c>
      <c r="C903" s="603">
        <v>20.04</v>
      </c>
      <c r="D903" s="604">
        <v>31.22</v>
      </c>
      <c r="E903" s="602">
        <v>13.02</v>
      </c>
      <c r="F903" s="603">
        <v>22.57</v>
      </c>
      <c r="G903" s="604">
        <v>35.299999999999997</v>
      </c>
      <c r="H903" s="602">
        <v>15.21</v>
      </c>
      <c r="I903" s="603">
        <v>26.74</v>
      </c>
      <c r="J903" s="604">
        <v>41.98</v>
      </c>
      <c r="K903" s="602">
        <v>20.07</v>
      </c>
      <c r="L903" s="603">
        <v>35.89</v>
      </c>
      <c r="M903" s="604">
        <v>56.37</v>
      </c>
      <c r="N903" s="602">
        <v>34.71</v>
      </c>
      <c r="O903" s="603">
        <v>62.6</v>
      </c>
      <c r="P903" s="604">
        <v>96.28</v>
      </c>
    </row>
    <row r="904" spans="1:16">
      <c r="A904" s="670">
        <f t="shared" ref="A904:A967" si="14">ROUND(A903+0.1,1)</f>
        <v>90.8</v>
      </c>
      <c r="B904" s="602">
        <v>11.68</v>
      </c>
      <c r="C904" s="603">
        <v>20.04</v>
      </c>
      <c r="D904" s="604">
        <v>31.25</v>
      </c>
      <c r="E904" s="602">
        <v>13</v>
      </c>
      <c r="F904" s="603">
        <v>22.57</v>
      </c>
      <c r="G904" s="604">
        <v>35.33</v>
      </c>
      <c r="H904" s="602">
        <v>15.19</v>
      </c>
      <c r="I904" s="603">
        <v>26.74</v>
      </c>
      <c r="J904" s="604">
        <v>42.02</v>
      </c>
      <c r="K904" s="602">
        <v>20.04</v>
      </c>
      <c r="L904" s="603">
        <v>35.89</v>
      </c>
      <c r="M904" s="604">
        <v>56.41</v>
      </c>
      <c r="N904" s="602">
        <v>34.64</v>
      </c>
      <c r="O904" s="603">
        <v>62.6</v>
      </c>
      <c r="P904" s="604">
        <v>96.35</v>
      </c>
    </row>
    <row r="905" spans="1:16">
      <c r="A905" s="670">
        <f t="shared" si="14"/>
        <v>90.9</v>
      </c>
      <c r="B905" s="602">
        <v>11.66</v>
      </c>
      <c r="C905" s="603">
        <v>20.04</v>
      </c>
      <c r="D905" s="604">
        <v>31.27</v>
      </c>
      <c r="E905" s="602">
        <v>12.98</v>
      </c>
      <c r="F905" s="603">
        <v>22.57</v>
      </c>
      <c r="G905" s="604">
        <v>35.36</v>
      </c>
      <c r="H905" s="602">
        <v>15.16</v>
      </c>
      <c r="I905" s="603">
        <v>26.75</v>
      </c>
      <c r="J905" s="604">
        <v>42.05</v>
      </c>
      <c r="K905" s="602">
        <v>20</v>
      </c>
      <c r="L905" s="603">
        <v>35.9</v>
      </c>
      <c r="M905" s="604">
        <v>56.46</v>
      </c>
      <c r="N905" s="602">
        <v>34.58</v>
      </c>
      <c r="O905" s="603">
        <v>62.6</v>
      </c>
      <c r="P905" s="604">
        <v>96.42</v>
      </c>
    </row>
    <row r="906" spans="1:16">
      <c r="A906" s="670">
        <f t="shared" si="14"/>
        <v>91</v>
      </c>
      <c r="B906" s="602">
        <v>11.65</v>
      </c>
      <c r="C906" s="603">
        <v>20.04</v>
      </c>
      <c r="D906" s="604">
        <v>31.3</v>
      </c>
      <c r="E906" s="602">
        <v>12.96</v>
      </c>
      <c r="F906" s="603">
        <v>22.57</v>
      </c>
      <c r="G906" s="604">
        <v>35.39</v>
      </c>
      <c r="H906" s="602">
        <v>15.14</v>
      </c>
      <c r="I906" s="603">
        <v>26.75</v>
      </c>
      <c r="J906" s="604">
        <v>42.09</v>
      </c>
      <c r="K906" s="602">
        <v>19.97</v>
      </c>
      <c r="L906" s="603">
        <v>35.9</v>
      </c>
      <c r="M906" s="604">
        <v>56.5</v>
      </c>
      <c r="N906" s="602">
        <v>34.520000000000003</v>
      </c>
      <c r="O906" s="603">
        <v>62.61</v>
      </c>
      <c r="P906" s="604">
        <v>96.49</v>
      </c>
    </row>
    <row r="907" spans="1:16">
      <c r="A907" s="670">
        <f t="shared" si="14"/>
        <v>91.1</v>
      </c>
      <c r="B907" s="602">
        <v>11.63</v>
      </c>
      <c r="C907" s="603">
        <v>20.05</v>
      </c>
      <c r="D907" s="604">
        <v>31.32</v>
      </c>
      <c r="E907" s="602">
        <v>12.94</v>
      </c>
      <c r="F907" s="603">
        <v>22.57</v>
      </c>
      <c r="G907" s="604">
        <v>35.42</v>
      </c>
      <c r="H907" s="602">
        <v>15.12</v>
      </c>
      <c r="I907" s="603">
        <v>26.75</v>
      </c>
      <c r="J907" s="604">
        <v>42.12</v>
      </c>
      <c r="K907" s="602">
        <v>19.93</v>
      </c>
      <c r="L907" s="603">
        <v>35.9</v>
      </c>
      <c r="M907" s="604">
        <v>56.55</v>
      </c>
      <c r="N907" s="602">
        <v>34.46</v>
      </c>
      <c r="O907" s="603">
        <v>62.61</v>
      </c>
      <c r="P907" s="604">
        <v>96.56</v>
      </c>
    </row>
    <row r="908" spans="1:16">
      <c r="A908" s="670">
        <f t="shared" si="14"/>
        <v>91.2</v>
      </c>
      <c r="B908" s="602">
        <v>11.61</v>
      </c>
      <c r="C908" s="603">
        <v>20.05</v>
      </c>
      <c r="D908" s="604">
        <v>31.35</v>
      </c>
      <c r="E908" s="602">
        <v>12.92</v>
      </c>
      <c r="F908" s="603">
        <v>22.58</v>
      </c>
      <c r="G908" s="604">
        <v>35.450000000000003</v>
      </c>
      <c r="H908" s="602">
        <v>15.09</v>
      </c>
      <c r="I908" s="603">
        <v>26.75</v>
      </c>
      <c r="J908" s="604">
        <v>42.16</v>
      </c>
      <c r="K908" s="602">
        <v>19.899999999999999</v>
      </c>
      <c r="L908" s="603">
        <v>35.909999999999997</v>
      </c>
      <c r="M908" s="604">
        <v>56.6</v>
      </c>
      <c r="N908" s="602">
        <v>34.4</v>
      </c>
      <c r="O908" s="603">
        <v>62.62</v>
      </c>
      <c r="P908" s="604">
        <v>96.63</v>
      </c>
    </row>
    <row r="909" spans="1:16">
      <c r="A909" s="670">
        <f t="shared" si="14"/>
        <v>91.3</v>
      </c>
      <c r="B909" s="602">
        <v>11.6</v>
      </c>
      <c r="C909" s="603">
        <v>20.05</v>
      </c>
      <c r="D909" s="604">
        <v>31.38</v>
      </c>
      <c r="E909" s="602">
        <v>12.9</v>
      </c>
      <c r="F909" s="603">
        <v>22.58</v>
      </c>
      <c r="G909" s="604">
        <v>35.479999999999997</v>
      </c>
      <c r="H909" s="602">
        <v>15.07</v>
      </c>
      <c r="I909" s="603">
        <v>26.76</v>
      </c>
      <c r="J909" s="604">
        <v>42.19</v>
      </c>
      <c r="K909" s="602">
        <v>19.87</v>
      </c>
      <c r="L909" s="603">
        <v>35.909999999999997</v>
      </c>
      <c r="M909" s="604">
        <v>56.64</v>
      </c>
      <c r="N909" s="602">
        <v>34.340000000000003</v>
      </c>
      <c r="O909" s="603">
        <v>62.63</v>
      </c>
      <c r="P909" s="604">
        <v>96.71</v>
      </c>
    </row>
    <row r="910" spans="1:16">
      <c r="A910" s="670">
        <f t="shared" si="14"/>
        <v>91.4</v>
      </c>
      <c r="B910" s="602">
        <v>11.58</v>
      </c>
      <c r="C910" s="603">
        <v>20.059999999999999</v>
      </c>
      <c r="D910" s="604">
        <v>31.4</v>
      </c>
      <c r="E910" s="602">
        <v>12.88</v>
      </c>
      <c r="F910" s="603">
        <v>22.58</v>
      </c>
      <c r="G910" s="604">
        <v>35.51</v>
      </c>
      <c r="H910" s="602">
        <v>15.05</v>
      </c>
      <c r="I910" s="603">
        <v>26.76</v>
      </c>
      <c r="J910" s="604">
        <v>42.23</v>
      </c>
      <c r="K910" s="602">
        <v>19.84</v>
      </c>
      <c r="L910" s="603">
        <v>35.92</v>
      </c>
      <c r="M910" s="604">
        <v>56.69</v>
      </c>
      <c r="N910" s="602">
        <v>34.28</v>
      </c>
      <c r="O910" s="603">
        <v>62.64</v>
      </c>
      <c r="P910" s="604">
        <v>96.78</v>
      </c>
    </row>
    <row r="911" spans="1:16">
      <c r="A911" s="670">
        <f t="shared" si="14"/>
        <v>91.5</v>
      </c>
      <c r="B911" s="602">
        <v>11.56</v>
      </c>
      <c r="C911" s="603">
        <v>20.059999999999999</v>
      </c>
      <c r="D911" s="604">
        <v>31.43</v>
      </c>
      <c r="E911" s="602">
        <v>12.87</v>
      </c>
      <c r="F911" s="603">
        <v>22.59</v>
      </c>
      <c r="G911" s="604">
        <v>35.54</v>
      </c>
      <c r="H911" s="602">
        <v>15.02</v>
      </c>
      <c r="I911" s="603">
        <v>26.77</v>
      </c>
      <c r="J911" s="604">
        <v>42.27</v>
      </c>
      <c r="K911" s="602">
        <v>19.809999999999999</v>
      </c>
      <c r="L911" s="603">
        <v>35.92</v>
      </c>
      <c r="M911" s="604">
        <v>56.74</v>
      </c>
      <c r="N911" s="602">
        <v>34.229999999999997</v>
      </c>
      <c r="O911" s="603">
        <v>62.65</v>
      </c>
      <c r="P911" s="604">
        <v>96.86</v>
      </c>
    </row>
    <row r="912" spans="1:16">
      <c r="A912" s="670">
        <f t="shared" si="14"/>
        <v>91.6</v>
      </c>
      <c r="B912" s="602">
        <v>11.55</v>
      </c>
      <c r="C912" s="603">
        <v>20.059999999999999</v>
      </c>
      <c r="D912" s="604">
        <v>31.46</v>
      </c>
      <c r="E912" s="602">
        <v>12.85</v>
      </c>
      <c r="F912" s="603">
        <v>22.59</v>
      </c>
      <c r="G912" s="604">
        <v>35.57</v>
      </c>
      <c r="H912" s="602">
        <v>15</v>
      </c>
      <c r="I912" s="603">
        <v>26.77</v>
      </c>
      <c r="J912" s="604">
        <v>42.3</v>
      </c>
      <c r="K912" s="602">
        <v>19.78</v>
      </c>
      <c r="L912" s="603">
        <v>35.93</v>
      </c>
      <c r="M912" s="604">
        <v>56.79</v>
      </c>
      <c r="N912" s="602">
        <v>34.17</v>
      </c>
      <c r="O912" s="603">
        <v>62.66</v>
      </c>
      <c r="P912" s="604">
        <v>96.94</v>
      </c>
    </row>
    <row r="913" spans="1:16">
      <c r="A913" s="670">
        <f t="shared" si="14"/>
        <v>91.7</v>
      </c>
      <c r="B913" s="602">
        <v>11.53</v>
      </c>
      <c r="C913" s="603">
        <v>20.07</v>
      </c>
      <c r="D913" s="604">
        <v>31.49</v>
      </c>
      <c r="E913" s="602">
        <v>12.83</v>
      </c>
      <c r="F913" s="603">
        <v>22.6</v>
      </c>
      <c r="G913" s="604">
        <v>35.6</v>
      </c>
      <c r="H913" s="602">
        <v>14.98</v>
      </c>
      <c r="I913" s="603">
        <v>26.78</v>
      </c>
      <c r="J913" s="604">
        <v>42.34</v>
      </c>
      <c r="K913" s="602">
        <v>19.75</v>
      </c>
      <c r="L913" s="603">
        <v>35.94</v>
      </c>
      <c r="M913" s="604">
        <v>56.84</v>
      </c>
      <c r="N913" s="602">
        <v>34.119999999999997</v>
      </c>
      <c r="O913" s="603">
        <v>62.67</v>
      </c>
      <c r="P913" s="604">
        <v>97.01</v>
      </c>
    </row>
    <row r="914" spans="1:16">
      <c r="A914" s="670">
        <f t="shared" si="14"/>
        <v>91.8</v>
      </c>
      <c r="B914" s="602">
        <v>11.52</v>
      </c>
      <c r="C914" s="603">
        <v>20.07</v>
      </c>
      <c r="D914" s="604">
        <v>31.52</v>
      </c>
      <c r="E914" s="602">
        <v>12.81</v>
      </c>
      <c r="F914" s="603">
        <v>22.6</v>
      </c>
      <c r="G914" s="604">
        <v>35.630000000000003</v>
      </c>
      <c r="H914" s="602">
        <v>14.96</v>
      </c>
      <c r="I914" s="603">
        <v>26.79</v>
      </c>
      <c r="J914" s="604">
        <v>42.38</v>
      </c>
      <c r="K914" s="602">
        <v>19.72</v>
      </c>
      <c r="L914" s="603">
        <v>35.950000000000003</v>
      </c>
      <c r="M914" s="604">
        <v>56.89</v>
      </c>
      <c r="N914" s="602">
        <v>34.07</v>
      </c>
      <c r="O914" s="603">
        <v>62.69</v>
      </c>
      <c r="P914" s="604">
        <v>97.09</v>
      </c>
    </row>
    <row r="915" spans="1:16">
      <c r="A915" s="670">
        <f t="shared" si="14"/>
        <v>91.9</v>
      </c>
      <c r="B915" s="602">
        <v>11.51</v>
      </c>
      <c r="C915" s="603">
        <v>20.079999999999998</v>
      </c>
      <c r="D915" s="604">
        <v>31.55</v>
      </c>
      <c r="E915" s="602">
        <v>12.8</v>
      </c>
      <c r="F915" s="603">
        <v>22.61</v>
      </c>
      <c r="G915" s="604">
        <v>35.67</v>
      </c>
      <c r="H915" s="602">
        <v>14.94</v>
      </c>
      <c r="I915" s="603">
        <v>26.79</v>
      </c>
      <c r="J915" s="604">
        <v>42.42</v>
      </c>
      <c r="K915" s="602">
        <v>19.690000000000001</v>
      </c>
      <c r="L915" s="603">
        <v>35.96</v>
      </c>
      <c r="M915" s="604">
        <v>56.94</v>
      </c>
      <c r="N915" s="602">
        <v>34.020000000000003</v>
      </c>
      <c r="O915" s="603">
        <v>62.7</v>
      </c>
      <c r="P915" s="604">
        <v>97.17</v>
      </c>
    </row>
    <row r="916" spans="1:16">
      <c r="A916" s="670">
        <f t="shared" si="14"/>
        <v>92</v>
      </c>
      <c r="B916" s="602">
        <v>11.49</v>
      </c>
      <c r="C916" s="603">
        <v>20.079999999999998</v>
      </c>
      <c r="D916" s="604">
        <v>31.58</v>
      </c>
      <c r="E916" s="602">
        <v>12.78</v>
      </c>
      <c r="F916" s="603">
        <v>22.62</v>
      </c>
      <c r="G916" s="604">
        <v>35.700000000000003</v>
      </c>
      <c r="H916" s="602">
        <v>14.92</v>
      </c>
      <c r="I916" s="603">
        <v>26.8</v>
      </c>
      <c r="J916" s="604">
        <v>42.46</v>
      </c>
      <c r="K916" s="602">
        <v>19.66</v>
      </c>
      <c r="L916" s="603">
        <v>35.96</v>
      </c>
      <c r="M916" s="604">
        <v>57</v>
      </c>
      <c r="N916" s="602">
        <v>33.97</v>
      </c>
      <c r="O916" s="603">
        <v>62.72</v>
      </c>
      <c r="P916" s="604">
        <v>97.26</v>
      </c>
    </row>
    <row r="917" spans="1:16">
      <c r="A917" s="670">
        <f t="shared" si="14"/>
        <v>92.1</v>
      </c>
      <c r="B917" s="602">
        <v>11.48</v>
      </c>
      <c r="C917" s="603">
        <v>20.09</v>
      </c>
      <c r="D917" s="604">
        <v>31.61</v>
      </c>
      <c r="E917" s="602">
        <v>12.77</v>
      </c>
      <c r="F917" s="603">
        <v>22.62</v>
      </c>
      <c r="G917" s="604">
        <v>35.729999999999997</v>
      </c>
      <c r="H917" s="602">
        <v>14.9</v>
      </c>
      <c r="I917" s="603">
        <v>26.81</v>
      </c>
      <c r="J917" s="604">
        <v>42.5</v>
      </c>
      <c r="K917" s="602">
        <v>19.64</v>
      </c>
      <c r="L917" s="603">
        <v>35.97</v>
      </c>
      <c r="M917" s="604">
        <v>57.05</v>
      </c>
      <c r="N917" s="602">
        <v>33.92</v>
      </c>
      <c r="O917" s="603">
        <v>62.74</v>
      </c>
      <c r="P917" s="604">
        <v>97.34</v>
      </c>
    </row>
    <row r="918" spans="1:16">
      <c r="A918" s="670">
        <f t="shared" si="14"/>
        <v>92.2</v>
      </c>
      <c r="B918" s="602">
        <v>11.46</v>
      </c>
      <c r="C918" s="603">
        <v>20.100000000000001</v>
      </c>
      <c r="D918" s="604">
        <v>31.64</v>
      </c>
      <c r="E918" s="602">
        <v>12.75</v>
      </c>
      <c r="F918" s="603">
        <v>22.63</v>
      </c>
      <c r="G918" s="604">
        <v>35.770000000000003</v>
      </c>
      <c r="H918" s="602">
        <v>14.88</v>
      </c>
      <c r="I918" s="603">
        <v>26.82</v>
      </c>
      <c r="J918" s="604">
        <v>42.54</v>
      </c>
      <c r="K918" s="602">
        <v>19.61</v>
      </c>
      <c r="L918" s="603">
        <v>35.99</v>
      </c>
      <c r="M918" s="604">
        <v>57.1</v>
      </c>
      <c r="N918" s="602">
        <v>33.869999999999997</v>
      </c>
      <c r="O918" s="603">
        <v>62.75</v>
      </c>
      <c r="P918" s="604">
        <v>97.42</v>
      </c>
    </row>
    <row r="919" spans="1:16">
      <c r="A919" s="670">
        <f t="shared" si="14"/>
        <v>92.3</v>
      </c>
      <c r="B919" s="602">
        <v>11.45</v>
      </c>
      <c r="C919" s="603">
        <v>20.100000000000001</v>
      </c>
      <c r="D919" s="604">
        <v>31.67</v>
      </c>
      <c r="E919" s="602">
        <v>12.74</v>
      </c>
      <c r="F919" s="603">
        <v>22.64</v>
      </c>
      <c r="G919" s="604">
        <v>35.799999999999997</v>
      </c>
      <c r="H919" s="602">
        <v>14.87</v>
      </c>
      <c r="I919" s="603">
        <v>26.82</v>
      </c>
      <c r="J919" s="604">
        <v>42.58</v>
      </c>
      <c r="K919" s="602">
        <v>19.579999999999998</v>
      </c>
      <c r="L919" s="603">
        <v>36</v>
      </c>
      <c r="M919" s="604">
        <v>57.16</v>
      </c>
      <c r="N919" s="602">
        <v>33.82</v>
      </c>
      <c r="O919" s="603">
        <v>62.77</v>
      </c>
      <c r="P919" s="604">
        <v>97.51</v>
      </c>
    </row>
    <row r="920" spans="1:16">
      <c r="A920" s="670">
        <f t="shared" si="14"/>
        <v>92.4</v>
      </c>
      <c r="B920" s="602">
        <v>11.44</v>
      </c>
      <c r="C920" s="603">
        <v>20.11</v>
      </c>
      <c r="D920" s="604">
        <v>31.7</v>
      </c>
      <c r="E920" s="602">
        <v>12.72</v>
      </c>
      <c r="F920" s="603">
        <v>22.64</v>
      </c>
      <c r="G920" s="604">
        <v>35.840000000000003</v>
      </c>
      <c r="H920" s="602">
        <v>14.85</v>
      </c>
      <c r="I920" s="603">
        <v>26.83</v>
      </c>
      <c r="J920" s="604">
        <v>42.62</v>
      </c>
      <c r="K920" s="602">
        <v>19.559999999999999</v>
      </c>
      <c r="L920" s="603">
        <v>36.01</v>
      </c>
      <c r="M920" s="604">
        <v>57.21</v>
      </c>
      <c r="N920" s="602">
        <v>33.78</v>
      </c>
      <c r="O920" s="603">
        <v>62.79</v>
      </c>
      <c r="P920" s="604">
        <v>97.59</v>
      </c>
    </row>
    <row r="921" spans="1:16">
      <c r="A921" s="670">
        <f t="shared" si="14"/>
        <v>92.5</v>
      </c>
      <c r="B921" s="602">
        <v>11.43</v>
      </c>
      <c r="C921" s="603">
        <v>20.12</v>
      </c>
      <c r="D921" s="604">
        <v>31.73</v>
      </c>
      <c r="E921" s="602">
        <v>12.71</v>
      </c>
      <c r="F921" s="603">
        <v>22.65</v>
      </c>
      <c r="G921" s="604">
        <v>35.869999999999997</v>
      </c>
      <c r="H921" s="602">
        <v>14.83</v>
      </c>
      <c r="I921" s="603">
        <v>26.84</v>
      </c>
      <c r="J921" s="604">
        <v>42.66</v>
      </c>
      <c r="K921" s="602">
        <v>19.54</v>
      </c>
      <c r="L921" s="603">
        <v>36.020000000000003</v>
      </c>
      <c r="M921" s="604">
        <v>57.26</v>
      </c>
      <c r="N921" s="602">
        <v>33.729999999999997</v>
      </c>
      <c r="O921" s="603">
        <v>62.81</v>
      </c>
      <c r="P921" s="604">
        <v>97.68</v>
      </c>
    </row>
    <row r="922" spans="1:16">
      <c r="A922" s="670">
        <f t="shared" si="14"/>
        <v>92.6</v>
      </c>
      <c r="B922" s="602">
        <v>11.42</v>
      </c>
      <c r="C922" s="603">
        <v>20.12</v>
      </c>
      <c r="D922" s="604">
        <v>31.76</v>
      </c>
      <c r="E922" s="602">
        <v>12.69</v>
      </c>
      <c r="F922" s="603">
        <v>22.66</v>
      </c>
      <c r="G922" s="604">
        <v>35.909999999999997</v>
      </c>
      <c r="H922" s="602">
        <v>14.81</v>
      </c>
      <c r="I922" s="603">
        <v>26.85</v>
      </c>
      <c r="J922" s="604">
        <v>42.71</v>
      </c>
      <c r="K922" s="602">
        <v>19.510000000000002</v>
      </c>
      <c r="L922" s="603">
        <v>36.04</v>
      </c>
      <c r="M922" s="604">
        <v>57.32</v>
      </c>
      <c r="N922" s="602">
        <v>33.69</v>
      </c>
      <c r="O922" s="603">
        <v>62.84</v>
      </c>
      <c r="P922" s="604">
        <v>97.76</v>
      </c>
    </row>
    <row r="923" spans="1:16">
      <c r="A923" s="670">
        <f t="shared" si="14"/>
        <v>92.7</v>
      </c>
      <c r="B923" s="602">
        <v>11.4</v>
      </c>
      <c r="C923" s="603">
        <v>20.13</v>
      </c>
      <c r="D923" s="604">
        <v>31.79</v>
      </c>
      <c r="E923" s="602">
        <v>12.68</v>
      </c>
      <c r="F923" s="603">
        <v>22.67</v>
      </c>
      <c r="G923" s="604">
        <v>35.950000000000003</v>
      </c>
      <c r="H923" s="602">
        <v>14.8</v>
      </c>
      <c r="I923" s="603">
        <v>26.86</v>
      </c>
      <c r="J923" s="604">
        <v>42.75</v>
      </c>
      <c r="K923" s="602">
        <v>19.489999999999998</v>
      </c>
      <c r="L923" s="603">
        <v>36.049999999999997</v>
      </c>
      <c r="M923" s="604">
        <v>57.38</v>
      </c>
      <c r="N923" s="602">
        <v>33.65</v>
      </c>
      <c r="O923" s="603">
        <v>62.86</v>
      </c>
      <c r="P923" s="604">
        <v>97.85</v>
      </c>
    </row>
    <row r="924" spans="1:16">
      <c r="A924" s="670">
        <f t="shared" si="14"/>
        <v>92.8</v>
      </c>
      <c r="B924" s="602">
        <v>11.39</v>
      </c>
      <c r="C924" s="603">
        <v>20.14</v>
      </c>
      <c r="D924" s="604">
        <v>31.82</v>
      </c>
      <c r="E924" s="602">
        <v>12.67</v>
      </c>
      <c r="F924" s="603">
        <v>22.68</v>
      </c>
      <c r="G924" s="604">
        <v>35.979999999999997</v>
      </c>
      <c r="H924" s="602">
        <v>14.78</v>
      </c>
      <c r="I924" s="603">
        <v>26.87</v>
      </c>
      <c r="J924" s="604">
        <v>42.79</v>
      </c>
      <c r="K924" s="602">
        <v>19.47</v>
      </c>
      <c r="L924" s="603">
        <v>36.06</v>
      </c>
      <c r="M924" s="604">
        <v>57.43</v>
      </c>
      <c r="N924" s="602">
        <v>33.61</v>
      </c>
      <c r="O924" s="603">
        <v>62.88</v>
      </c>
      <c r="P924" s="604">
        <v>97.94</v>
      </c>
    </row>
    <row r="925" spans="1:16">
      <c r="A925" s="670">
        <f t="shared" si="14"/>
        <v>92.9</v>
      </c>
      <c r="B925" s="602">
        <v>11.38</v>
      </c>
      <c r="C925" s="603">
        <v>20.149999999999999</v>
      </c>
      <c r="D925" s="604">
        <v>31.86</v>
      </c>
      <c r="E925" s="602">
        <v>12.65</v>
      </c>
      <c r="F925" s="603">
        <v>22.69</v>
      </c>
      <c r="G925" s="604">
        <v>36.020000000000003</v>
      </c>
      <c r="H925" s="602">
        <v>14.77</v>
      </c>
      <c r="I925" s="603">
        <v>26.89</v>
      </c>
      <c r="J925" s="604">
        <v>42.83</v>
      </c>
      <c r="K925" s="602">
        <v>19.45</v>
      </c>
      <c r="L925" s="603">
        <v>36.08</v>
      </c>
      <c r="M925" s="604">
        <v>57.49</v>
      </c>
      <c r="N925" s="602">
        <v>33.57</v>
      </c>
      <c r="O925" s="603">
        <v>62.91</v>
      </c>
      <c r="P925" s="604">
        <v>98.03</v>
      </c>
    </row>
    <row r="926" spans="1:16">
      <c r="A926" s="670">
        <f t="shared" si="14"/>
        <v>93</v>
      </c>
      <c r="B926" s="602">
        <v>11.37</v>
      </c>
      <c r="C926" s="603">
        <v>20.16</v>
      </c>
      <c r="D926" s="604">
        <v>31.89</v>
      </c>
      <c r="E926" s="602">
        <v>12.64</v>
      </c>
      <c r="F926" s="603">
        <v>22.7</v>
      </c>
      <c r="G926" s="604">
        <v>36.06</v>
      </c>
      <c r="H926" s="602">
        <v>14.75</v>
      </c>
      <c r="I926" s="603">
        <v>26.9</v>
      </c>
      <c r="J926" s="604">
        <v>42.88</v>
      </c>
      <c r="K926" s="602">
        <v>19.420000000000002</v>
      </c>
      <c r="L926" s="603">
        <v>36.1</v>
      </c>
      <c r="M926" s="604">
        <v>57.55</v>
      </c>
      <c r="N926" s="602">
        <v>33.53</v>
      </c>
      <c r="O926" s="603">
        <v>62.94</v>
      </c>
      <c r="P926" s="604">
        <v>98.12</v>
      </c>
    </row>
    <row r="927" spans="1:16">
      <c r="A927" s="670">
        <f t="shared" si="14"/>
        <v>93.1</v>
      </c>
      <c r="B927" s="602">
        <v>11.36</v>
      </c>
      <c r="C927" s="603">
        <v>20.170000000000002</v>
      </c>
      <c r="D927" s="604">
        <v>31.92</v>
      </c>
      <c r="E927" s="602">
        <v>12.63</v>
      </c>
      <c r="F927" s="603">
        <v>22.71</v>
      </c>
      <c r="G927" s="604">
        <v>36.090000000000003</v>
      </c>
      <c r="H927" s="602">
        <v>14.74</v>
      </c>
      <c r="I927" s="603">
        <v>26.91</v>
      </c>
      <c r="J927" s="604">
        <v>42.92</v>
      </c>
      <c r="K927" s="602">
        <v>19.399999999999999</v>
      </c>
      <c r="L927" s="603">
        <v>36.11</v>
      </c>
      <c r="M927" s="604">
        <v>57.61</v>
      </c>
      <c r="N927" s="602">
        <v>33.49</v>
      </c>
      <c r="O927" s="603">
        <v>62.96</v>
      </c>
      <c r="P927" s="604">
        <v>98.21</v>
      </c>
    </row>
    <row r="928" spans="1:16">
      <c r="A928" s="670">
        <f t="shared" si="14"/>
        <v>93.2</v>
      </c>
      <c r="B928" s="602">
        <v>11.35</v>
      </c>
      <c r="C928" s="603">
        <v>20.18</v>
      </c>
      <c r="D928" s="604">
        <v>31.96</v>
      </c>
      <c r="E928" s="602">
        <v>12.62</v>
      </c>
      <c r="F928" s="603">
        <v>22.72</v>
      </c>
      <c r="G928" s="604">
        <v>36.130000000000003</v>
      </c>
      <c r="H928" s="602">
        <v>14.72</v>
      </c>
      <c r="I928" s="603">
        <v>26.92</v>
      </c>
      <c r="J928" s="604">
        <v>42.97</v>
      </c>
      <c r="K928" s="602">
        <v>19.38</v>
      </c>
      <c r="L928" s="603">
        <v>36.130000000000003</v>
      </c>
      <c r="M928" s="604">
        <v>57.67</v>
      </c>
      <c r="N928" s="602">
        <v>33.46</v>
      </c>
      <c r="O928" s="603">
        <v>62.99</v>
      </c>
      <c r="P928" s="604">
        <v>98.31</v>
      </c>
    </row>
    <row r="929" spans="1:16">
      <c r="A929" s="670">
        <f t="shared" si="14"/>
        <v>93.3</v>
      </c>
      <c r="B929" s="602">
        <v>11.34</v>
      </c>
      <c r="C929" s="603">
        <v>20.190000000000001</v>
      </c>
      <c r="D929" s="604">
        <v>31.99</v>
      </c>
      <c r="E929" s="602">
        <v>12.61</v>
      </c>
      <c r="F929" s="603">
        <v>22.73</v>
      </c>
      <c r="G929" s="604">
        <v>36.17</v>
      </c>
      <c r="H929" s="602">
        <v>14.71</v>
      </c>
      <c r="I929" s="603">
        <v>26.94</v>
      </c>
      <c r="J929" s="604">
        <v>43.01</v>
      </c>
      <c r="K929" s="602">
        <v>19.36</v>
      </c>
      <c r="L929" s="603">
        <v>36.15</v>
      </c>
      <c r="M929" s="604">
        <v>57.73</v>
      </c>
      <c r="N929" s="602">
        <v>33.42</v>
      </c>
      <c r="O929" s="603">
        <v>63.02</v>
      </c>
      <c r="P929" s="604">
        <v>98.4</v>
      </c>
    </row>
    <row r="930" spans="1:16">
      <c r="A930" s="670">
        <f t="shared" si="14"/>
        <v>93.4</v>
      </c>
      <c r="B930" s="602">
        <v>11.33</v>
      </c>
      <c r="C930" s="603">
        <v>20.2</v>
      </c>
      <c r="D930" s="604">
        <v>32.03</v>
      </c>
      <c r="E930" s="602">
        <v>12.6</v>
      </c>
      <c r="F930" s="603">
        <v>22.74</v>
      </c>
      <c r="G930" s="604">
        <v>36.21</v>
      </c>
      <c r="H930" s="602">
        <v>14.7</v>
      </c>
      <c r="I930" s="603">
        <v>26.95</v>
      </c>
      <c r="J930" s="604">
        <v>43.06</v>
      </c>
      <c r="K930" s="602">
        <v>19.350000000000001</v>
      </c>
      <c r="L930" s="603">
        <v>36.159999999999997</v>
      </c>
      <c r="M930" s="604">
        <v>57.79</v>
      </c>
      <c r="N930" s="602">
        <v>33.39</v>
      </c>
      <c r="O930" s="603">
        <v>63.05</v>
      </c>
      <c r="P930" s="604">
        <v>98.49</v>
      </c>
    </row>
    <row r="931" spans="1:16">
      <c r="A931" s="670">
        <f t="shared" si="14"/>
        <v>93.5</v>
      </c>
      <c r="B931" s="602">
        <v>11.32</v>
      </c>
      <c r="C931" s="603">
        <v>20.21</v>
      </c>
      <c r="D931" s="604">
        <v>32.06</v>
      </c>
      <c r="E931" s="602">
        <v>12.59</v>
      </c>
      <c r="F931" s="603">
        <v>22.75</v>
      </c>
      <c r="G931" s="604">
        <v>36.25</v>
      </c>
      <c r="H931" s="602">
        <v>14.68</v>
      </c>
      <c r="I931" s="603">
        <v>26.96</v>
      </c>
      <c r="J931" s="604">
        <v>43.11</v>
      </c>
      <c r="K931" s="602">
        <v>19.329999999999998</v>
      </c>
      <c r="L931" s="603">
        <v>36.18</v>
      </c>
      <c r="M931" s="604">
        <v>57.85</v>
      </c>
      <c r="N931" s="602">
        <v>33.35</v>
      </c>
      <c r="O931" s="603">
        <v>63.09</v>
      </c>
      <c r="P931" s="604">
        <v>98.59</v>
      </c>
    </row>
    <row r="932" spans="1:16">
      <c r="A932" s="670">
        <f t="shared" si="14"/>
        <v>93.6</v>
      </c>
      <c r="B932" s="602">
        <v>11.31</v>
      </c>
      <c r="C932" s="603">
        <v>20.22</v>
      </c>
      <c r="D932" s="604">
        <v>32.090000000000003</v>
      </c>
      <c r="E932" s="602">
        <v>12.58</v>
      </c>
      <c r="F932" s="603">
        <v>22.77</v>
      </c>
      <c r="G932" s="604">
        <v>36.29</v>
      </c>
      <c r="H932" s="602">
        <v>14.67</v>
      </c>
      <c r="I932" s="603">
        <v>26.98</v>
      </c>
      <c r="J932" s="604">
        <v>43.15</v>
      </c>
      <c r="K932" s="602">
        <v>19.309999999999999</v>
      </c>
      <c r="L932" s="603">
        <v>36.200000000000003</v>
      </c>
      <c r="M932" s="604">
        <v>57.91</v>
      </c>
      <c r="N932" s="602">
        <v>33.32</v>
      </c>
      <c r="O932" s="603">
        <v>63.12</v>
      </c>
      <c r="P932" s="604">
        <v>98.69</v>
      </c>
    </row>
    <row r="933" spans="1:16">
      <c r="A933" s="670">
        <f t="shared" si="14"/>
        <v>93.7</v>
      </c>
      <c r="B933" s="602">
        <v>11.31</v>
      </c>
      <c r="C933" s="603">
        <v>20.23</v>
      </c>
      <c r="D933" s="604">
        <v>32.130000000000003</v>
      </c>
      <c r="E933" s="602">
        <v>12.57</v>
      </c>
      <c r="F933" s="603">
        <v>22.78</v>
      </c>
      <c r="G933" s="604">
        <v>36.33</v>
      </c>
      <c r="H933" s="602">
        <v>14.66</v>
      </c>
      <c r="I933" s="603">
        <v>26.99</v>
      </c>
      <c r="J933" s="604">
        <v>43.2</v>
      </c>
      <c r="K933" s="602">
        <v>19.29</v>
      </c>
      <c r="L933" s="603">
        <v>36.22</v>
      </c>
      <c r="M933" s="604">
        <v>57.97</v>
      </c>
      <c r="N933" s="602">
        <v>33.29</v>
      </c>
      <c r="O933" s="603">
        <v>63.15</v>
      </c>
      <c r="P933" s="604">
        <v>98.78</v>
      </c>
    </row>
    <row r="934" spans="1:16">
      <c r="A934" s="670">
        <f t="shared" si="14"/>
        <v>93.8</v>
      </c>
      <c r="B934" s="602">
        <v>11.3</v>
      </c>
      <c r="C934" s="603">
        <v>20.239999999999998</v>
      </c>
      <c r="D934" s="604">
        <v>32.17</v>
      </c>
      <c r="E934" s="602">
        <v>12.56</v>
      </c>
      <c r="F934" s="603">
        <v>22.79</v>
      </c>
      <c r="G934" s="604">
        <v>36.369999999999997</v>
      </c>
      <c r="H934" s="602">
        <v>14.65</v>
      </c>
      <c r="I934" s="603">
        <v>27.01</v>
      </c>
      <c r="J934" s="604">
        <v>43.25</v>
      </c>
      <c r="K934" s="602">
        <v>19.28</v>
      </c>
      <c r="L934" s="603">
        <v>36.24</v>
      </c>
      <c r="M934" s="604">
        <v>58.04</v>
      </c>
      <c r="N934" s="602">
        <v>33.26</v>
      </c>
      <c r="O934" s="603">
        <v>63.19</v>
      </c>
      <c r="P934" s="604">
        <v>98.88</v>
      </c>
    </row>
    <row r="935" spans="1:16">
      <c r="A935" s="670">
        <f t="shared" si="14"/>
        <v>93.9</v>
      </c>
      <c r="B935" s="602">
        <v>11.29</v>
      </c>
      <c r="C935" s="603">
        <v>20.25</v>
      </c>
      <c r="D935" s="604">
        <v>32.200000000000003</v>
      </c>
      <c r="E935" s="602">
        <v>12.55</v>
      </c>
      <c r="F935" s="603">
        <v>22.81</v>
      </c>
      <c r="G935" s="604">
        <v>36.409999999999997</v>
      </c>
      <c r="H935" s="602">
        <v>14.64</v>
      </c>
      <c r="I935" s="603">
        <v>27.02</v>
      </c>
      <c r="J935" s="604">
        <v>43.3</v>
      </c>
      <c r="K935" s="602">
        <v>19.260000000000002</v>
      </c>
      <c r="L935" s="603">
        <v>36.270000000000003</v>
      </c>
      <c r="M935" s="604">
        <v>58.1</v>
      </c>
      <c r="N935" s="602">
        <v>33.229999999999997</v>
      </c>
      <c r="O935" s="603">
        <v>63.22</v>
      </c>
      <c r="P935" s="604">
        <v>98.98</v>
      </c>
    </row>
    <row r="936" spans="1:16">
      <c r="A936" s="670">
        <f t="shared" si="14"/>
        <v>94</v>
      </c>
      <c r="B936" s="602">
        <v>11.28</v>
      </c>
      <c r="C936" s="603">
        <v>20.260000000000002</v>
      </c>
      <c r="D936" s="604">
        <v>32.24</v>
      </c>
      <c r="E936" s="602">
        <v>12.54</v>
      </c>
      <c r="F936" s="603">
        <v>22.82</v>
      </c>
      <c r="G936" s="604">
        <v>36.450000000000003</v>
      </c>
      <c r="H936" s="602">
        <v>14.63</v>
      </c>
      <c r="I936" s="603">
        <v>27.04</v>
      </c>
      <c r="J936" s="604">
        <v>43.35</v>
      </c>
      <c r="K936" s="602">
        <v>19.25</v>
      </c>
      <c r="L936" s="603">
        <v>36.29</v>
      </c>
      <c r="M936" s="604">
        <v>58.16</v>
      </c>
      <c r="N936" s="602">
        <v>33.21</v>
      </c>
      <c r="O936" s="603">
        <v>63.26</v>
      </c>
      <c r="P936" s="604">
        <v>99.08</v>
      </c>
    </row>
    <row r="937" spans="1:16">
      <c r="A937" s="670">
        <f t="shared" si="14"/>
        <v>94.1</v>
      </c>
      <c r="B937" s="602">
        <v>11.27</v>
      </c>
      <c r="C937" s="603">
        <v>20.28</v>
      </c>
      <c r="D937" s="604">
        <v>32.28</v>
      </c>
      <c r="E937" s="602">
        <v>12.53</v>
      </c>
      <c r="F937" s="603">
        <v>22.83</v>
      </c>
      <c r="G937" s="604">
        <v>36.49</v>
      </c>
      <c r="H937" s="602">
        <v>14.62</v>
      </c>
      <c r="I937" s="603">
        <v>27.06</v>
      </c>
      <c r="J937" s="604">
        <v>43.4</v>
      </c>
      <c r="K937" s="602">
        <v>19.23</v>
      </c>
      <c r="L937" s="603">
        <v>36.31</v>
      </c>
      <c r="M937" s="604">
        <v>58.23</v>
      </c>
      <c r="N937" s="602">
        <v>33.18</v>
      </c>
      <c r="O937" s="603">
        <v>63.3</v>
      </c>
      <c r="P937" s="604">
        <v>99.18</v>
      </c>
    </row>
    <row r="938" spans="1:16">
      <c r="A938" s="670">
        <f t="shared" si="14"/>
        <v>94.2</v>
      </c>
      <c r="B938" s="602">
        <v>11.27</v>
      </c>
      <c r="C938" s="603">
        <v>20.29</v>
      </c>
      <c r="D938" s="604">
        <v>32.31</v>
      </c>
      <c r="E938" s="602">
        <v>12.52</v>
      </c>
      <c r="F938" s="603">
        <v>22.85</v>
      </c>
      <c r="G938" s="604">
        <v>36.53</v>
      </c>
      <c r="H938" s="602">
        <v>14.61</v>
      </c>
      <c r="I938" s="603">
        <v>27.08</v>
      </c>
      <c r="J938" s="604">
        <v>43.45</v>
      </c>
      <c r="K938" s="602">
        <v>19.22</v>
      </c>
      <c r="L938" s="603">
        <v>36.33</v>
      </c>
      <c r="M938" s="604">
        <v>58.29</v>
      </c>
      <c r="N938" s="602">
        <v>33.15</v>
      </c>
      <c r="O938" s="603">
        <v>63.34</v>
      </c>
      <c r="P938" s="604">
        <v>99.28</v>
      </c>
    </row>
    <row r="939" spans="1:16">
      <c r="A939" s="670">
        <f t="shared" si="14"/>
        <v>94.3</v>
      </c>
      <c r="B939" s="602">
        <v>11.26</v>
      </c>
      <c r="C939" s="603">
        <v>20.3</v>
      </c>
      <c r="D939" s="604">
        <v>32.35</v>
      </c>
      <c r="E939" s="602">
        <v>12.52</v>
      </c>
      <c r="F939" s="603">
        <v>22.86</v>
      </c>
      <c r="G939" s="604">
        <v>36.58</v>
      </c>
      <c r="H939" s="602">
        <v>14.6</v>
      </c>
      <c r="I939" s="603">
        <v>27.09</v>
      </c>
      <c r="J939" s="604">
        <v>43.5</v>
      </c>
      <c r="K939" s="602">
        <v>19.21</v>
      </c>
      <c r="L939" s="603">
        <v>36.36</v>
      </c>
      <c r="M939" s="604">
        <v>58.36</v>
      </c>
      <c r="N939" s="602">
        <v>33.130000000000003</v>
      </c>
      <c r="O939" s="603">
        <v>63.38</v>
      </c>
      <c r="P939" s="604">
        <v>99.39</v>
      </c>
    </row>
    <row r="940" spans="1:16">
      <c r="A940" s="670">
        <f t="shared" si="14"/>
        <v>94.4</v>
      </c>
      <c r="B940" s="602">
        <v>11.26</v>
      </c>
      <c r="C940" s="603">
        <v>20.32</v>
      </c>
      <c r="D940" s="604">
        <v>32.39</v>
      </c>
      <c r="E940" s="602">
        <v>12.51</v>
      </c>
      <c r="F940" s="603">
        <v>22.88</v>
      </c>
      <c r="G940" s="604">
        <v>36.619999999999997</v>
      </c>
      <c r="H940" s="602">
        <v>14.59</v>
      </c>
      <c r="I940" s="603">
        <v>27.11</v>
      </c>
      <c r="J940" s="604">
        <v>43.55</v>
      </c>
      <c r="K940" s="602">
        <v>19.190000000000001</v>
      </c>
      <c r="L940" s="603">
        <v>36.380000000000003</v>
      </c>
      <c r="M940" s="604">
        <v>58.43</v>
      </c>
      <c r="N940" s="602">
        <v>33.11</v>
      </c>
      <c r="O940" s="603">
        <v>63.42</v>
      </c>
      <c r="P940" s="604">
        <v>99.49</v>
      </c>
    </row>
    <row r="941" spans="1:16">
      <c r="A941" s="670">
        <f t="shared" si="14"/>
        <v>94.5</v>
      </c>
      <c r="B941" s="602">
        <v>11.25</v>
      </c>
      <c r="C941" s="603">
        <v>20.329999999999998</v>
      </c>
      <c r="D941" s="604">
        <v>32.43</v>
      </c>
      <c r="E941" s="602">
        <v>12.5</v>
      </c>
      <c r="F941" s="603">
        <v>22.89</v>
      </c>
      <c r="G941" s="604">
        <v>36.659999999999997</v>
      </c>
      <c r="H941" s="602">
        <v>14.58</v>
      </c>
      <c r="I941" s="603">
        <v>27.13</v>
      </c>
      <c r="J941" s="604">
        <v>43.6</v>
      </c>
      <c r="K941" s="602">
        <v>19.18</v>
      </c>
      <c r="L941" s="603">
        <v>36.409999999999997</v>
      </c>
      <c r="M941" s="604">
        <v>58.49</v>
      </c>
      <c r="N941" s="602">
        <v>33.08</v>
      </c>
      <c r="O941" s="603">
        <v>63.46</v>
      </c>
      <c r="P941" s="604">
        <v>99.59</v>
      </c>
    </row>
    <row r="942" spans="1:16">
      <c r="A942" s="670">
        <f t="shared" si="14"/>
        <v>94.6</v>
      </c>
      <c r="B942" s="602">
        <v>11.24</v>
      </c>
      <c r="C942" s="603">
        <v>20.34</v>
      </c>
      <c r="D942" s="604">
        <v>32.46</v>
      </c>
      <c r="E942" s="602">
        <v>12.49</v>
      </c>
      <c r="F942" s="603">
        <v>22.91</v>
      </c>
      <c r="G942" s="604">
        <v>36.71</v>
      </c>
      <c r="H942" s="602">
        <v>14.57</v>
      </c>
      <c r="I942" s="603">
        <v>27.15</v>
      </c>
      <c r="J942" s="604">
        <v>43.65</v>
      </c>
      <c r="K942" s="602">
        <v>19.170000000000002</v>
      </c>
      <c r="L942" s="603">
        <v>36.43</v>
      </c>
      <c r="M942" s="604">
        <v>58.56</v>
      </c>
      <c r="N942" s="602">
        <v>33.06</v>
      </c>
      <c r="O942" s="603">
        <v>63.5</v>
      </c>
      <c r="P942" s="604">
        <v>99.7</v>
      </c>
    </row>
    <row r="943" spans="1:16">
      <c r="A943" s="670">
        <f t="shared" si="14"/>
        <v>94.7</v>
      </c>
      <c r="B943" s="602">
        <v>11.24</v>
      </c>
      <c r="C943" s="603">
        <v>20.36</v>
      </c>
      <c r="D943" s="604">
        <v>32.5</v>
      </c>
      <c r="E943" s="602">
        <v>12.49</v>
      </c>
      <c r="F943" s="603">
        <v>22.93</v>
      </c>
      <c r="G943" s="604">
        <v>36.75</v>
      </c>
      <c r="H943" s="602">
        <v>14.56</v>
      </c>
      <c r="I943" s="603">
        <v>27.17</v>
      </c>
      <c r="J943" s="604">
        <v>43.7</v>
      </c>
      <c r="K943" s="602">
        <v>19.16</v>
      </c>
      <c r="L943" s="603">
        <v>36.46</v>
      </c>
      <c r="M943" s="604">
        <v>58.63</v>
      </c>
      <c r="N943" s="602">
        <v>33.04</v>
      </c>
      <c r="O943" s="603">
        <v>63.55</v>
      </c>
      <c r="P943" s="604">
        <v>99.8</v>
      </c>
    </row>
    <row r="944" spans="1:16">
      <c r="A944" s="670">
        <f t="shared" si="14"/>
        <v>94.8</v>
      </c>
      <c r="B944" s="602">
        <v>11.23</v>
      </c>
      <c r="C944" s="603">
        <v>20.37</v>
      </c>
      <c r="D944" s="604">
        <v>32.54</v>
      </c>
      <c r="E944" s="602">
        <v>12.48</v>
      </c>
      <c r="F944" s="603">
        <v>22.94</v>
      </c>
      <c r="G944" s="604">
        <v>36.79</v>
      </c>
      <c r="H944" s="602">
        <v>14.56</v>
      </c>
      <c r="I944" s="603">
        <v>27.19</v>
      </c>
      <c r="J944" s="604">
        <v>43.75</v>
      </c>
      <c r="K944" s="602">
        <v>19.149999999999999</v>
      </c>
      <c r="L944" s="603">
        <v>36.479999999999997</v>
      </c>
      <c r="M944" s="604">
        <v>58.7</v>
      </c>
      <c r="N944" s="602">
        <v>33.03</v>
      </c>
      <c r="O944" s="603">
        <v>63.59</v>
      </c>
      <c r="P944" s="604">
        <v>99.91</v>
      </c>
    </row>
    <row r="945" spans="1:16">
      <c r="A945" s="670">
        <f t="shared" si="14"/>
        <v>94.9</v>
      </c>
      <c r="B945" s="602">
        <v>11.23</v>
      </c>
      <c r="C945" s="603">
        <v>20.39</v>
      </c>
      <c r="D945" s="604">
        <v>32.58</v>
      </c>
      <c r="E945" s="602">
        <v>12.48</v>
      </c>
      <c r="F945" s="603">
        <v>22.96</v>
      </c>
      <c r="G945" s="604">
        <v>36.840000000000003</v>
      </c>
      <c r="H945" s="602">
        <v>14.55</v>
      </c>
      <c r="I945" s="603">
        <v>27.21</v>
      </c>
      <c r="J945" s="604">
        <v>43.81</v>
      </c>
      <c r="K945" s="602">
        <v>19.14</v>
      </c>
      <c r="L945" s="603">
        <v>36.51</v>
      </c>
      <c r="M945" s="604">
        <v>58.77</v>
      </c>
      <c r="N945" s="602">
        <v>33.01</v>
      </c>
      <c r="O945" s="603">
        <v>63.64</v>
      </c>
      <c r="P945" s="604">
        <v>100.02</v>
      </c>
    </row>
    <row r="946" spans="1:16">
      <c r="A946" s="670">
        <f t="shared" si="14"/>
        <v>95</v>
      </c>
      <c r="B946" s="602">
        <v>11.23</v>
      </c>
      <c r="C946" s="603">
        <v>20.399999999999999</v>
      </c>
      <c r="D946" s="604">
        <v>32.619999999999997</v>
      </c>
      <c r="E946" s="602">
        <v>12.47</v>
      </c>
      <c r="F946" s="603">
        <v>22.98</v>
      </c>
      <c r="G946" s="604">
        <v>36.880000000000003</v>
      </c>
      <c r="H946" s="602">
        <v>14.54</v>
      </c>
      <c r="I946" s="603">
        <v>27.23</v>
      </c>
      <c r="J946" s="604">
        <v>43.86</v>
      </c>
      <c r="K946" s="602">
        <v>19.13</v>
      </c>
      <c r="L946" s="603">
        <v>36.54</v>
      </c>
      <c r="M946" s="604">
        <v>58.84</v>
      </c>
      <c r="N946" s="602">
        <v>32.99</v>
      </c>
      <c r="O946" s="603">
        <v>63.68</v>
      </c>
      <c r="P946" s="604">
        <v>100.13</v>
      </c>
    </row>
    <row r="947" spans="1:16">
      <c r="A947" s="670">
        <f t="shared" si="14"/>
        <v>95.1</v>
      </c>
      <c r="B947" s="602">
        <v>11.22</v>
      </c>
      <c r="C947" s="603">
        <v>20.420000000000002</v>
      </c>
      <c r="D947" s="604">
        <v>32.659999999999997</v>
      </c>
      <c r="E947" s="602">
        <v>12.47</v>
      </c>
      <c r="F947" s="603">
        <v>23</v>
      </c>
      <c r="G947" s="604">
        <v>36.93</v>
      </c>
      <c r="H947" s="602">
        <v>14.54</v>
      </c>
      <c r="I947" s="603">
        <v>27.25</v>
      </c>
      <c r="J947" s="604">
        <v>43.91</v>
      </c>
      <c r="K947" s="602">
        <v>19.12</v>
      </c>
      <c r="L947" s="603">
        <v>36.57</v>
      </c>
      <c r="M947" s="604">
        <v>58.91</v>
      </c>
      <c r="N947" s="602">
        <v>32.979999999999997</v>
      </c>
      <c r="O947" s="603">
        <v>63.73</v>
      </c>
      <c r="P947" s="604">
        <v>100.24</v>
      </c>
    </row>
    <row r="948" spans="1:16">
      <c r="A948" s="670">
        <f t="shared" si="14"/>
        <v>95.2</v>
      </c>
      <c r="B948" s="602">
        <v>11.22</v>
      </c>
      <c r="C948" s="603">
        <v>20.440000000000001</v>
      </c>
      <c r="D948" s="604">
        <v>32.700000000000003</v>
      </c>
      <c r="E948" s="602">
        <v>12.46</v>
      </c>
      <c r="F948" s="603">
        <v>23.01</v>
      </c>
      <c r="G948" s="604">
        <v>36.97</v>
      </c>
      <c r="H948" s="602">
        <v>14.53</v>
      </c>
      <c r="I948" s="603">
        <v>27.27</v>
      </c>
      <c r="J948" s="604">
        <v>43.97</v>
      </c>
      <c r="K948" s="602">
        <v>19.12</v>
      </c>
      <c r="L948" s="603">
        <v>36.6</v>
      </c>
      <c r="M948" s="604">
        <v>58.98</v>
      </c>
      <c r="N948" s="602">
        <v>32.96</v>
      </c>
      <c r="O948" s="603">
        <v>63.78</v>
      </c>
      <c r="P948" s="604">
        <v>100.35</v>
      </c>
    </row>
    <row r="949" spans="1:16">
      <c r="A949" s="670">
        <f t="shared" si="14"/>
        <v>95.3</v>
      </c>
      <c r="B949" s="602">
        <v>11.21</v>
      </c>
      <c r="C949" s="603">
        <v>20.45</v>
      </c>
      <c r="D949" s="604">
        <v>32.74</v>
      </c>
      <c r="E949" s="602">
        <v>12.46</v>
      </c>
      <c r="F949" s="603">
        <v>23.03</v>
      </c>
      <c r="G949" s="604">
        <v>37.020000000000003</v>
      </c>
      <c r="H949" s="602">
        <v>14.53</v>
      </c>
      <c r="I949" s="603">
        <v>27.29</v>
      </c>
      <c r="J949" s="604">
        <v>44.02</v>
      </c>
      <c r="K949" s="602">
        <v>19.11</v>
      </c>
      <c r="L949" s="603">
        <v>36.630000000000003</v>
      </c>
      <c r="M949" s="604">
        <v>59.05</v>
      </c>
      <c r="N949" s="602">
        <v>32.950000000000003</v>
      </c>
      <c r="O949" s="603">
        <v>63.83</v>
      </c>
      <c r="P949" s="604">
        <v>100.46</v>
      </c>
    </row>
    <row r="950" spans="1:16">
      <c r="A950" s="670">
        <f t="shared" si="14"/>
        <v>95.4</v>
      </c>
      <c r="B950" s="602">
        <v>11.21</v>
      </c>
      <c r="C950" s="603">
        <v>20.47</v>
      </c>
      <c r="D950" s="604">
        <v>32.78</v>
      </c>
      <c r="E950" s="602">
        <v>12.46</v>
      </c>
      <c r="F950" s="603">
        <v>23.05</v>
      </c>
      <c r="G950" s="604">
        <v>37.07</v>
      </c>
      <c r="H950" s="602">
        <v>14.52</v>
      </c>
      <c r="I950" s="603">
        <v>27.32</v>
      </c>
      <c r="J950" s="604">
        <v>44.08</v>
      </c>
      <c r="K950" s="602">
        <v>19.100000000000001</v>
      </c>
      <c r="L950" s="603">
        <v>36.659999999999997</v>
      </c>
      <c r="M950" s="604">
        <v>59.12</v>
      </c>
      <c r="N950" s="602">
        <v>32.94</v>
      </c>
      <c r="O950" s="603">
        <v>63.88</v>
      </c>
      <c r="P950" s="604">
        <v>100.57</v>
      </c>
    </row>
    <row r="951" spans="1:16">
      <c r="A951" s="670">
        <f t="shared" si="14"/>
        <v>95.5</v>
      </c>
      <c r="B951" s="602">
        <v>11.21</v>
      </c>
      <c r="C951" s="603">
        <v>20.49</v>
      </c>
      <c r="D951" s="604">
        <v>32.83</v>
      </c>
      <c r="E951" s="602">
        <v>12.45</v>
      </c>
      <c r="F951" s="603">
        <v>23.07</v>
      </c>
      <c r="G951" s="604">
        <v>37.11</v>
      </c>
      <c r="H951" s="602">
        <v>14.52</v>
      </c>
      <c r="I951" s="603">
        <v>27.34</v>
      </c>
      <c r="J951" s="604">
        <v>44.13</v>
      </c>
      <c r="K951" s="602">
        <v>19.100000000000001</v>
      </c>
      <c r="L951" s="603">
        <v>36.69</v>
      </c>
      <c r="M951" s="604">
        <v>59.2</v>
      </c>
      <c r="N951" s="602">
        <v>32.93</v>
      </c>
      <c r="O951" s="603">
        <v>63.93</v>
      </c>
      <c r="P951" s="604">
        <v>100.68</v>
      </c>
    </row>
    <row r="952" spans="1:16">
      <c r="A952" s="670">
        <f t="shared" si="14"/>
        <v>95.6</v>
      </c>
      <c r="B952" s="602">
        <v>11.21</v>
      </c>
      <c r="C952" s="603">
        <v>20.5</v>
      </c>
      <c r="D952" s="604">
        <v>32.869999999999997</v>
      </c>
      <c r="E952" s="602">
        <v>12.45</v>
      </c>
      <c r="F952" s="603">
        <v>23.09</v>
      </c>
      <c r="G952" s="604">
        <v>37.159999999999997</v>
      </c>
      <c r="H952" s="602">
        <v>14.52</v>
      </c>
      <c r="I952" s="603">
        <v>27.36</v>
      </c>
      <c r="J952" s="604">
        <v>44.19</v>
      </c>
      <c r="K952" s="602">
        <v>19.09</v>
      </c>
      <c r="L952" s="603">
        <v>36.72</v>
      </c>
      <c r="M952" s="604">
        <v>59.27</v>
      </c>
      <c r="N952" s="602">
        <v>32.92</v>
      </c>
      <c r="O952" s="603">
        <v>63.99</v>
      </c>
      <c r="P952" s="604">
        <v>100.8</v>
      </c>
    </row>
    <row r="953" spans="1:16">
      <c r="A953" s="670">
        <f t="shared" si="14"/>
        <v>95.7</v>
      </c>
      <c r="B953" s="602">
        <v>11.2</v>
      </c>
      <c r="C953" s="603">
        <v>20.52</v>
      </c>
      <c r="D953" s="604">
        <v>32.909999999999997</v>
      </c>
      <c r="E953" s="602">
        <v>12.45</v>
      </c>
      <c r="F953" s="603">
        <v>23.11</v>
      </c>
      <c r="G953" s="604">
        <v>37.21</v>
      </c>
      <c r="H953" s="602">
        <v>14.51</v>
      </c>
      <c r="I953" s="603">
        <v>27.39</v>
      </c>
      <c r="J953" s="604">
        <v>44.24</v>
      </c>
      <c r="K953" s="602">
        <v>19.09</v>
      </c>
      <c r="L953" s="603">
        <v>36.75</v>
      </c>
      <c r="M953" s="604">
        <v>59.35</v>
      </c>
      <c r="N953" s="602">
        <v>32.909999999999997</v>
      </c>
      <c r="O953" s="603">
        <v>64.040000000000006</v>
      </c>
      <c r="P953" s="604">
        <v>100.91</v>
      </c>
    </row>
    <row r="954" spans="1:16">
      <c r="A954" s="670">
        <f t="shared" si="14"/>
        <v>95.8</v>
      </c>
      <c r="B954" s="602">
        <v>11.2</v>
      </c>
      <c r="C954" s="603">
        <v>20.54</v>
      </c>
      <c r="D954" s="604">
        <v>32.950000000000003</v>
      </c>
      <c r="E954" s="602">
        <v>12.45</v>
      </c>
      <c r="F954" s="603">
        <v>23.13</v>
      </c>
      <c r="G954" s="604">
        <v>37.26</v>
      </c>
      <c r="H954" s="602">
        <v>14.51</v>
      </c>
      <c r="I954" s="603">
        <v>27.41</v>
      </c>
      <c r="J954" s="604">
        <v>44.3</v>
      </c>
      <c r="K954" s="602">
        <v>19.079999999999998</v>
      </c>
      <c r="L954" s="603">
        <v>36.79</v>
      </c>
      <c r="M954" s="604">
        <v>59.42</v>
      </c>
      <c r="N954" s="602">
        <v>32.9</v>
      </c>
      <c r="O954" s="603">
        <v>64.099999999999994</v>
      </c>
      <c r="P954" s="604">
        <v>101.03</v>
      </c>
    </row>
    <row r="955" spans="1:16">
      <c r="A955" s="670">
        <f t="shared" si="14"/>
        <v>95.9</v>
      </c>
      <c r="B955" s="602">
        <v>11.2</v>
      </c>
      <c r="C955" s="603">
        <v>20.56</v>
      </c>
      <c r="D955" s="604">
        <v>32.99</v>
      </c>
      <c r="E955" s="602">
        <v>12.45</v>
      </c>
      <c r="F955" s="603">
        <v>23.15</v>
      </c>
      <c r="G955" s="604">
        <v>37.299999999999997</v>
      </c>
      <c r="H955" s="602">
        <v>14.51</v>
      </c>
      <c r="I955" s="603">
        <v>27.44</v>
      </c>
      <c r="J955" s="604">
        <v>44.36</v>
      </c>
      <c r="K955" s="602">
        <v>19.079999999999998</v>
      </c>
      <c r="L955" s="603">
        <v>36.82</v>
      </c>
      <c r="M955" s="604">
        <v>59.5</v>
      </c>
      <c r="N955" s="602">
        <v>32.89</v>
      </c>
      <c r="O955" s="603">
        <v>64.150000000000006</v>
      </c>
      <c r="P955" s="604">
        <v>101.14</v>
      </c>
    </row>
    <row r="956" spans="1:16">
      <c r="A956" s="670">
        <f t="shared" si="14"/>
        <v>96</v>
      </c>
      <c r="B956" s="602">
        <v>11.2</v>
      </c>
      <c r="C956" s="603">
        <v>20.58</v>
      </c>
      <c r="D956" s="604">
        <v>33.04</v>
      </c>
      <c r="E956" s="602">
        <v>12.44</v>
      </c>
      <c r="F956" s="603">
        <v>23.17</v>
      </c>
      <c r="G956" s="604">
        <v>37.35</v>
      </c>
      <c r="H956" s="602">
        <v>14.51</v>
      </c>
      <c r="I956" s="603">
        <v>27.46</v>
      </c>
      <c r="J956" s="604">
        <v>44.42</v>
      </c>
      <c r="K956" s="602">
        <v>19.079999999999998</v>
      </c>
      <c r="L956" s="603">
        <v>36.85</v>
      </c>
      <c r="M956" s="604">
        <v>59.57</v>
      </c>
      <c r="N956" s="602">
        <v>32.89</v>
      </c>
      <c r="O956" s="603">
        <v>64.209999999999994</v>
      </c>
      <c r="P956" s="604">
        <v>101.26</v>
      </c>
    </row>
    <row r="957" spans="1:16">
      <c r="A957" s="670">
        <f t="shared" si="14"/>
        <v>96.1</v>
      </c>
      <c r="B957" s="602">
        <v>11.2</v>
      </c>
      <c r="C957" s="603">
        <v>20.59</v>
      </c>
      <c r="D957" s="604">
        <v>33.08</v>
      </c>
      <c r="E957" s="602">
        <v>12.44</v>
      </c>
      <c r="F957" s="603">
        <v>23.19</v>
      </c>
      <c r="G957" s="604">
        <v>37.4</v>
      </c>
      <c r="H957" s="602">
        <v>14.51</v>
      </c>
      <c r="I957" s="603">
        <v>27.49</v>
      </c>
      <c r="J957" s="604">
        <v>44.47</v>
      </c>
      <c r="K957" s="602">
        <v>19.079999999999998</v>
      </c>
      <c r="L957" s="603">
        <v>36.89</v>
      </c>
      <c r="M957" s="604">
        <v>59.65</v>
      </c>
      <c r="N957" s="602">
        <v>32.880000000000003</v>
      </c>
      <c r="O957" s="603">
        <v>64.27</v>
      </c>
      <c r="P957" s="604">
        <v>101.38</v>
      </c>
    </row>
    <row r="958" spans="1:16">
      <c r="A958" s="670">
        <f t="shared" si="14"/>
        <v>96.2</v>
      </c>
      <c r="B958" s="602">
        <v>11.2</v>
      </c>
      <c r="C958" s="603">
        <v>20.61</v>
      </c>
      <c r="D958" s="604">
        <v>33.119999999999997</v>
      </c>
      <c r="E958" s="602">
        <v>12.44</v>
      </c>
      <c r="F958" s="603">
        <v>23.22</v>
      </c>
      <c r="G958" s="604">
        <v>37.450000000000003</v>
      </c>
      <c r="H958" s="602">
        <v>14.51</v>
      </c>
      <c r="I958" s="603">
        <v>27.51</v>
      </c>
      <c r="J958" s="604">
        <v>44.53</v>
      </c>
      <c r="K958" s="602">
        <v>19.079999999999998</v>
      </c>
      <c r="L958" s="603">
        <v>36.92</v>
      </c>
      <c r="M958" s="604">
        <v>59.73</v>
      </c>
      <c r="N958" s="602">
        <v>32.880000000000003</v>
      </c>
      <c r="O958" s="603">
        <v>64.33</v>
      </c>
      <c r="P958" s="604">
        <v>101.5</v>
      </c>
    </row>
    <row r="959" spans="1:16">
      <c r="A959" s="670">
        <f t="shared" si="14"/>
        <v>96.3</v>
      </c>
      <c r="B959" s="602">
        <v>11.2</v>
      </c>
      <c r="C959" s="603">
        <v>20.63</v>
      </c>
      <c r="D959" s="604">
        <v>33.17</v>
      </c>
      <c r="E959" s="602">
        <v>12.44</v>
      </c>
      <c r="F959" s="603">
        <v>23.24</v>
      </c>
      <c r="G959" s="604">
        <v>37.5</v>
      </c>
      <c r="H959" s="602">
        <v>14.51</v>
      </c>
      <c r="I959" s="603">
        <v>27.54</v>
      </c>
      <c r="J959" s="604">
        <v>44.59</v>
      </c>
      <c r="K959" s="602">
        <v>19.07</v>
      </c>
      <c r="L959" s="603">
        <v>36.96</v>
      </c>
      <c r="M959" s="604">
        <v>59.8</v>
      </c>
      <c r="N959" s="602">
        <v>32.880000000000003</v>
      </c>
      <c r="O959" s="603">
        <v>64.39</v>
      </c>
      <c r="P959" s="604">
        <v>101.62</v>
      </c>
    </row>
    <row r="960" spans="1:16">
      <c r="A960" s="670">
        <f t="shared" si="14"/>
        <v>96.4</v>
      </c>
      <c r="B960" s="602">
        <v>11.2</v>
      </c>
      <c r="C960" s="603">
        <v>20.65</v>
      </c>
      <c r="D960" s="604">
        <v>33.21</v>
      </c>
      <c r="E960" s="602">
        <v>12.44</v>
      </c>
      <c r="F960" s="603">
        <v>23.26</v>
      </c>
      <c r="G960" s="604">
        <v>37.549999999999997</v>
      </c>
      <c r="H960" s="602">
        <v>14.51</v>
      </c>
      <c r="I960" s="603">
        <v>27.57</v>
      </c>
      <c r="J960" s="604">
        <v>44.65</v>
      </c>
      <c r="K960" s="602">
        <v>19.07</v>
      </c>
      <c r="L960" s="603">
        <v>36.99</v>
      </c>
      <c r="M960" s="604">
        <v>59.88</v>
      </c>
      <c r="N960" s="602">
        <v>32.880000000000003</v>
      </c>
      <c r="O960" s="603">
        <v>64.45</v>
      </c>
      <c r="P960" s="604">
        <v>101.74</v>
      </c>
    </row>
    <row r="961" spans="1:16">
      <c r="A961" s="670">
        <f t="shared" si="14"/>
        <v>96.5</v>
      </c>
      <c r="B961" s="602">
        <v>11.2</v>
      </c>
      <c r="C961" s="603">
        <v>20.67</v>
      </c>
      <c r="D961" s="604">
        <v>33.26</v>
      </c>
      <c r="E961" s="602">
        <v>12.44</v>
      </c>
      <c r="F961" s="603">
        <v>23.28</v>
      </c>
      <c r="G961" s="604">
        <v>37.6</v>
      </c>
      <c r="H961" s="602">
        <v>14.51</v>
      </c>
      <c r="I961" s="603">
        <v>27.6</v>
      </c>
      <c r="J961" s="604">
        <v>44.71</v>
      </c>
      <c r="K961" s="602">
        <v>19.079999999999998</v>
      </c>
      <c r="L961" s="603">
        <v>37.03</v>
      </c>
      <c r="M961" s="604">
        <v>59.96</v>
      </c>
      <c r="N961" s="602">
        <v>32.880000000000003</v>
      </c>
      <c r="O961" s="603">
        <v>64.510000000000005</v>
      </c>
      <c r="P961" s="604">
        <v>101.86</v>
      </c>
    </row>
    <row r="962" spans="1:16">
      <c r="A962" s="670">
        <f t="shared" si="14"/>
        <v>96.6</v>
      </c>
      <c r="B962" s="602">
        <v>11.2</v>
      </c>
      <c r="C962" s="603">
        <v>20.69</v>
      </c>
      <c r="D962" s="604">
        <v>33.299999999999997</v>
      </c>
      <c r="E962" s="602">
        <v>12.44</v>
      </c>
      <c r="F962" s="603">
        <v>23.31</v>
      </c>
      <c r="G962" s="604">
        <v>37.65</v>
      </c>
      <c r="H962" s="602">
        <v>14.51</v>
      </c>
      <c r="I962" s="603">
        <v>27.62</v>
      </c>
      <c r="J962" s="604">
        <v>44.77</v>
      </c>
      <c r="K962" s="602">
        <v>19.079999999999998</v>
      </c>
      <c r="L962" s="603">
        <v>37.07</v>
      </c>
      <c r="M962" s="604">
        <v>60.04</v>
      </c>
      <c r="N962" s="602">
        <v>32.880000000000003</v>
      </c>
      <c r="O962" s="603">
        <v>64.569999999999993</v>
      </c>
      <c r="P962" s="604">
        <v>101.98</v>
      </c>
    </row>
    <row r="963" spans="1:16">
      <c r="A963" s="670">
        <f t="shared" si="14"/>
        <v>96.7</v>
      </c>
      <c r="B963" s="602">
        <v>11.2</v>
      </c>
      <c r="C963" s="603">
        <v>20.72</v>
      </c>
      <c r="D963" s="604">
        <v>33.35</v>
      </c>
      <c r="E963" s="602">
        <v>12.45</v>
      </c>
      <c r="F963" s="603">
        <v>23.33</v>
      </c>
      <c r="G963" s="604">
        <v>37.71</v>
      </c>
      <c r="H963" s="602">
        <v>14.51</v>
      </c>
      <c r="I963" s="603">
        <v>27.65</v>
      </c>
      <c r="J963" s="604">
        <v>44.83</v>
      </c>
      <c r="K963" s="602">
        <v>19.079999999999998</v>
      </c>
      <c r="L963" s="603">
        <v>37.11</v>
      </c>
      <c r="M963" s="604">
        <v>60.12</v>
      </c>
      <c r="N963" s="602">
        <v>32.880000000000003</v>
      </c>
      <c r="O963" s="603">
        <v>64.64</v>
      </c>
      <c r="P963" s="604">
        <v>102.11</v>
      </c>
    </row>
    <row r="964" spans="1:16">
      <c r="A964" s="670">
        <f t="shared" si="14"/>
        <v>96.8</v>
      </c>
      <c r="B964" s="602">
        <v>11.2</v>
      </c>
      <c r="C964" s="603">
        <v>20.74</v>
      </c>
      <c r="D964" s="604">
        <v>33.39</v>
      </c>
      <c r="E964" s="602">
        <v>12.45</v>
      </c>
      <c r="F964" s="603">
        <v>23.36</v>
      </c>
      <c r="G964" s="604">
        <v>37.76</v>
      </c>
      <c r="H964" s="602">
        <v>14.51</v>
      </c>
      <c r="I964" s="603">
        <v>27.68</v>
      </c>
      <c r="J964" s="604">
        <v>44.89</v>
      </c>
      <c r="K964" s="602">
        <v>19.079999999999998</v>
      </c>
      <c r="L964" s="603">
        <v>37.15</v>
      </c>
      <c r="M964" s="604">
        <v>60.2</v>
      </c>
      <c r="N964" s="602">
        <v>32.89</v>
      </c>
      <c r="O964" s="603">
        <v>64.7</v>
      </c>
      <c r="P964" s="604">
        <v>102.23</v>
      </c>
    </row>
    <row r="965" spans="1:16">
      <c r="A965" s="670">
        <f t="shared" si="14"/>
        <v>96.9</v>
      </c>
      <c r="B965" s="602">
        <v>11.21</v>
      </c>
      <c r="C965" s="603">
        <v>20.76</v>
      </c>
      <c r="D965" s="604">
        <v>33.44</v>
      </c>
      <c r="E965" s="602">
        <v>12.45</v>
      </c>
      <c r="F965" s="603">
        <v>23.38</v>
      </c>
      <c r="G965" s="604">
        <v>37.81</v>
      </c>
      <c r="H965" s="602">
        <v>14.51</v>
      </c>
      <c r="I965" s="603">
        <v>27.71</v>
      </c>
      <c r="J965" s="604">
        <v>44.96</v>
      </c>
      <c r="K965" s="602">
        <v>19.079999999999998</v>
      </c>
      <c r="L965" s="603">
        <v>37.19</v>
      </c>
      <c r="M965" s="604">
        <v>60.28</v>
      </c>
      <c r="N965" s="602">
        <v>32.89</v>
      </c>
      <c r="O965" s="603">
        <v>64.77</v>
      </c>
      <c r="P965" s="604">
        <v>102.36</v>
      </c>
    </row>
    <row r="966" spans="1:16">
      <c r="A966" s="670">
        <f t="shared" si="14"/>
        <v>97</v>
      </c>
      <c r="B966" s="602">
        <v>11.21</v>
      </c>
      <c r="C966" s="603">
        <v>20.78</v>
      </c>
      <c r="D966" s="604">
        <v>33.49</v>
      </c>
      <c r="E966" s="602">
        <v>12.45</v>
      </c>
      <c r="F966" s="603">
        <v>23.41</v>
      </c>
      <c r="G966" s="604">
        <v>37.86</v>
      </c>
      <c r="H966" s="602">
        <v>14.52</v>
      </c>
      <c r="I966" s="603">
        <v>27.74</v>
      </c>
      <c r="J966" s="604">
        <v>45.02</v>
      </c>
      <c r="K966" s="602">
        <v>19.09</v>
      </c>
      <c r="L966" s="603">
        <v>37.229999999999997</v>
      </c>
      <c r="M966" s="604">
        <v>60.36</v>
      </c>
      <c r="N966" s="602">
        <v>32.9</v>
      </c>
      <c r="O966" s="603">
        <v>64.84</v>
      </c>
      <c r="P966" s="604">
        <v>102.48</v>
      </c>
    </row>
    <row r="967" spans="1:16">
      <c r="A967" s="670">
        <f t="shared" si="14"/>
        <v>97.1</v>
      </c>
      <c r="B967" s="602">
        <v>11.21</v>
      </c>
      <c r="C967" s="603">
        <v>20.8</v>
      </c>
      <c r="D967" s="604">
        <v>33.53</v>
      </c>
      <c r="E967" s="602">
        <v>12.46</v>
      </c>
      <c r="F967" s="603">
        <v>23.43</v>
      </c>
      <c r="G967" s="604">
        <v>37.92</v>
      </c>
      <c r="H967" s="602">
        <v>14.52</v>
      </c>
      <c r="I967" s="603">
        <v>27.77</v>
      </c>
      <c r="J967" s="604">
        <v>45.08</v>
      </c>
      <c r="K967" s="602">
        <v>19.09</v>
      </c>
      <c r="L967" s="603">
        <v>37.270000000000003</v>
      </c>
      <c r="M967" s="604">
        <v>60.45</v>
      </c>
      <c r="N967" s="602">
        <v>32.9</v>
      </c>
      <c r="O967" s="603">
        <v>64.91</v>
      </c>
      <c r="P967" s="604">
        <v>102.61</v>
      </c>
    </row>
    <row r="968" spans="1:16">
      <c r="A968" s="670">
        <f t="shared" ref="A968:A1031" si="15">ROUND(A967+0.1,1)</f>
        <v>97.2</v>
      </c>
      <c r="B968" s="602">
        <v>11.22</v>
      </c>
      <c r="C968" s="603">
        <v>20.83</v>
      </c>
      <c r="D968" s="604">
        <v>33.58</v>
      </c>
      <c r="E968" s="602">
        <v>12.46</v>
      </c>
      <c r="F968" s="603">
        <v>23.46</v>
      </c>
      <c r="G968" s="604">
        <v>37.97</v>
      </c>
      <c r="H968" s="602">
        <v>14.52</v>
      </c>
      <c r="I968" s="603">
        <v>27.8</v>
      </c>
      <c r="J968" s="604">
        <v>45.14</v>
      </c>
      <c r="K968" s="602">
        <v>19.100000000000001</v>
      </c>
      <c r="L968" s="603">
        <v>37.31</v>
      </c>
      <c r="M968" s="604">
        <v>60.53</v>
      </c>
      <c r="N968" s="602">
        <v>32.909999999999997</v>
      </c>
      <c r="O968" s="603">
        <v>64.98</v>
      </c>
      <c r="P968" s="604">
        <v>102.74</v>
      </c>
    </row>
    <row r="969" spans="1:16">
      <c r="A969" s="670">
        <f t="shared" si="15"/>
        <v>97.3</v>
      </c>
      <c r="B969" s="602">
        <v>11.22</v>
      </c>
      <c r="C969" s="603">
        <v>20.85</v>
      </c>
      <c r="D969" s="604">
        <v>33.630000000000003</v>
      </c>
      <c r="E969" s="602">
        <v>12.46</v>
      </c>
      <c r="F969" s="603">
        <v>23.48</v>
      </c>
      <c r="G969" s="604">
        <v>38.020000000000003</v>
      </c>
      <c r="H969" s="602">
        <v>14.53</v>
      </c>
      <c r="I969" s="603">
        <v>27.83</v>
      </c>
      <c r="J969" s="604">
        <v>45.21</v>
      </c>
      <c r="K969" s="602">
        <v>19.100000000000001</v>
      </c>
      <c r="L969" s="603">
        <v>37.35</v>
      </c>
      <c r="M969" s="604">
        <v>60.61</v>
      </c>
      <c r="N969" s="602">
        <v>32.92</v>
      </c>
      <c r="O969" s="603">
        <v>65.05</v>
      </c>
      <c r="P969" s="604">
        <v>102.87</v>
      </c>
    </row>
    <row r="970" spans="1:16">
      <c r="A970" s="670">
        <f t="shared" si="15"/>
        <v>97.4</v>
      </c>
      <c r="B970" s="602">
        <v>11.22</v>
      </c>
      <c r="C970" s="603">
        <v>20.87</v>
      </c>
      <c r="D970" s="604">
        <v>33.68</v>
      </c>
      <c r="E970" s="602">
        <v>12.47</v>
      </c>
      <c r="F970" s="603">
        <v>23.51</v>
      </c>
      <c r="G970" s="604">
        <v>38.08</v>
      </c>
      <c r="H970" s="602">
        <v>14.53</v>
      </c>
      <c r="I970" s="603">
        <v>27.86</v>
      </c>
      <c r="J970" s="604">
        <v>45.27</v>
      </c>
      <c r="K970" s="602">
        <v>19.11</v>
      </c>
      <c r="L970" s="603">
        <v>37.39</v>
      </c>
      <c r="M970" s="604">
        <v>60.7</v>
      </c>
      <c r="N970" s="602">
        <v>32.93</v>
      </c>
      <c r="O970" s="603">
        <v>65.12</v>
      </c>
      <c r="P970" s="604">
        <v>103</v>
      </c>
    </row>
    <row r="971" spans="1:16">
      <c r="A971" s="670">
        <f t="shared" si="15"/>
        <v>97.5</v>
      </c>
      <c r="B971" s="602">
        <v>11.23</v>
      </c>
      <c r="C971" s="603">
        <v>20.9</v>
      </c>
      <c r="D971" s="604">
        <v>33.729999999999997</v>
      </c>
      <c r="E971" s="602">
        <v>12.47</v>
      </c>
      <c r="F971" s="603">
        <v>23.54</v>
      </c>
      <c r="G971" s="604">
        <v>38.130000000000003</v>
      </c>
      <c r="H971" s="602">
        <v>14.54</v>
      </c>
      <c r="I971" s="603">
        <v>27.9</v>
      </c>
      <c r="J971" s="604">
        <v>45.34</v>
      </c>
      <c r="K971" s="602">
        <v>19.12</v>
      </c>
      <c r="L971" s="603">
        <v>37.44</v>
      </c>
      <c r="M971" s="604">
        <v>60.78</v>
      </c>
      <c r="N971" s="602">
        <v>32.950000000000003</v>
      </c>
      <c r="O971" s="603">
        <v>65.19</v>
      </c>
      <c r="P971" s="604">
        <v>103.13</v>
      </c>
    </row>
    <row r="972" spans="1:16">
      <c r="A972" s="670">
        <f t="shared" si="15"/>
        <v>97.6</v>
      </c>
      <c r="B972" s="602">
        <v>11.23</v>
      </c>
      <c r="C972" s="603">
        <v>20.92</v>
      </c>
      <c r="D972" s="604">
        <v>33.770000000000003</v>
      </c>
      <c r="E972" s="602">
        <v>12.48</v>
      </c>
      <c r="F972" s="603">
        <v>23.56</v>
      </c>
      <c r="G972" s="604">
        <v>38.19</v>
      </c>
      <c r="H972" s="602">
        <v>14.54</v>
      </c>
      <c r="I972" s="603">
        <v>27.93</v>
      </c>
      <c r="J972" s="604">
        <v>45.4</v>
      </c>
      <c r="K972" s="602">
        <v>19.13</v>
      </c>
      <c r="L972" s="603">
        <v>37.479999999999997</v>
      </c>
      <c r="M972" s="604">
        <v>60.87</v>
      </c>
      <c r="N972" s="602">
        <v>32.96</v>
      </c>
      <c r="O972" s="603">
        <v>65.27</v>
      </c>
      <c r="P972" s="604">
        <v>103.26</v>
      </c>
    </row>
    <row r="973" spans="1:16">
      <c r="A973" s="670">
        <f t="shared" si="15"/>
        <v>97.7</v>
      </c>
      <c r="B973" s="602">
        <v>11.24</v>
      </c>
      <c r="C973" s="603">
        <v>20.95</v>
      </c>
      <c r="D973" s="604">
        <v>33.82</v>
      </c>
      <c r="E973" s="602">
        <v>12.48</v>
      </c>
      <c r="F973" s="603">
        <v>23.59</v>
      </c>
      <c r="G973" s="604">
        <v>38.24</v>
      </c>
      <c r="H973" s="602">
        <v>14.55</v>
      </c>
      <c r="I973" s="603">
        <v>27.96</v>
      </c>
      <c r="J973" s="604">
        <v>45.47</v>
      </c>
      <c r="K973" s="602">
        <v>19.13</v>
      </c>
      <c r="L973" s="603">
        <v>37.53</v>
      </c>
      <c r="M973" s="604">
        <v>60.95</v>
      </c>
      <c r="N973" s="602">
        <v>32.97</v>
      </c>
      <c r="O973" s="603">
        <v>65.34</v>
      </c>
      <c r="P973" s="604">
        <v>103.39</v>
      </c>
    </row>
    <row r="974" spans="1:16">
      <c r="A974" s="670">
        <f t="shared" si="15"/>
        <v>97.8</v>
      </c>
      <c r="B974" s="602">
        <v>11.24</v>
      </c>
      <c r="C974" s="603">
        <v>20.97</v>
      </c>
      <c r="D974" s="604">
        <v>33.869999999999997</v>
      </c>
      <c r="E974" s="602">
        <v>12.49</v>
      </c>
      <c r="F974" s="603">
        <v>23.62</v>
      </c>
      <c r="G974" s="604">
        <v>38.299999999999997</v>
      </c>
      <c r="H974" s="602">
        <v>14.56</v>
      </c>
      <c r="I974" s="603">
        <v>28</v>
      </c>
      <c r="J974" s="604">
        <v>45.53</v>
      </c>
      <c r="K974" s="602">
        <v>19.14</v>
      </c>
      <c r="L974" s="603">
        <v>37.57</v>
      </c>
      <c r="M974" s="604">
        <v>61.04</v>
      </c>
      <c r="N974" s="602">
        <v>32.99</v>
      </c>
      <c r="O974" s="603">
        <v>65.42</v>
      </c>
      <c r="P974" s="604">
        <v>103.53</v>
      </c>
    </row>
    <row r="975" spans="1:16">
      <c r="A975" s="670">
        <f t="shared" si="15"/>
        <v>97.9</v>
      </c>
      <c r="B975" s="602">
        <v>11.25</v>
      </c>
      <c r="C975" s="603">
        <v>21</v>
      </c>
      <c r="D975" s="604">
        <v>33.92</v>
      </c>
      <c r="E975" s="602">
        <v>12.49</v>
      </c>
      <c r="F975" s="603">
        <v>23.65</v>
      </c>
      <c r="G975" s="604">
        <v>38.35</v>
      </c>
      <c r="H975" s="602">
        <v>14.57</v>
      </c>
      <c r="I975" s="603">
        <v>28.03</v>
      </c>
      <c r="J975" s="604">
        <v>45.6</v>
      </c>
      <c r="K975" s="602">
        <v>19.149999999999999</v>
      </c>
      <c r="L975" s="603">
        <v>37.619999999999997</v>
      </c>
      <c r="M975" s="604">
        <v>61.13</v>
      </c>
      <c r="N975" s="602">
        <v>33.01</v>
      </c>
      <c r="O975" s="603">
        <v>65.5</v>
      </c>
      <c r="P975" s="604">
        <v>103.66</v>
      </c>
    </row>
    <row r="976" spans="1:16">
      <c r="A976" s="670">
        <f t="shared" si="15"/>
        <v>98</v>
      </c>
      <c r="B976" s="602">
        <v>11.25</v>
      </c>
      <c r="C976" s="603">
        <v>21.02</v>
      </c>
      <c r="D976" s="604">
        <v>33.97</v>
      </c>
      <c r="E976" s="602">
        <v>12.5</v>
      </c>
      <c r="F976" s="603">
        <v>23.68</v>
      </c>
      <c r="G976" s="604">
        <v>38.409999999999997</v>
      </c>
      <c r="H976" s="602">
        <v>14.57</v>
      </c>
      <c r="I976" s="603">
        <v>28.07</v>
      </c>
      <c r="J976" s="604">
        <v>45.67</v>
      </c>
      <c r="K976" s="602">
        <v>19.16</v>
      </c>
      <c r="L976" s="603">
        <v>37.659999999999997</v>
      </c>
      <c r="M976" s="604">
        <v>61.22</v>
      </c>
      <c r="N976" s="602">
        <v>33.03</v>
      </c>
      <c r="O976" s="603">
        <v>65.569999999999993</v>
      </c>
      <c r="P976" s="604">
        <v>103.8</v>
      </c>
    </row>
    <row r="977" spans="1:16">
      <c r="A977" s="670">
        <f t="shared" si="15"/>
        <v>98.1</v>
      </c>
      <c r="B977" s="602">
        <v>11.26</v>
      </c>
      <c r="C977" s="603">
        <v>21.05</v>
      </c>
      <c r="D977" s="604">
        <v>34.020000000000003</v>
      </c>
      <c r="E977" s="602">
        <v>12.51</v>
      </c>
      <c r="F977" s="603">
        <v>23.71</v>
      </c>
      <c r="G977" s="604">
        <v>38.47</v>
      </c>
      <c r="H977" s="602">
        <v>14.58</v>
      </c>
      <c r="I977" s="603">
        <v>28.1</v>
      </c>
      <c r="J977" s="604">
        <v>45.74</v>
      </c>
      <c r="K977" s="602">
        <v>19.170000000000002</v>
      </c>
      <c r="L977" s="603">
        <v>37.71</v>
      </c>
      <c r="M977" s="604">
        <v>61.3</v>
      </c>
      <c r="N977" s="602">
        <v>33.049999999999997</v>
      </c>
      <c r="O977" s="603">
        <v>65.650000000000006</v>
      </c>
      <c r="P977" s="604">
        <v>103.93</v>
      </c>
    </row>
    <row r="978" spans="1:16">
      <c r="A978" s="670">
        <f t="shared" si="15"/>
        <v>98.2</v>
      </c>
      <c r="B978" s="602">
        <v>11.27</v>
      </c>
      <c r="C978" s="603">
        <v>21.07</v>
      </c>
      <c r="D978" s="604">
        <v>34.07</v>
      </c>
      <c r="E978" s="602">
        <v>12.52</v>
      </c>
      <c r="F978" s="603">
        <v>23.74</v>
      </c>
      <c r="G978" s="604">
        <v>38.53</v>
      </c>
      <c r="H978" s="602">
        <v>14.59</v>
      </c>
      <c r="I978" s="603">
        <v>28.14</v>
      </c>
      <c r="J978" s="604">
        <v>45.8</v>
      </c>
      <c r="K978" s="602">
        <v>19.190000000000001</v>
      </c>
      <c r="L978" s="603">
        <v>37.76</v>
      </c>
      <c r="M978" s="604">
        <v>61.39</v>
      </c>
      <c r="N978" s="602">
        <v>33.07</v>
      </c>
      <c r="O978" s="603">
        <v>65.73</v>
      </c>
      <c r="P978" s="604">
        <v>104.07</v>
      </c>
    </row>
    <row r="979" spans="1:16">
      <c r="A979" s="670">
        <f t="shared" si="15"/>
        <v>98.3</v>
      </c>
      <c r="B979" s="602">
        <v>11.27</v>
      </c>
      <c r="C979" s="603">
        <v>21.1</v>
      </c>
      <c r="D979" s="604">
        <v>34.130000000000003</v>
      </c>
      <c r="E979" s="602">
        <v>12.52</v>
      </c>
      <c r="F979" s="603">
        <v>23.77</v>
      </c>
      <c r="G979" s="604">
        <v>38.58</v>
      </c>
      <c r="H979" s="602">
        <v>14.6</v>
      </c>
      <c r="I979" s="603">
        <v>28.17</v>
      </c>
      <c r="J979" s="604">
        <v>45.87</v>
      </c>
      <c r="K979" s="602">
        <v>19.2</v>
      </c>
      <c r="L979" s="603">
        <v>37.81</v>
      </c>
      <c r="M979" s="604">
        <v>61.48</v>
      </c>
      <c r="N979" s="602">
        <v>33.090000000000003</v>
      </c>
      <c r="O979" s="603">
        <v>65.819999999999993</v>
      </c>
      <c r="P979" s="604">
        <v>104.21</v>
      </c>
    </row>
    <row r="980" spans="1:16">
      <c r="A980" s="670">
        <f t="shared" si="15"/>
        <v>98.4</v>
      </c>
      <c r="B980" s="602">
        <v>11.28</v>
      </c>
      <c r="C980" s="603">
        <v>21.13</v>
      </c>
      <c r="D980" s="604">
        <v>34.18</v>
      </c>
      <c r="E980" s="602">
        <v>12.53</v>
      </c>
      <c r="F980" s="603">
        <v>23.8</v>
      </c>
      <c r="G980" s="604">
        <v>38.64</v>
      </c>
      <c r="H980" s="602">
        <v>14.61</v>
      </c>
      <c r="I980" s="603">
        <v>28.21</v>
      </c>
      <c r="J980" s="604">
        <v>45.94</v>
      </c>
      <c r="K980" s="602">
        <v>19.21</v>
      </c>
      <c r="L980" s="603">
        <v>37.86</v>
      </c>
      <c r="M980" s="604">
        <v>61.57</v>
      </c>
      <c r="N980" s="602">
        <v>33.11</v>
      </c>
      <c r="O980" s="603">
        <v>65.900000000000006</v>
      </c>
      <c r="P980" s="604">
        <v>104.35</v>
      </c>
    </row>
    <row r="981" spans="1:16">
      <c r="A981" s="670">
        <f t="shared" si="15"/>
        <v>98.5</v>
      </c>
      <c r="B981" s="602">
        <v>11.29</v>
      </c>
      <c r="C981" s="603">
        <v>21.15</v>
      </c>
      <c r="D981" s="604">
        <v>34.229999999999997</v>
      </c>
      <c r="E981" s="602">
        <v>12.54</v>
      </c>
      <c r="F981" s="603">
        <v>23.83</v>
      </c>
      <c r="G981" s="604">
        <v>38.700000000000003</v>
      </c>
      <c r="H981" s="602">
        <v>14.62</v>
      </c>
      <c r="I981" s="603">
        <v>28.25</v>
      </c>
      <c r="J981" s="604">
        <v>46.01</v>
      </c>
      <c r="K981" s="602">
        <v>19.23</v>
      </c>
      <c r="L981" s="603">
        <v>37.909999999999997</v>
      </c>
      <c r="M981" s="604">
        <v>61.67</v>
      </c>
      <c r="N981" s="602">
        <v>33.14</v>
      </c>
      <c r="O981" s="603">
        <v>65.98</v>
      </c>
      <c r="P981" s="604">
        <v>104.49</v>
      </c>
    </row>
    <row r="982" spans="1:16">
      <c r="A982" s="670">
        <f t="shared" si="15"/>
        <v>98.6</v>
      </c>
      <c r="B982" s="602">
        <v>11.3</v>
      </c>
      <c r="C982" s="603">
        <v>21.18</v>
      </c>
      <c r="D982" s="604">
        <v>34.28</v>
      </c>
      <c r="E982" s="602">
        <v>12.55</v>
      </c>
      <c r="F982" s="603">
        <v>23.86</v>
      </c>
      <c r="G982" s="604">
        <v>38.76</v>
      </c>
      <c r="H982" s="602">
        <v>14.63</v>
      </c>
      <c r="I982" s="603">
        <v>28.28</v>
      </c>
      <c r="J982" s="604">
        <v>46.08</v>
      </c>
      <c r="K982" s="602">
        <v>19.239999999999998</v>
      </c>
      <c r="L982" s="603">
        <v>37.96</v>
      </c>
      <c r="M982" s="604">
        <v>61.76</v>
      </c>
      <c r="N982" s="602">
        <v>33.159999999999997</v>
      </c>
      <c r="O982" s="603">
        <v>66.069999999999993</v>
      </c>
      <c r="P982" s="604">
        <v>104.63</v>
      </c>
    </row>
    <row r="983" spans="1:16">
      <c r="A983" s="670">
        <f t="shared" si="15"/>
        <v>98.7</v>
      </c>
      <c r="B983" s="602">
        <v>11.31</v>
      </c>
      <c r="C983" s="603">
        <v>21.21</v>
      </c>
      <c r="D983" s="604">
        <v>34.340000000000003</v>
      </c>
      <c r="E983" s="602">
        <v>12.56</v>
      </c>
      <c r="F983" s="603">
        <v>23.89</v>
      </c>
      <c r="G983" s="604">
        <v>38.82</v>
      </c>
      <c r="H983" s="602">
        <v>14.64</v>
      </c>
      <c r="I983" s="603">
        <v>28.32</v>
      </c>
      <c r="J983" s="604">
        <v>46.15</v>
      </c>
      <c r="K983" s="602">
        <v>19.260000000000002</v>
      </c>
      <c r="L983" s="603">
        <v>38.01</v>
      </c>
      <c r="M983" s="604">
        <v>61.85</v>
      </c>
      <c r="N983" s="602">
        <v>33.19</v>
      </c>
      <c r="O983" s="603">
        <v>66.16</v>
      </c>
      <c r="P983" s="604">
        <v>104.77</v>
      </c>
    </row>
    <row r="984" spans="1:16">
      <c r="A984" s="670">
        <f t="shared" si="15"/>
        <v>98.8</v>
      </c>
      <c r="B984" s="602">
        <v>11.31</v>
      </c>
      <c r="C984" s="603">
        <v>21.24</v>
      </c>
      <c r="D984" s="604">
        <v>34.39</v>
      </c>
      <c r="E984" s="602">
        <v>12.57</v>
      </c>
      <c r="F984" s="603">
        <v>23.93</v>
      </c>
      <c r="G984" s="604">
        <v>38.880000000000003</v>
      </c>
      <c r="H984" s="602">
        <v>14.66</v>
      </c>
      <c r="I984" s="603">
        <v>28.36</v>
      </c>
      <c r="J984" s="604">
        <v>46.22</v>
      </c>
      <c r="K984" s="602">
        <v>19.28</v>
      </c>
      <c r="L984" s="603">
        <v>38.06</v>
      </c>
      <c r="M984" s="604">
        <v>61.94</v>
      </c>
      <c r="N984" s="602">
        <v>33.22</v>
      </c>
      <c r="O984" s="603">
        <v>66.239999999999995</v>
      </c>
      <c r="P984" s="604">
        <v>104.91</v>
      </c>
    </row>
    <row r="985" spans="1:16">
      <c r="A985" s="670">
        <f t="shared" si="15"/>
        <v>98.9</v>
      </c>
      <c r="B985" s="602">
        <v>11.32</v>
      </c>
      <c r="C985" s="603">
        <v>21.27</v>
      </c>
      <c r="D985" s="604">
        <v>34.44</v>
      </c>
      <c r="E985" s="602">
        <v>12.58</v>
      </c>
      <c r="F985" s="603">
        <v>23.96</v>
      </c>
      <c r="G985" s="604">
        <v>38.94</v>
      </c>
      <c r="H985" s="602">
        <v>14.67</v>
      </c>
      <c r="I985" s="603">
        <v>28.4</v>
      </c>
      <c r="J985" s="604">
        <v>46.29</v>
      </c>
      <c r="K985" s="602">
        <v>19.29</v>
      </c>
      <c r="L985" s="603">
        <v>38.119999999999997</v>
      </c>
      <c r="M985" s="604">
        <v>62.04</v>
      </c>
      <c r="N985" s="602">
        <v>33.25</v>
      </c>
      <c r="O985" s="603">
        <v>66.33</v>
      </c>
      <c r="P985" s="604">
        <v>105.05</v>
      </c>
    </row>
    <row r="986" spans="1:16">
      <c r="A986" s="670">
        <f t="shared" si="15"/>
        <v>99</v>
      </c>
      <c r="B986" s="602">
        <v>11.33</v>
      </c>
      <c r="C986" s="603">
        <v>21.3</v>
      </c>
      <c r="D986" s="604">
        <v>34.5</v>
      </c>
      <c r="E986" s="602">
        <v>12.59</v>
      </c>
      <c r="F986" s="603">
        <v>23.99</v>
      </c>
      <c r="G986" s="604">
        <v>39</v>
      </c>
      <c r="H986" s="602">
        <v>14.68</v>
      </c>
      <c r="I986" s="603">
        <v>28.44</v>
      </c>
      <c r="J986" s="604">
        <v>46.37</v>
      </c>
      <c r="K986" s="602">
        <v>19.309999999999999</v>
      </c>
      <c r="L986" s="603">
        <v>38.17</v>
      </c>
      <c r="M986" s="604">
        <v>62.13</v>
      </c>
      <c r="N986" s="602">
        <v>33.28</v>
      </c>
      <c r="O986" s="603">
        <v>66.42</v>
      </c>
      <c r="P986" s="604">
        <v>105.2</v>
      </c>
    </row>
    <row r="987" spans="1:16">
      <c r="A987" s="670">
        <f t="shared" si="15"/>
        <v>99.1</v>
      </c>
      <c r="B987" s="602">
        <v>11.34</v>
      </c>
      <c r="C987" s="603">
        <v>21.33</v>
      </c>
      <c r="D987" s="604">
        <v>34.549999999999997</v>
      </c>
      <c r="E987" s="602">
        <v>12.6</v>
      </c>
      <c r="F987" s="603">
        <v>24.03</v>
      </c>
      <c r="G987" s="604">
        <v>39.06</v>
      </c>
      <c r="H987" s="602">
        <v>14.7</v>
      </c>
      <c r="I987" s="603">
        <v>28.48</v>
      </c>
      <c r="J987" s="604">
        <v>46.44</v>
      </c>
      <c r="K987" s="602">
        <v>19.329999999999998</v>
      </c>
      <c r="L987" s="603">
        <v>38.22</v>
      </c>
      <c r="M987" s="604">
        <v>62.23</v>
      </c>
      <c r="N987" s="602">
        <v>33.32</v>
      </c>
      <c r="O987" s="603">
        <v>66.510000000000005</v>
      </c>
      <c r="P987" s="604">
        <v>105.35</v>
      </c>
    </row>
    <row r="988" spans="1:16">
      <c r="A988" s="670">
        <f t="shared" si="15"/>
        <v>99.2</v>
      </c>
      <c r="B988" s="602">
        <v>11.35</v>
      </c>
      <c r="C988" s="603">
        <v>21.36</v>
      </c>
      <c r="D988" s="604">
        <v>34.61</v>
      </c>
      <c r="E988" s="602">
        <v>12.62</v>
      </c>
      <c r="F988" s="603">
        <v>24.06</v>
      </c>
      <c r="G988" s="604">
        <v>39.130000000000003</v>
      </c>
      <c r="H988" s="602">
        <v>14.71</v>
      </c>
      <c r="I988" s="603">
        <v>28.52</v>
      </c>
      <c r="J988" s="604">
        <v>46.51</v>
      </c>
      <c r="K988" s="602">
        <v>19.350000000000001</v>
      </c>
      <c r="L988" s="603">
        <v>38.28</v>
      </c>
      <c r="M988" s="604">
        <v>62.32</v>
      </c>
      <c r="N988" s="602">
        <v>33.35</v>
      </c>
      <c r="O988" s="603">
        <v>66.61</v>
      </c>
      <c r="P988" s="604">
        <v>105.49</v>
      </c>
    </row>
    <row r="989" spans="1:16">
      <c r="A989" s="670">
        <f t="shared" si="15"/>
        <v>99.3</v>
      </c>
      <c r="B989" s="602">
        <v>11.37</v>
      </c>
      <c r="C989" s="603">
        <v>21.39</v>
      </c>
      <c r="D989" s="604">
        <v>34.659999999999997</v>
      </c>
      <c r="E989" s="602">
        <v>12.63</v>
      </c>
      <c r="F989" s="603">
        <v>24.1</v>
      </c>
      <c r="G989" s="604">
        <v>39.19</v>
      </c>
      <c r="H989" s="602">
        <v>14.73</v>
      </c>
      <c r="I989" s="603">
        <v>28.56</v>
      </c>
      <c r="J989" s="604">
        <v>46.59</v>
      </c>
      <c r="K989" s="602">
        <v>19.37</v>
      </c>
      <c r="L989" s="603">
        <v>38.340000000000003</v>
      </c>
      <c r="M989" s="604">
        <v>62.42</v>
      </c>
      <c r="N989" s="602">
        <v>33.39</v>
      </c>
      <c r="O989" s="603">
        <v>66.7</v>
      </c>
      <c r="P989" s="604">
        <v>105.64</v>
      </c>
    </row>
    <row r="990" spans="1:16">
      <c r="A990" s="670">
        <f t="shared" si="15"/>
        <v>99.4</v>
      </c>
      <c r="B990" s="602">
        <v>11.38</v>
      </c>
      <c r="C990" s="603">
        <v>21.42</v>
      </c>
      <c r="D990" s="604">
        <v>34.72</v>
      </c>
      <c r="E990" s="602">
        <v>12.64</v>
      </c>
      <c r="F990" s="603">
        <v>24.13</v>
      </c>
      <c r="G990" s="604">
        <v>39.25</v>
      </c>
      <c r="H990" s="602">
        <v>14.74</v>
      </c>
      <c r="I990" s="603">
        <v>28.61</v>
      </c>
      <c r="J990" s="604">
        <v>46.66</v>
      </c>
      <c r="K990" s="602">
        <v>19.39</v>
      </c>
      <c r="L990" s="603">
        <v>38.39</v>
      </c>
      <c r="M990" s="604">
        <v>62.52</v>
      </c>
      <c r="N990" s="602">
        <v>33.43</v>
      </c>
      <c r="O990" s="603">
        <v>66.8</v>
      </c>
      <c r="P990" s="604">
        <v>105.79</v>
      </c>
    </row>
    <row r="991" spans="1:16">
      <c r="A991" s="670">
        <f t="shared" si="15"/>
        <v>99.5</v>
      </c>
      <c r="B991" s="602">
        <v>11.39</v>
      </c>
      <c r="C991" s="603">
        <v>21.45</v>
      </c>
      <c r="D991" s="604">
        <v>34.770000000000003</v>
      </c>
      <c r="E991" s="602">
        <v>12.66</v>
      </c>
      <c r="F991" s="603">
        <v>24.17</v>
      </c>
      <c r="G991" s="604">
        <v>39.31</v>
      </c>
      <c r="H991" s="602">
        <v>14.76</v>
      </c>
      <c r="I991" s="603">
        <v>28.65</v>
      </c>
      <c r="J991" s="604">
        <v>46.74</v>
      </c>
      <c r="K991" s="602">
        <v>19.41</v>
      </c>
      <c r="L991" s="603">
        <v>38.450000000000003</v>
      </c>
      <c r="M991" s="604">
        <v>62.62</v>
      </c>
      <c r="N991" s="602">
        <v>33.47</v>
      </c>
      <c r="O991" s="603">
        <v>66.89</v>
      </c>
      <c r="P991" s="604">
        <v>105.94</v>
      </c>
    </row>
    <row r="992" spans="1:16">
      <c r="A992" s="670">
        <f t="shared" si="15"/>
        <v>99.6</v>
      </c>
      <c r="B992" s="602">
        <v>11.4</v>
      </c>
      <c r="C992" s="603">
        <v>21.48</v>
      </c>
      <c r="D992" s="604">
        <v>34.83</v>
      </c>
      <c r="E992" s="602">
        <v>12.67</v>
      </c>
      <c r="F992" s="603">
        <v>24.2</v>
      </c>
      <c r="G992" s="604">
        <v>39.380000000000003</v>
      </c>
      <c r="H992" s="602">
        <v>14.78</v>
      </c>
      <c r="I992" s="603">
        <v>28.69</v>
      </c>
      <c r="J992" s="604">
        <v>46.81</v>
      </c>
      <c r="K992" s="602">
        <v>19.440000000000001</v>
      </c>
      <c r="L992" s="603">
        <v>38.51</v>
      </c>
      <c r="M992" s="604">
        <v>62.72</v>
      </c>
      <c r="N992" s="602">
        <v>33.51</v>
      </c>
      <c r="O992" s="603">
        <v>66.989999999999995</v>
      </c>
      <c r="P992" s="604">
        <v>106.09</v>
      </c>
    </row>
    <row r="993" spans="1:16">
      <c r="A993" s="670">
        <f t="shared" si="15"/>
        <v>99.7</v>
      </c>
      <c r="B993" s="602">
        <v>11.41</v>
      </c>
      <c r="C993" s="603">
        <v>21.52</v>
      </c>
      <c r="D993" s="604">
        <v>34.89</v>
      </c>
      <c r="E993" s="602">
        <v>12.68</v>
      </c>
      <c r="F993" s="603">
        <v>24.24</v>
      </c>
      <c r="G993" s="604">
        <v>39.44</v>
      </c>
      <c r="H993" s="602">
        <v>14.79</v>
      </c>
      <c r="I993" s="603">
        <v>28.74</v>
      </c>
      <c r="J993" s="604">
        <v>46.89</v>
      </c>
      <c r="K993" s="602">
        <v>19.46</v>
      </c>
      <c r="L993" s="603">
        <v>38.57</v>
      </c>
      <c r="M993" s="604">
        <v>62.81</v>
      </c>
      <c r="N993" s="602">
        <v>33.549999999999997</v>
      </c>
      <c r="O993" s="603">
        <v>67.09</v>
      </c>
      <c r="P993" s="604">
        <v>106.24</v>
      </c>
    </row>
    <row r="994" spans="1:16">
      <c r="A994" s="670">
        <f t="shared" si="15"/>
        <v>99.8</v>
      </c>
      <c r="B994" s="602">
        <v>11.43</v>
      </c>
      <c r="C994" s="603">
        <v>21.55</v>
      </c>
      <c r="D994" s="604">
        <v>34.94</v>
      </c>
      <c r="E994" s="602">
        <v>12.7</v>
      </c>
      <c r="F994" s="603">
        <v>24.28</v>
      </c>
      <c r="G994" s="604">
        <v>39.51</v>
      </c>
      <c r="H994" s="602">
        <v>14.81</v>
      </c>
      <c r="I994" s="603">
        <v>28.78</v>
      </c>
      <c r="J994" s="604">
        <v>46.96</v>
      </c>
      <c r="K994" s="602">
        <v>19.489999999999998</v>
      </c>
      <c r="L994" s="603">
        <v>38.630000000000003</v>
      </c>
      <c r="M994" s="604">
        <v>62.92</v>
      </c>
      <c r="N994" s="602">
        <v>33.590000000000003</v>
      </c>
      <c r="O994" s="603">
        <v>67.19</v>
      </c>
      <c r="P994" s="604">
        <v>106.4</v>
      </c>
    </row>
    <row r="995" spans="1:16">
      <c r="A995" s="670">
        <f t="shared" si="15"/>
        <v>99.9</v>
      </c>
      <c r="B995" s="602">
        <v>11.44</v>
      </c>
      <c r="C995" s="603">
        <v>21.58</v>
      </c>
      <c r="D995" s="604">
        <v>35</v>
      </c>
      <c r="E995" s="602">
        <v>12.72</v>
      </c>
      <c r="F995" s="603">
        <v>24.31</v>
      </c>
      <c r="G995" s="604">
        <v>39.57</v>
      </c>
      <c r="H995" s="602">
        <v>14.83</v>
      </c>
      <c r="I995" s="603">
        <v>28.83</v>
      </c>
      <c r="J995" s="604">
        <v>47.04</v>
      </c>
      <c r="K995" s="602">
        <v>19.510000000000002</v>
      </c>
      <c r="L995" s="603">
        <v>38.69</v>
      </c>
      <c r="M995" s="604">
        <v>63.02</v>
      </c>
      <c r="N995" s="602">
        <v>33.64</v>
      </c>
      <c r="O995" s="603">
        <v>67.290000000000006</v>
      </c>
      <c r="P995" s="604">
        <v>106.55</v>
      </c>
    </row>
    <row r="996" spans="1:16">
      <c r="A996" s="670">
        <f t="shared" si="15"/>
        <v>100</v>
      </c>
      <c r="B996" s="602">
        <v>11.46</v>
      </c>
      <c r="C996" s="603">
        <v>21.61</v>
      </c>
      <c r="D996" s="604">
        <v>35.06</v>
      </c>
      <c r="E996" s="602">
        <v>12.73</v>
      </c>
      <c r="F996" s="603">
        <v>24.35</v>
      </c>
      <c r="G996" s="604">
        <v>39.64</v>
      </c>
      <c r="H996" s="602">
        <v>14.85</v>
      </c>
      <c r="I996" s="603">
        <v>28.87</v>
      </c>
      <c r="J996" s="604">
        <v>47.12</v>
      </c>
      <c r="K996" s="602">
        <v>19.54</v>
      </c>
      <c r="L996" s="603">
        <v>38.75</v>
      </c>
      <c r="M996" s="604">
        <v>63.12</v>
      </c>
      <c r="N996" s="602">
        <v>33.69</v>
      </c>
      <c r="O996" s="603">
        <v>67.400000000000006</v>
      </c>
      <c r="P996" s="604">
        <v>106.7</v>
      </c>
    </row>
    <row r="997" spans="1:16">
      <c r="A997" s="670">
        <f t="shared" si="15"/>
        <v>100.1</v>
      </c>
      <c r="B997" s="602">
        <v>11.47</v>
      </c>
      <c r="C997" s="603">
        <v>21.65</v>
      </c>
      <c r="D997" s="604">
        <v>35.119999999999997</v>
      </c>
      <c r="E997" s="602">
        <v>12.75</v>
      </c>
      <c r="F997" s="603">
        <v>24.39</v>
      </c>
      <c r="G997" s="604">
        <v>39.71</v>
      </c>
      <c r="H997" s="602">
        <v>14.87</v>
      </c>
      <c r="I997" s="603">
        <v>28.92</v>
      </c>
      <c r="J997" s="604">
        <v>47.2</v>
      </c>
      <c r="K997" s="602">
        <v>19.57</v>
      </c>
      <c r="L997" s="603">
        <v>38.81</v>
      </c>
      <c r="M997" s="604">
        <v>63.22</v>
      </c>
      <c r="N997" s="602">
        <v>33.729999999999997</v>
      </c>
      <c r="O997" s="603">
        <v>67.5</v>
      </c>
      <c r="P997" s="604">
        <v>106.86</v>
      </c>
    </row>
    <row r="998" spans="1:16">
      <c r="A998" s="670">
        <f t="shared" si="15"/>
        <v>100.2</v>
      </c>
      <c r="B998" s="602">
        <v>11.49</v>
      </c>
      <c r="C998" s="603">
        <v>21.68</v>
      </c>
      <c r="D998" s="604">
        <v>35.18</v>
      </c>
      <c r="E998" s="602">
        <v>12.77</v>
      </c>
      <c r="F998" s="603">
        <v>24.43</v>
      </c>
      <c r="G998" s="604">
        <v>39.770000000000003</v>
      </c>
      <c r="H998" s="602">
        <v>14.89</v>
      </c>
      <c r="I998" s="603">
        <v>28.97</v>
      </c>
      <c r="J998" s="604">
        <v>47.28</v>
      </c>
      <c r="K998" s="602">
        <v>19.59</v>
      </c>
      <c r="L998" s="603">
        <v>38.880000000000003</v>
      </c>
      <c r="M998" s="604">
        <v>63.32</v>
      </c>
      <c r="N998" s="602">
        <v>33.78</v>
      </c>
      <c r="O998" s="603">
        <v>67.61</v>
      </c>
      <c r="P998" s="604">
        <v>107.02</v>
      </c>
    </row>
    <row r="999" spans="1:16">
      <c r="A999" s="670">
        <f t="shared" si="15"/>
        <v>100.3</v>
      </c>
      <c r="B999" s="602">
        <v>11.5</v>
      </c>
      <c r="C999" s="603">
        <v>21.72</v>
      </c>
      <c r="D999" s="604">
        <v>35.24</v>
      </c>
      <c r="E999" s="602">
        <v>12.78</v>
      </c>
      <c r="F999" s="603">
        <v>24.47</v>
      </c>
      <c r="G999" s="604">
        <v>39.840000000000003</v>
      </c>
      <c r="H999" s="602">
        <v>14.91</v>
      </c>
      <c r="I999" s="603">
        <v>29.01</v>
      </c>
      <c r="J999" s="604">
        <v>47.36</v>
      </c>
      <c r="K999" s="602">
        <v>19.62</v>
      </c>
      <c r="L999" s="603">
        <v>38.94</v>
      </c>
      <c r="M999" s="604">
        <v>63.43</v>
      </c>
      <c r="N999" s="602">
        <v>33.840000000000003</v>
      </c>
      <c r="O999" s="603">
        <v>67.709999999999994</v>
      </c>
      <c r="P999" s="604">
        <v>107.18</v>
      </c>
    </row>
    <row r="1000" spans="1:16">
      <c r="A1000" s="670">
        <f t="shared" si="15"/>
        <v>100.4</v>
      </c>
      <c r="B1000" s="602">
        <v>11.52</v>
      </c>
      <c r="C1000" s="603">
        <v>21.75</v>
      </c>
      <c r="D1000" s="604">
        <v>35.299999999999997</v>
      </c>
      <c r="E1000" s="602">
        <v>12.8</v>
      </c>
      <c r="F1000" s="603">
        <v>24.51</v>
      </c>
      <c r="G1000" s="604">
        <v>39.909999999999997</v>
      </c>
      <c r="H1000" s="602">
        <v>14.93</v>
      </c>
      <c r="I1000" s="603">
        <v>29.06</v>
      </c>
      <c r="J1000" s="604">
        <v>47.44</v>
      </c>
      <c r="K1000" s="602">
        <v>19.649999999999999</v>
      </c>
      <c r="L1000" s="603">
        <v>39.01</v>
      </c>
      <c r="M1000" s="604">
        <v>63.53</v>
      </c>
      <c r="N1000" s="602">
        <v>33.89</v>
      </c>
      <c r="O1000" s="603">
        <v>67.819999999999993</v>
      </c>
      <c r="P1000" s="604">
        <v>107.34</v>
      </c>
    </row>
    <row r="1001" spans="1:16">
      <c r="A1001" s="670">
        <f t="shared" si="15"/>
        <v>100.5</v>
      </c>
      <c r="B1001" s="602">
        <v>11.53</v>
      </c>
      <c r="C1001" s="603">
        <v>21.79</v>
      </c>
      <c r="D1001" s="604">
        <v>35.36</v>
      </c>
      <c r="E1001" s="602">
        <v>12.82</v>
      </c>
      <c r="F1001" s="603">
        <v>24.55</v>
      </c>
      <c r="G1001" s="604">
        <v>39.979999999999997</v>
      </c>
      <c r="H1001" s="602">
        <v>14.96</v>
      </c>
      <c r="I1001" s="603">
        <v>29.11</v>
      </c>
      <c r="J1001" s="604">
        <v>47.52</v>
      </c>
      <c r="K1001" s="602">
        <v>19.690000000000001</v>
      </c>
      <c r="L1001" s="603">
        <v>39.07</v>
      </c>
      <c r="M1001" s="604">
        <v>63.64</v>
      </c>
      <c r="N1001" s="602">
        <v>33.950000000000003</v>
      </c>
      <c r="O1001" s="603">
        <v>67.930000000000007</v>
      </c>
      <c r="P1001" s="604">
        <v>107.5</v>
      </c>
    </row>
    <row r="1002" spans="1:16">
      <c r="A1002" s="670">
        <f t="shared" si="15"/>
        <v>100.6</v>
      </c>
      <c r="B1002" s="602">
        <v>11.55</v>
      </c>
      <c r="C1002" s="603">
        <v>21.83</v>
      </c>
      <c r="D1002" s="604">
        <v>35.42</v>
      </c>
      <c r="E1002" s="602">
        <v>12.84</v>
      </c>
      <c r="F1002" s="603">
        <v>24.59</v>
      </c>
      <c r="G1002" s="604">
        <v>40.049999999999997</v>
      </c>
      <c r="H1002" s="602">
        <v>14.98</v>
      </c>
      <c r="I1002" s="603">
        <v>29.16</v>
      </c>
      <c r="J1002" s="604">
        <v>47.6</v>
      </c>
      <c r="K1002" s="602">
        <v>19.72</v>
      </c>
      <c r="L1002" s="603">
        <v>39.14</v>
      </c>
      <c r="M1002" s="604">
        <v>63.75</v>
      </c>
      <c r="N1002" s="602">
        <v>34</v>
      </c>
      <c r="O1002" s="603">
        <v>68.040000000000006</v>
      </c>
      <c r="P1002" s="604">
        <v>107.66</v>
      </c>
    </row>
    <row r="1003" spans="1:16">
      <c r="A1003" s="670">
        <f t="shared" si="15"/>
        <v>100.7</v>
      </c>
      <c r="B1003" s="602">
        <v>11.57</v>
      </c>
      <c r="C1003" s="603">
        <v>21.86</v>
      </c>
      <c r="D1003" s="604">
        <v>35.479999999999997</v>
      </c>
      <c r="E1003" s="602">
        <v>12.86</v>
      </c>
      <c r="F1003" s="603">
        <v>24.64</v>
      </c>
      <c r="G1003" s="604">
        <v>40.119999999999997</v>
      </c>
      <c r="H1003" s="602">
        <v>15.01</v>
      </c>
      <c r="I1003" s="603">
        <v>29.21</v>
      </c>
      <c r="J1003" s="604">
        <v>47.68</v>
      </c>
      <c r="K1003" s="602">
        <v>19.75</v>
      </c>
      <c r="L1003" s="603">
        <v>39.21</v>
      </c>
      <c r="M1003" s="604">
        <v>63.85</v>
      </c>
      <c r="N1003" s="602">
        <v>34.06</v>
      </c>
      <c r="O1003" s="603">
        <v>68.16</v>
      </c>
      <c r="P1003" s="604">
        <v>107.82</v>
      </c>
    </row>
    <row r="1004" spans="1:16">
      <c r="A1004" s="670">
        <f t="shared" si="15"/>
        <v>100.8</v>
      </c>
      <c r="B1004" s="602">
        <v>11.59</v>
      </c>
      <c r="C1004" s="603">
        <v>21.9</v>
      </c>
      <c r="D1004" s="604">
        <v>35.54</v>
      </c>
      <c r="E1004" s="602">
        <v>12.88</v>
      </c>
      <c r="F1004" s="603">
        <v>24.68</v>
      </c>
      <c r="G1004" s="604">
        <v>40.19</v>
      </c>
      <c r="H1004" s="602">
        <v>15.03</v>
      </c>
      <c r="I1004" s="603">
        <v>29.26</v>
      </c>
      <c r="J1004" s="604">
        <v>47.77</v>
      </c>
      <c r="K1004" s="602">
        <v>19.78</v>
      </c>
      <c r="L1004" s="603">
        <v>39.28</v>
      </c>
      <c r="M1004" s="604">
        <v>63.96</v>
      </c>
      <c r="N1004" s="602">
        <v>34.119999999999997</v>
      </c>
      <c r="O1004" s="603">
        <v>68.27</v>
      </c>
      <c r="P1004" s="604">
        <v>107.99</v>
      </c>
    </row>
    <row r="1005" spans="1:16">
      <c r="A1005" s="670">
        <f t="shared" si="15"/>
        <v>100.9</v>
      </c>
      <c r="B1005" s="602">
        <v>11.61</v>
      </c>
      <c r="C1005" s="603">
        <v>21.94</v>
      </c>
      <c r="D1005" s="604">
        <v>35.61</v>
      </c>
      <c r="E1005" s="602">
        <v>12.9</v>
      </c>
      <c r="F1005" s="603">
        <v>24.72</v>
      </c>
      <c r="G1005" s="604">
        <v>40.26</v>
      </c>
      <c r="H1005" s="602">
        <v>15.06</v>
      </c>
      <c r="I1005" s="603">
        <v>29.31</v>
      </c>
      <c r="J1005" s="604">
        <v>47.85</v>
      </c>
      <c r="K1005" s="602">
        <v>19.82</v>
      </c>
      <c r="L1005" s="603">
        <v>39.340000000000003</v>
      </c>
      <c r="M1005" s="604">
        <v>64.069999999999993</v>
      </c>
      <c r="N1005" s="602">
        <v>34.18</v>
      </c>
      <c r="O1005" s="603">
        <v>68.39</v>
      </c>
      <c r="P1005" s="604">
        <v>108.15</v>
      </c>
    </row>
    <row r="1006" spans="1:16">
      <c r="A1006" s="670">
        <f t="shared" si="15"/>
        <v>101</v>
      </c>
      <c r="B1006" s="602">
        <v>11.63</v>
      </c>
      <c r="C1006" s="603">
        <v>21.98</v>
      </c>
      <c r="D1006" s="604">
        <v>35.67</v>
      </c>
      <c r="E1006" s="602">
        <v>12.93</v>
      </c>
      <c r="F1006" s="603">
        <v>24.77</v>
      </c>
      <c r="G1006" s="604">
        <v>40.33</v>
      </c>
      <c r="H1006" s="602">
        <v>15.08</v>
      </c>
      <c r="I1006" s="603">
        <v>29.37</v>
      </c>
      <c r="J1006" s="604">
        <v>47.93</v>
      </c>
      <c r="K1006" s="602">
        <v>19.86</v>
      </c>
      <c r="L1006" s="603">
        <v>39.42</v>
      </c>
      <c r="M1006" s="604">
        <v>64.180000000000007</v>
      </c>
      <c r="N1006" s="602">
        <v>34.25</v>
      </c>
      <c r="O1006" s="603">
        <v>68.510000000000005</v>
      </c>
      <c r="P1006" s="604">
        <v>108.32</v>
      </c>
    </row>
    <row r="1007" spans="1:16">
      <c r="A1007" s="670">
        <f t="shared" si="15"/>
        <v>101.1</v>
      </c>
      <c r="B1007" s="602">
        <v>11.65</v>
      </c>
      <c r="C1007" s="603">
        <v>22.02</v>
      </c>
      <c r="D1007" s="604">
        <v>35.729999999999997</v>
      </c>
      <c r="E1007" s="602">
        <v>12.95</v>
      </c>
      <c r="F1007" s="603">
        <v>24.81</v>
      </c>
      <c r="G1007" s="604">
        <v>40.4</v>
      </c>
      <c r="H1007" s="602">
        <v>15.11</v>
      </c>
      <c r="I1007" s="603">
        <v>29.42</v>
      </c>
      <c r="J1007" s="604">
        <v>48.02</v>
      </c>
      <c r="K1007" s="602">
        <v>19.89</v>
      </c>
      <c r="L1007" s="603">
        <v>39.49</v>
      </c>
      <c r="M1007" s="604">
        <v>64.290000000000006</v>
      </c>
      <c r="N1007" s="602">
        <v>34.31</v>
      </c>
      <c r="O1007" s="603">
        <v>68.63</v>
      </c>
      <c r="P1007" s="604">
        <v>108.49</v>
      </c>
    </row>
    <row r="1008" spans="1:16">
      <c r="A1008" s="670">
        <f t="shared" si="15"/>
        <v>101.2</v>
      </c>
      <c r="B1008" s="602">
        <v>11.67</v>
      </c>
      <c r="C1008" s="603">
        <v>22.06</v>
      </c>
      <c r="D1008" s="604">
        <v>35.799999999999997</v>
      </c>
      <c r="E1008" s="602">
        <v>12.97</v>
      </c>
      <c r="F1008" s="603">
        <v>24.86</v>
      </c>
      <c r="G1008" s="604">
        <v>40.47</v>
      </c>
      <c r="H1008" s="602">
        <v>15.14</v>
      </c>
      <c r="I1008" s="603">
        <v>29.47</v>
      </c>
      <c r="J1008" s="604">
        <v>48.1</v>
      </c>
      <c r="K1008" s="602">
        <v>19.93</v>
      </c>
      <c r="L1008" s="603">
        <v>39.56</v>
      </c>
      <c r="M1008" s="604">
        <v>64.400000000000006</v>
      </c>
      <c r="N1008" s="602">
        <v>34.380000000000003</v>
      </c>
      <c r="O1008" s="603">
        <v>68.75</v>
      </c>
      <c r="P1008" s="604">
        <v>108.66</v>
      </c>
    </row>
    <row r="1009" spans="1:16">
      <c r="A1009" s="670">
        <f t="shared" si="15"/>
        <v>101.3</v>
      </c>
      <c r="B1009" s="602">
        <v>11.69</v>
      </c>
      <c r="C1009" s="603">
        <v>22.1</v>
      </c>
      <c r="D1009" s="604">
        <v>35.86</v>
      </c>
      <c r="E1009" s="602">
        <v>13</v>
      </c>
      <c r="F1009" s="603">
        <v>24.9</v>
      </c>
      <c r="G1009" s="604">
        <v>40.54</v>
      </c>
      <c r="H1009" s="602">
        <v>15.17</v>
      </c>
      <c r="I1009" s="603">
        <v>29.53</v>
      </c>
      <c r="J1009" s="604">
        <v>48.19</v>
      </c>
      <c r="K1009" s="602">
        <v>19.97</v>
      </c>
      <c r="L1009" s="603">
        <v>39.630000000000003</v>
      </c>
      <c r="M1009" s="604">
        <v>64.52</v>
      </c>
      <c r="N1009" s="602">
        <v>34.450000000000003</v>
      </c>
      <c r="O1009" s="603">
        <v>68.87</v>
      </c>
      <c r="P1009" s="604">
        <v>108.83</v>
      </c>
    </row>
    <row r="1010" spans="1:16">
      <c r="A1010" s="670">
        <f t="shared" si="15"/>
        <v>101.4</v>
      </c>
      <c r="B1010" s="602">
        <v>11.71</v>
      </c>
      <c r="C1010" s="603">
        <v>22.14</v>
      </c>
      <c r="D1010" s="604">
        <v>35.93</v>
      </c>
      <c r="E1010" s="602">
        <v>13.02</v>
      </c>
      <c r="F1010" s="603">
        <v>24.95</v>
      </c>
      <c r="G1010" s="604">
        <v>40.619999999999997</v>
      </c>
      <c r="H1010" s="602">
        <v>15.2</v>
      </c>
      <c r="I1010" s="603">
        <v>29.58</v>
      </c>
      <c r="J1010" s="604">
        <v>48.28</v>
      </c>
      <c r="K1010" s="602">
        <v>20.010000000000002</v>
      </c>
      <c r="L1010" s="603">
        <v>39.71</v>
      </c>
      <c r="M1010" s="604">
        <v>64.63</v>
      </c>
      <c r="N1010" s="602">
        <v>34.53</v>
      </c>
      <c r="O1010" s="603">
        <v>68.989999999999995</v>
      </c>
      <c r="P1010" s="604">
        <v>109</v>
      </c>
    </row>
    <row r="1011" spans="1:16">
      <c r="A1011" s="670">
        <f t="shared" si="15"/>
        <v>101.5</v>
      </c>
      <c r="B1011" s="602">
        <v>11.73</v>
      </c>
      <c r="C1011" s="603">
        <v>22.18</v>
      </c>
      <c r="D1011" s="604">
        <v>35.99</v>
      </c>
      <c r="E1011" s="602">
        <v>13.05</v>
      </c>
      <c r="F1011" s="603">
        <v>24.99</v>
      </c>
      <c r="G1011" s="604">
        <v>40.69</v>
      </c>
      <c r="H1011" s="602">
        <v>15.23</v>
      </c>
      <c r="I1011" s="603">
        <v>29.64</v>
      </c>
      <c r="J1011" s="604">
        <v>48.36</v>
      </c>
      <c r="K1011" s="602">
        <v>20.05</v>
      </c>
      <c r="L1011" s="603">
        <v>39.78</v>
      </c>
      <c r="M1011" s="604">
        <v>64.75</v>
      </c>
      <c r="N1011" s="602">
        <v>34.6</v>
      </c>
      <c r="O1011" s="603">
        <v>69.12</v>
      </c>
      <c r="P1011" s="604">
        <v>109.17</v>
      </c>
    </row>
    <row r="1012" spans="1:16">
      <c r="A1012" s="670">
        <f t="shared" si="15"/>
        <v>101.6</v>
      </c>
      <c r="B1012" s="602">
        <v>11.75</v>
      </c>
      <c r="C1012" s="603">
        <v>22.22</v>
      </c>
      <c r="D1012" s="604">
        <v>36.06</v>
      </c>
      <c r="E1012" s="602">
        <v>13.07</v>
      </c>
      <c r="F1012" s="603">
        <v>25.04</v>
      </c>
      <c r="G1012" s="604">
        <v>40.770000000000003</v>
      </c>
      <c r="H1012" s="602">
        <v>15.26</v>
      </c>
      <c r="I1012" s="603">
        <v>29.7</v>
      </c>
      <c r="J1012" s="604">
        <v>48.45</v>
      </c>
      <c r="K1012" s="602">
        <v>20.100000000000001</v>
      </c>
      <c r="L1012" s="603">
        <v>39.86</v>
      </c>
      <c r="M1012" s="604">
        <v>64.86</v>
      </c>
      <c r="N1012" s="602">
        <v>34.68</v>
      </c>
      <c r="O1012" s="603">
        <v>69.25</v>
      </c>
      <c r="P1012" s="604">
        <v>109.35</v>
      </c>
    </row>
    <row r="1013" spans="1:16">
      <c r="A1013" s="670">
        <f t="shared" si="15"/>
        <v>101.7</v>
      </c>
      <c r="B1013" s="602">
        <v>11.78</v>
      </c>
      <c r="C1013" s="603">
        <v>22.26</v>
      </c>
      <c r="D1013" s="604">
        <v>36.130000000000003</v>
      </c>
      <c r="E1013" s="602">
        <v>13.1</v>
      </c>
      <c r="F1013" s="603">
        <v>25.09</v>
      </c>
      <c r="G1013" s="604">
        <v>40.840000000000003</v>
      </c>
      <c r="H1013" s="602">
        <v>15.29</v>
      </c>
      <c r="I1013" s="603">
        <v>29.75</v>
      </c>
      <c r="J1013" s="604">
        <v>48.54</v>
      </c>
      <c r="K1013" s="602">
        <v>20.14</v>
      </c>
      <c r="L1013" s="603">
        <v>39.94</v>
      </c>
      <c r="M1013" s="604">
        <v>64.98</v>
      </c>
      <c r="N1013" s="602">
        <v>34.75</v>
      </c>
      <c r="O1013" s="603">
        <v>69.38</v>
      </c>
      <c r="P1013" s="604">
        <v>109.52</v>
      </c>
    </row>
    <row r="1014" spans="1:16">
      <c r="A1014" s="670">
        <f t="shared" si="15"/>
        <v>101.8</v>
      </c>
      <c r="B1014" s="602">
        <v>11.8</v>
      </c>
      <c r="C1014" s="603">
        <v>22.31</v>
      </c>
      <c r="D1014" s="604">
        <v>36.19</v>
      </c>
      <c r="E1014" s="602">
        <v>13.13</v>
      </c>
      <c r="F1014" s="603">
        <v>25.14</v>
      </c>
      <c r="G1014" s="604">
        <v>40.92</v>
      </c>
      <c r="H1014" s="602">
        <v>15.32</v>
      </c>
      <c r="I1014" s="603">
        <v>29.81</v>
      </c>
      <c r="J1014" s="604">
        <v>48.63</v>
      </c>
      <c r="K1014" s="602">
        <v>20.190000000000001</v>
      </c>
      <c r="L1014" s="603">
        <v>40.020000000000003</v>
      </c>
      <c r="M1014" s="604">
        <v>65.099999999999994</v>
      </c>
      <c r="N1014" s="602">
        <v>34.83</v>
      </c>
      <c r="O1014" s="603">
        <v>69.510000000000005</v>
      </c>
      <c r="P1014" s="604">
        <v>109.7</v>
      </c>
    </row>
    <row r="1015" spans="1:16">
      <c r="A1015" s="670">
        <f t="shared" si="15"/>
        <v>101.9</v>
      </c>
      <c r="B1015" s="602">
        <v>11.83</v>
      </c>
      <c r="C1015" s="603">
        <v>22.35</v>
      </c>
      <c r="D1015" s="604">
        <v>36.26</v>
      </c>
      <c r="E1015" s="602">
        <v>13.15</v>
      </c>
      <c r="F1015" s="603">
        <v>25.19</v>
      </c>
      <c r="G1015" s="604">
        <v>41</v>
      </c>
      <c r="H1015" s="602">
        <v>15.36</v>
      </c>
      <c r="I1015" s="603">
        <v>29.87</v>
      </c>
      <c r="J1015" s="604">
        <v>48.72</v>
      </c>
      <c r="K1015" s="602">
        <v>20.23</v>
      </c>
      <c r="L1015" s="603">
        <v>40.1</v>
      </c>
      <c r="M1015" s="604">
        <v>65.209999999999994</v>
      </c>
      <c r="N1015" s="602">
        <v>34.92</v>
      </c>
      <c r="O1015" s="603">
        <v>69.64</v>
      </c>
      <c r="P1015" s="604">
        <v>109.88</v>
      </c>
    </row>
    <row r="1016" spans="1:16">
      <c r="A1016" s="670">
        <f t="shared" si="15"/>
        <v>102</v>
      </c>
      <c r="B1016" s="602">
        <v>11.85</v>
      </c>
      <c r="C1016" s="603">
        <v>22.39</v>
      </c>
      <c r="D1016" s="604">
        <v>36.33</v>
      </c>
      <c r="E1016" s="602">
        <v>13.18</v>
      </c>
      <c r="F1016" s="603">
        <v>25.24</v>
      </c>
      <c r="G1016" s="604">
        <v>41.07</v>
      </c>
      <c r="H1016" s="602">
        <v>15.39</v>
      </c>
      <c r="I1016" s="603">
        <v>29.93</v>
      </c>
      <c r="J1016" s="604">
        <v>48.81</v>
      </c>
      <c r="K1016" s="602">
        <v>20.28</v>
      </c>
      <c r="L1016" s="603">
        <v>40.18</v>
      </c>
      <c r="M1016" s="604">
        <v>65.33</v>
      </c>
      <c r="N1016" s="602">
        <v>35</v>
      </c>
      <c r="O1016" s="603">
        <v>69.78</v>
      </c>
      <c r="P1016" s="604">
        <v>110.06</v>
      </c>
    </row>
    <row r="1017" spans="1:16">
      <c r="A1017" s="670">
        <f t="shared" si="15"/>
        <v>102.1</v>
      </c>
      <c r="B1017" s="602">
        <v>11.88</v>
      </c>
      <c r="C1017" s="603">
        <v>22.44</v>
      </c>
      <c r="D1017" s="604">
        <v>36.4</v>
      </c>
      <c r="E1017" s="602">
        <v>13.21</v>
      </c>
      <c r="F1017" s="603">
        <v>25.29</v>
      </c>
      <c r="G1017" s="604">
        <v>41.15</v>
      </c>
      <c r="H1017" s="602">
        <v>15.43</v>
      </c>
      <c r="I1017" s="603">
        <v>29.99</v>
      </c>
      <c r="J1017" s="604">
        <v>48.91</v>
      </c>
      <c r="K1017" s="602">
        <v>20.329999999999998</v>
      </c>
      <c r="L1017" s="603">
        <v>40.26</v>
      </c>
      <c r="M1017" s="604">
        <v>65.45</v>
      </c>
      <c r="N1017" s="602">
        <v>35.090000000000003</v>
      </c>
      <c r="O1017" s="603">
        <v>69.91</v>
      </c>
      <c r="P1017" s="604">
        <v>110.24</v>
      </c>
    </row>
    <row r="1018" spans="1:16">
      <c r="A1018" s="670">
        <f t="shared" si="15"/>
        <v>102.2</v>
      </c>
      <c r="B1018" s="602">
        <v>11.9</v>
      </c>
      <c r="C1018" s="603">
        <v>22.48</v>
      </c>
      <c r="D1018" s="604">
        <v>36.47</v>
      </c>
      <c r="E1018" s="602">
        <v>13.24</v>
      </c>
      <c r="F1018" s="603">
        <v>25.34</v>
      </c>
      <c r="G1018" s="604">
        <v>41.23</v>
      </c>
      <c r="H1018" s="602">
        <v>15.46</v>
      </c>
      <c r="I1018" s="603">
        <v>30.06</v>
      </c>
      <c r="J1018" s="604">
        <v>49</v>
      </c>
      <c r="K1018" s="602">
        <v>20.38</v>
      </c>
      <c r="L1018" s="603">
        <v>40.340000000000003</v>
      </c>
      <c r="M1018" s="604">
        <v>65.58</v>
      </c>
      <c r="N1018" s="602">
        <v>35.18</v>
      </c>
      <c r="O1018" s="603">
        <v>70.05</v>
      </c>
      <c r="P1018" s="604">
        <v>110.42</v>
      </c>
    </row>
    <row r="1019" spans="1:16">
      <c r="A1019" s="670">
        <f t="shared" si="15"/>
        <v>102.3</v>
      </c>
      <c r="B1019" s="602">
        <v>11.93</v>
      </c>
      <c r="C1019" s="603">
        <v>22.53</v>
      </c>
      <c r="D1019" s="604">
        <v>36.54</v>
      </c>
      <c r="E1019" s="602">
        <v>13.27</v>
      </c>
      <c r="F1019" s="603">
        <v>25.39</v>
      </c>
      <c r="G1019" s="604">
        <v>41.31</v>
      </c>
      <c r="H1019" s="602">
        <v>15.5</v>
      </c>
      <c r="I1019" s="603">
        <v>30.12</v>
      </c>
      <c r="J1019" s="604">
        <v>49.09</v>
      </c>
      <c r="K1019" s="602">
        <v>20.43</v>
      </c>
      <c r="L1019" s="603">
        <v>40.43</v>
      </c>
      <c r="M1019" s="604">
        <v>65.7</v>
      </c>
      <c r="N1019" s="602">
        <v>35.270000000000003</v>
      </c>
      <c r="O1019" s="603">
        <v>70.19</v>
      </c>
      <c r="P1019" s="604">
        <v>110.61</v>
      </c>
    </row>
    <row r="1020" spans="1:16">
      <c r="A1020" s="670">
        <f t="shared" si="15"/>
        <v>102.4</v>
      </c>
      <c r="B1020" s="602">
        <v>11.96</v>
      </c>
      <c r="C1020" s="603">
        <v>22.58</v>
      </c>
      <c r="D1020" s="604">
        <v>36.61</v>
      </c>
      <c r="E1020" s="602">
        <v>13.31</v>
      </c>
      <c r="F1020" s="603">
        <v>25.45</v>
      </c>
      <c r="G1020" s="604">
        <v>41.39</v>
      </c>
      <c r="H1020" s="602">
        <v>15.54</v>
      </c>
      <c r="I1020" s="603">
        <v>30.18</v>
      </c>
      <c r="J1020" s="604">
        <v>49.19</v>
      </c>
      <c r="K1020" s="602">
        <v>20.48</v>
      </c>
      <c r="L1020" s="603">
        <v>40.51</v>
      </c>
      <c r="M1020" s="604">
        <v>65.819999999999993</v>
      </c>
      <c r="N1020" s="602">
        <v>35.36</v>
      </c>
      <c r="O1020" s="603">
        <v>70.33</v>
      </c>
      <c r="P1020" s="604">
        <v>110.8</v>
      </c>
    </row>
    <row r="1021" spans="1:16">
      <c r="A1021" s="670">
        <f t="shared" si="15"/>
        <v>102.5</v>
      </c>
      <c r="B1021" s="602">
        <v>11.99</v>
      </c>
      <c r="C1021" s="603">
        <v>22.63</v>
      </c>
      <c r="D1021" s="604">
        <v>36.68</v>
      </c>
      <c r="E1021" s="602">
        <v>13.34</v>
      </c>
      <c r="F1021" s="603">
        <v>25.5</v>
      </c>
      <c r="G1021" s="604">
        <v>41.47</v>
      </c>
      <c r="H1021" s="602">
        <v>15.58</v>
      </c>
      <c r="I1021" s="603">
        <v>30.25</v>
      </c>
      <c r="J1021" s="604">
        <v>49.28</v>
      </c>
      <c r="K1021" s="602">
        <v>20.54</v>
      </c>
      <c r="L1021" s="603">
        <v>40.6</v>
      </c>
      <c r="M1021" s="604">
        <v>65.95</v>
      </c>
      <c r="N1021" s="602">
        <v>35.46</v>
      </c>
      <c r="O1021" s="603">
        <v>70.48</v>
      </c>
      <c r="P1021" s="604">
        <v>110.98</v>
      </c>
    </row>
    <row r="1022" spans="1:16">
      <c r="A1022" s="670">
        <f t="shared" si="15"/>
        <v>102.6</v>
      </c>
      <c r="B1022" s="602">
        <v>12.02</v>
      </c>
      <c r="C1022" s="603">
        <v>22.67</v>
      </c>
      <c r="D1022" s="604">
        <v>36.75</v>
      </c>
      <c r="E1022" s="602">
        <v>13.37</v>
      </c>
      <c r="F1022" s="603">
        <v>25.56</v>
      </c>
      <c r="G1022" s="604">
        <v>41.55</v>
      </c>
      <c r="H1022" s="602">
        <v>15.62</v>
      </c>
      <c r="I1022" s="603">
        <v>30.31</v>
      </c>
      <c r="J1022" s="604">
        <v>49.38</v>
      </c>
      <c r="K1022" s="602">
        <v>20.59</v>
      </c>
      <c r="L1022" s="603">
        <v>40.69</v>
      </c>
      <c r="M1022" s="604">
        <v>66.069999999999993</v>
      </c>
      <c r="N1022" s="602">
        <v>35.56</v>
      </c>
      <c r="O1022" s="603">
        <v>70.62</v>
      </c>
      <c r="P1022" s="604">
        <v>111.17</v>
      </c>
    </row>
    <row r="1023" spans="1:16">
      <c r="A1023" s="670">
        <f t="shared" si="15"/>
        <v>102.7</v>
      </c>
      <c r="B1023" s="602">
        <v>12.05</v>
      </c>
      <c r="C1023" s="603">
        <v>22.72</v>
      </c>
      <c r="D1023" s="604">
        <v>36.83</v>
      </c>
      <c r="E1023" s="602">
        <v>13.41</v>
      </c>
      <c r="F1023" s="603">
        <v>25.61</v>
      </c>
      <c r="G1023" s="604">
        <v>41.64</v>
      </c>
      <c r="H1023" s="602">
        <v>15.66</v>
      </c>
      <c r="I1023" s="603">
        <v>30.38</v>
      </c>
      <c r="J1023" s="604">
        <v>49.48</v>
      </c>
      <c r="K1023" s="602">
        <v>20.65</v>
      </c>
      <c r="L1023" s="603">
        <v>40.78</v>
      </c>
      <c r="M1023" s="604">
        <v>66.2</v>
      </c>
      <c r="N1023" s="602">
        <v>35.659999999999997</v>
      </c>
      <c r="O1023" s="603">
        <v>70.77</v>
      </c>
      <c r="P1023" s="604">
        <v>111.36</v>
      </c>
    </row>
    <row r="1024" spans="1:16">
      <c r="A1024" s="670">
        <f t="shared" si="15"/>
        <v>102.8</v>
      </c>
      <c r="B1024" s="602">
        <v>12.08</v>
      </c>
      <c r="C1024" s="603">
        <v>22.77</v>
      </c>
      <c r="D1024" s="604">
        <v>36.9</v>
      </c>
      <c r="E1024" s="602">
        <v>13.44</v>
      </c>
      <c r="F1024" s="603">
        <v>25.67</v>
      </c>
      <c r="G1024" s="604">
        <v>41.72</v>
      </c>
      <c r="H1024" s="602">
        <v>15.7</v>
      </c>
      <c r="I1024" s="603">
        <v>30.45</v>
      </c>
      <c r="J1024" s="604">
        <v>49.58</v>
      </c>
      <c r="K1024" s="602">
        <v>20.71</v>
      </c>
      <c r="L1024" s="603">
        <v>40.869999999999997</v>
      </c>
      <c r="M1024" s="604">
        <v>66.33</v>
      </c>
      <c r="N1024" s="602">
        <v>35.76</v>
      </c>
      <c r="O1024" s="603">
        <v>70.92</v>
      </c>
      <c r="P1024" s="604">
        <v>111.56</v>
      </c>
    </row>
    <row r="1025" spans="1:16">
      <c r="A1025" s="670">
        <f t="shared" si="15"/>
        <v>102.9</v>
      </c>
      <c r="B1025" s="602">
        <v>12.11</v>
      </c>
      <c r="C1025" s="603">
        <v>22.82</v>
      </c>
      <c r="D1025" s="604">
        <v>36.979999999999997</v>
      </c>
      <c r="E1025" s="602">
        <v>13.48</v>
      </c>
      <c r="F1025" s="603">
        <v>25.73</v>
      </c>
      <c r="G1025" s="604">
        <v>41.8</v>
      </c>
      <c r="H1025" s="602">
        <v>15.75</v>
      </c>
      <c r="I1025" s="603">
        <v>30.51</v>
      </c>
      <c r="J1025" s="604">
        <v>49.68</v>
      </c>
      <c r="K1025" s="602">
        <v>20.77</v>
      </c>
      <c r="L1025" s="603">
        <v>40.96</v>
      </c>
      <c r="M1025" s="604">
        <v>66.459999999999994</v>
      </c>
      <c r="N1025" s="602">
        <v>35.869999999999997</v>
      </c>
      <c r="O1025" s="603">
        <v>71.08</v>
      </c>
      <c r="P1025" s="604">
        <v>111.75</v>
      </c>
    </row>
    <row r="1026" spans="1:16">
      <c r="A1026" s="670">
        <f t="shared" si="15"/>
        <v>103</v>
      </c>
      <c r="B1026" s="602">
        <v>12.14</v>
      </c>
      <c r="C1026" s="603">
        <v>22.87</v>
      </c>
      <c r="D1026" s="604">
        <v>37.049999999999997</v>
      </c>
      <c r="E1026" s="602">
        <v>13.52</v>
      </c>
      <c r="F1026" s="603">
        <v>25.78</v>
      </c>
      <c r="G1026" s="604">
        <v>41.89</v>
      </c>
      <c r="H1026" s="602">
        <v>15.79</v>
      </c>
      <c r="I1026" s="603">
        <v>30.58</v>
      </c>
      <c r="J1026" s="604">
        <v>49.78</v>
      </c>
      <c r="K1026" s="602">
        <v>20.83</v>
      </c>
      <c r="L1026" s="603">
        <v>41.05</v>
      </c>
      <c r="M1026" s="604">
        <v>66.59</v>
      </c>
      <c r="N1026" s="602">
        <v>35.979999999999997</v>
      </c>
      <c r="O1026" s="603">
        <v>71.23</v>
      </c>
      <c r="P1026" s="604">
        <v>111.94</v>
      </c>
    </row>
    <row r="1027" spans="1:16">
      <c r="A1027" s="670">
        <f t="shared" si="15"/>
        <v>103.1</v>
      </c>
      <c r="B1027" s="602">
        <v>12.18</v>
      </c>
      <c r="C1027" s="603">
        <v>22.92</v>
      </c>
      <c r="D1027" s="604">
        <v>37.130000000000003</v>
      </c>
      <c r="E1027" s="602">
        <v>13.55</v>
      </c>
      <c r="F1027" s="603">
        <v>25.84</v>
      </c>
      <c r="G1027" s="604">
        <v>41.97</v>
      </c>
      <c r="H1027" s="602">
        <v>15.84</v>
      </c>
      <c r="I1027" s="603">
        <v>30.65</v>
      </c>
      <c r="J1027" s="604">
        <v>49.88</v>
      </c>
      <c r="K1027" s="602">
        <v>20.89</v>
      </c>
      <c r="L1027" s="603">
        <v>41.15</v>
      </c>
      <c r="M1027" s="604">
        <v>66.72</v>
      </c>
      <c r="N1027" s="602">
        <v>36.090000000000003</v>
      </c>
      <c r="O1027" s="603">
        <v>71.39</v>
      </c>
      <c r="P1027" s="604">
        <v>112.14</v>
      </c>
    </row>
    <row r="1028" spans="1:16">
      <c r="A1028" s="670">
        <f t="shared" si="15"/>
        <v>103.2</v>
      </c>
      <c r="B1028" s="602">
        <v>12.21</v>
      </c>
      <c r="C1028" s="603">
        <v>22.98</v>
      </c>
      <c r="D1028" s="604">
        <v>37.200000000000003</v>
      </c>
      <c r="E1028" s="602">
        <v>13.59</v>
      </c>
      <c r="F1028" s="603">
        <v>25.9</v>
      </c>
      <c r="G1028" s="604">
        <v>42.06</v>
      </c>
      <c r="H1028" s="602">
        <v>15.89</v>
      </c>
      <c r="I1028" s="603">
        <v>30.73</v>
      </c>
      <c r="J1028" s="604">
        <v>49.98</v>
      </c>
      <c r="K1028" s="602">
        <v>20.96</v>
      </c>
      <c r="L1028" s="603">
        <v>41.24</v>
      </c>
      <c r="M1028" s="604">
        <v>66.849999999999994</v>
      </c>
      <c r="N1028" s="602">
        <v>36.200000000000003</v>
      </c>
      <c r="O1028" s="603">
        <v>71.55</v>
      </c>
      <c r="P1028" s="604">
        <v>112.34</v>
      </c>
    </row>
    <row r="1029" spans="1:16">
      <c r="A1029" s="670">
        <f t="shared" si="15"/>
        <v>103.3</v>
      </c>
      <c r="B1029" s="602">
        <v>12.25</v>
      </c>
      <c r="C1029" s="603">
        <v>23.03</v>
      </c>
      <c r="D1029" s="604">
        <v>37.28</v>
      </c>
      <c r="E1029" s="602">
        <v>13.63</v>
      </c>
      <c r="F1029" s="603">
        <v>25.96</v>
      </c>
      <c r="G1029" s="604">
        <v>42.15</v>
      </c>
      <c r="H1029" s="602">
        <v>15.93</v>
      </c>
      <c r="I1029" s="603">
        <v>30.8</v>
      </c>
      <c r="J1029" s="604">
        <v>50.08</v>
      </c>
      <c r="K1029" s="602">
        <v>21.02</v>
      </c>
      <c r="L1029" s="603">
        <v>41.34</v>
      </c>
      <c r="M1029" s="604">
        <v>66.989999999999995</v>
      </c>
      <c r="N1029" s="602">
        <v>36.32</v>
      </c>
      <c r="O1029" s="603">
        <v>71.709999999999994</v>
      </c>
      <c r="P1029" s="604">
        <v>112.54</v>
      </c>
    </row>
    <row r="1030" spans="1:16">
      <c r="A1030" s="670">
        <f t="shared" si="15"/>
        <v>103.4</v>
      </c>
      <c r="B1030" s="602">
        <v>12.28</v>
      </c>
      <c r="C1030" s="603">
        <v>23.08</v>
      </c>
      <c r="D1030" s="604">
        <v>37.36</v>
      </c>
      <c r="E1030" s="602">
        <v>13.67</v>
      </c>
      <c r="F1030" s="603">
        <v>26.02</v>
      </c>
      <c r="G1030" s="604">
        <v>42.24</v>
      </c>
      <c r="H1030" s="602">
        <v>15.98</v>
      </c>
      <c r="I1030" s="603">
        <v>30.87</v>
      </c>
      <c r="J1030" s="604">
        <v>50.19</v>
      </c>
      <c r="K1030" s="602">
        <v>21.09</v>
      </c>
      <c r="L1030" s="603">
        <v>41.44</v>
      </c>
      <c r="M1030" s="604">
        <v>67.12</v>
      </c>
      <c r="N1030" s="602">
        <v>36.44</v>
      </c>
      <c r="O1030" s="603">
        <v>71.87</v>
      </c>
      <c r="P1030" s="604">
        <v>112.75</v>
      </c>
    </row>
    <row r="1031" spans="1:16">
      <c r="A1031" s="670">
        <f t="shared" si="15"/>
        <v>103.5</v>
      </c>
      <c r="B1031" s="602">
        <v>12.32</v>
      </c>
      <c r="C1031" s="603">
        <v>23.14</v>
      </c>
      <c r="D1031" s="604">
        <v>37.44</v>
      </c>
      <c r="E1031" s="602">
        <v>13.72</v>
      </c>
      <c r="F1031" s="603">
        <v>26.09</v>
      </c>
      <c r="G1031" s="604">
        <v>42.32</v>
      </c>
      <c r="H1031" s="602">
        <v>16.03</v>
      </c>
      <c r="I1031" s="603">
        <v>30.95</v>
      </c>
      <c r="J1031" s="604">
        <v>50.29</v>
      </c>
      <c r="K1031" s="602">
        <v>21.16</v>
      </c>
      <c r="L1031" s="603">
        <v>41.54</v>
      </c>
      <c r="M1031" s="604">
        <v>67.260000000000005</v>
      </c>
      <c r="N1031" s="602">
        <v>36.56</v>
      </c>
      <c r="O1031" s="603">
        <v>72.040000000000006</v>
      </c>
      <c r="P1031" s="604">
        <v>112.95</v>
      </c>
    </row>
    <row r="1032" spans="1:16">
      <c r="A1032" s="670">
        <f t="shared" ref="A1032:A1095" si="16">ROUND(A1031+0.1,1)</f>
        <v>103.6</v>
      </c>
      <c r="B1032" s="602">
        <v>12.36</v>
      </c>
      <c r="C1032" s="603">
        <v>23.2</v>
      </c>
      <c r="D1032" s="604">
        <v>37.520000000000003</v>
      </c>
      <c r="E1032" s="602">
        <v>13.76</v>
      </c>
      <c r="F1032" s="603">
        <v>26.15</v>
      </c>
      <c r="G1032" s="604">
        <v>42.41</v>
      </c>
      <c r="H1032" s="602">
        <v>16.09</v>
      </c>
      <c r="I1032" s="603">
        <v>31.02</v>
      </c>
      <c r="J1032" s="604">
        <v>50.4</v>
      </c>
      <c r="K1032" s="602">
        <v>21.23</v>
      </c>
      <c r="L1032" s="603">
        <v>41.64</v>
      </c>
      <c r="M1032" s="604">
        <v>67.400000000000006</v>
      </c>
      <c r="N1032" s="602">
        <v>36.69</v>
      </c>
      <c r="O1032" s="603">
        <v>72.209999999999994</v>
      </c>
      <c r="P1032" s="604">
        <v>113.16</v>
      </c>
    </row>
    <row r="1033" spans="1:16">
      <c r="A1033" s="670">
        <f t="shared" si="16"/>
        <v>103.7</v>
      </c>
      <c r="B1033" s="602">
        <v>12.4</v>
      </c>
      <c r="C1033" s="603">
        <v>23.25</v>
      </c>
      <c r="D1033" s="604">
        <v>37.6</v>
      </c>
      <c r="E1033" s="602">
        <v>13.8</v>
      </c>
      <c r="F1033" s="603">
        <v>26.22</v>
      </c>
      <c r="G1033" s="604">
        <v>42.51</v>
      </c>
      <c r="H1033" s="602">
        <v>16.14</v>
      </c>
      <c r="I1033" s="603">
        <v>31.1</v>
      </c>
      <c r="J1033" s="604">
        <v>50.5</v>
      </c>
      <c r="K1033" s="602">
        <v>21.3</v>
      </c>
      <c r="L1033" s="603">
        <v>41.75</v>
      </c>
      <c r="M1033" s="604">
        <v>67.540000000000006</v>
      </c>
      <c r="N1033" s="602">
        <v>36.82</v>
      </c>
      <c r="O1033" s="603">
        <v>72.38</v>
      </c>
      <c r="P1033" s="604">
        <v>113.36</v>
      </c>
    </row>
    <row r="1034" spans="1:16">
      <c r="A1034" s="670">
        <f t="shared" si="16"/>
        <v>103.8</v>
      </c>
      <c r="B1034" s="602">
        <v>12.43</v>
      </c>
      <c r="C1034" s="603">
        <v>23.31</v>
      </c>
      <c r="D1034" s="604">
        <v>37.68</v>
      </c>
      <c r="E1034" s="602">
        <v>13.85</v>
      </c>
      <c r="F1034" s="603">
        <v>26.28</v>
      </c>
      <c r="G1034" s="604">
        <v>42.6</v>
      </c>
      <c r="H1034" s="602">
        <v>16.190000000000001</v>
      </c>
      <c r="I1034" s="603">
        <v>31.18</v>
      </c>
      <c r="J1034" s="604">
        <v>50.61</v>
      </c>
      <c r="K1034" s="602">
        <v>21.38</v>
      </c>
      <c r="L1034" s="603">
        <v>41.85</v>
      </c>
      <c r="M1034" s="604">
        <v>67.680000000000007</v>
      </c>
      <c r="N1034" s="602">
        <v>36.950000000000003</v>
      </c>
      <c r="O1034" s="603">
        <v>72.55</v>
      </c>
      <c r="P1034" s="604">
        <v>113.58</v>
      </c>
    </row>
    <row r="1035" spans="1:16">
      <c r="A1035" s="670">
        <f t="shared" si="16"/>
        <v>103.9</v>
      </c>
      <c r="B1035" s="602">
        <v>12.48</v>
      </c>
      <c r="C1035" s="603">
        <v>23.37</v>
      </c>
      <c r="D1035" s="604">
        <v>37.76</v>
      </c>
      <c r="E1035" s="602">
        <v>13.89</v>
      </c>
      <c r="F1035" s="603">
        <v>26.35</v>
      </c>
      <c r="G1035" s="604">
        <v>42.69</v>
      </c>
      <c r="H1035" s="602">
        <v>16.25</v>
      </c>
      <c r="I1035" s="603">
        <v>31.26</v>
      </c>
      <c r="J1035" s="604">
        <v>50.72</v>
      </c>
      <c r="K1035" s="602">
        <v>21.45</v>
      </c>
      <c r="L1035" s="603">
        <v>41.96</v>
      </c>
      <c r="M1035" s="604">
        <v>67.819999999999993</v>
      </c>
      <c r="N1035" s="602">
        <v>37.090000000000003</v>
      </c>
      <c r="O1035" s="603">
        <v>72.73</v>
      </c>
      <c r="P1035" s="604">
        <v>113.79</v>
      </c>
    </row>
    <row r="1036" spans="1:16">
      <c r="A1036" s="670">
        <f t="shared" si="16"/>
        <v>104</v>
      </c>
      <c r="B1036" s="602">
        <v>12.52</v>
      </c>
      <c r="C1036" s="603">
        <v>23.43</v>
      </c>
      <c r="D1036" s="604">
        <v>37.85</v>
      </c>
      <c r="E1036" s="602">
        <v>13.94</v>
      </c>
      <c r="F1036" s="603">
        <v>26.42</v>
      </c>
      <c r="G1036" s="604">
        <v>42.78</v>
      </c>
      <c r="H1036" s="602">
        <v>16.309999999999999</v>
      </c>
      <c r="I1036" s="603">
        <v>31.34</v>
      </c>
      <c r="J1036" s="604">
        <v>50.83</v>
      </c>
      <c r="K1036" s="602">
        <v>21.53</v>
      </c>
      <c r="L1036" s="603">
        <v>42.07</v>
      </c>
      <c r="M1036" s="604">
        <v>67.959999999999994</v>
      </c>
      <c r="N1036" s="602">
        <v>37.229999999999997</v>
      </c>
      <c r="O1036" s="603">
        <v>72.91</v>
      </c>
      <c r="P1036" s="604">
        <v>114</v>
      </c>
    </row>
    <row r="1037" spans="1:16">
      <c r="A1037" s="670">
        <f t="shared" si="16"/>
        <v>104.1</v>
      </c>
      <c r="B1037" s="602">
        <v>12.56</v>
      </c>
      <c r="C1037" s="603">
        <v>23.49</v>
      </c>
      <c r="D1037" s="604">
        <v>37.93</v>
      </c>
      <c r="E1037" s="602">
        <v>13.99</v>
      </c>
      <c r="F1037" s="603">
        <v>26.48</v>
      </c>
      <c r="G1037" s="604">
        <v>42.88</v>
      </c>
      <c r="H1037" s="602">
        <v>16.37</v>
      </c>
      <c r="I1037" s="603">
        <v>31.42</v>
      </c>
      <c r="J1037" s="604">
        <v>50.94</v>
      </c>
      <c r="K1037" s="602">
        <v>21.61</v>
      </c>
      <c r="L1037" s="603">
        <v>42.18</v>
      </c>
      <c r="M1037" s="604">
        <v>68.11</v>
      </c>
      <c r="N1037" s="602">
        <v>37.369999999999997</v>
      </c>
      <c r="O1037" s="603">
        <v>73.09</v>
      </c>
      <c r="P1037" s="604">
        <v>114.22</v>
      </c>
    </row>
    <row r="1038" spans="1:16">
      <c r="A1038" s="670">
        <f t="shared" si="16"/>
        <v>104.2</v>
      </c>
      <c r="B1038" s="602">
        <v>12.6</v>
      </c>
      <c r="C1038" s="603">
        <v>23.55</v>
      </c>
      <c r="D1038" s="604">
        <v>38.01</v>
      </c>
      <c r="E1038" s="602">
        <v>14.04</v>
      </c>
      <c r="F1038" s="603">
        <v>26.55</v>
      </c>
      <c r="G1038" s="604">
        <v>42.97</v>
      </c>
      <c r="H1038" s="602">
        <v>16.43</v>
      </c>
      <c r="I1038" s="603">
        <v>31.5</v>
      </c>
      <c r="J1038" s="604">
        <v>51.06</v>
      </c>
      <c r="K1038" s="602">
        <v>21.7</v>
      </c>
      <c r="L1038" s="603">
        <v>42.29</v>
      </c>
      <c r="M1038" s="604">
        <v>68.260000000000005</v>
      </c>
      <c r="N1038" s="602">
        <v>37.51</v>
      </c>
      <c r="O1038" s="603">
        <v>73.28</v>
      </c>
      <c r="P1038" s="604">
        <v>114.44</v>
      </c>
    </row>
    <row r="1039" spans="1:16">
      <c r="A1039" s="670">
        <f t="shared" si="16"/>
        <v>104.3</v>
      </c>
      <c r="B1039" s="602">
        <v>12.65</v>
      </c>
      <c r="C1039" s="603">
        <v>23.61</v>
      </c>
      <c r="D1039" s="604">
        <v>38.1</v>
      </c>
      <c r="E1039" s="602">
        <v>14.09</v>
      </c>
      <c r="F1039" s="603">
        <v>26.62</v>
      </c>
      <c r="G1039" s="604">
        <v>43.07</v>
      </c>
      <c r="H1039" s="602">
        <v>16.489999999999998</v>
      </c>
      <c r="I1039" s="603">
        <v>31.59</v>
      </c>
      <c r="J1039" s="604">
        <v>51.17</v>
      </c>
      <c r="K1039" s="602">
        <v>21.78</v>
      </c>
      <c r="L1039" s="603">
        <v>42.4</v>
      </c>
      <c r="M1039" s="604">
        <v>68.400000000000006</v>
      </c>
      <c r="N1039" s="602">
        <v>37.659999999999997</v>
      </c>
      <c r="O1039" s="603">
        <v>73.459999999999994</v>
      </c>
      <c r="P1039" s="604">
        <v>114.66</v>
      </c>
    </row>
    <row r="1040" spans="1:16">
      <c r="A1040" s="670">
        <f t="shared" si="16"/>
        <v>104.4</v>
      </c>
      <c r="B1040" s="602">
        <v>12.69</v>
      </c>
      <c r="C1040" s="603">
        <v>23.68</v>
      </c>
      <c r="D1040" s="604">
        <v>38.19</v>
      </c>
      <c r="E1040" s="602">
        <v>14.14</v>
      </c>
      <c r="F1040" s="603">
        <v>26.7</v>
      </c>
      <c r="G1040" s="604">
        <v>43.17</v>
      </c>
      <c r="H1040" s="602">
        <v>16.55</v>
      </c>
      <c r="I1040" s="603">
        <v>31.67</v>
      </c>
      <c r="J1040" s="604">
        <v>51.29</v>
      </c>
      <c r="K1040" s="602">
        <v>21.87</v>
      </c>
      <c r="L1040" s="603">
        <v>42.52</v>
      </c>
      <c r="M1040" s="604">
        <v>68.55</v>
      </c>
      <c r="N1040" s="602">
        <v>37.82</v>
      </c>
      <c r="O1040" s="603">
        <v>73.650000000000006</v>
      </c>
      <c r="P1040" s="604">
        <v>114.88</v>
      </c>
    </row>
    <row r="1041" spans="1:16">
      <c r="A1041" s="670">
        <f t="shared" si="16"/>
        <v>104.5</v>
      </c>
      <c r="B1041" s="602">
        <v>12.74</v>
      </c>
      <c r="C1041" s="603">
        <v>23.74</v>
      </c>
      <c r="D1041" s="604">
        <v>38.270000000000003</v>
      </c>
      <c r="E1041" s="602">
        <v>14.2</v>
      </c>
      <c r="F1041" s="603">
        <v>26.77</v>
      </c>
      <c r="G1041" s="604">
        <v>43.27</v>
      </c>
      <c r="H1041" s="602">
        <v>16.61</v>
      </c>
      <c r="I1041" s="603">
        <v>31.76</v>
      </c>
      <c r="J1041" s="604">
        <v>51.4</v>
      </c>
      <c r="K1041" s="602">
        <v>21.95</v>
      </c>
      <c r="L1041" s="603">
        <v>42.64</v>
      </c>
      <c r="M1041" s="604">
        <v>68.709999999999994</v>
      </c>
      <c r="N1041" s="602">
        <v>37.97</v>
      </c>
      <c r="O1041" s="603">
        <v>73.849999999999994</v>
      </c>
      <c r="P1041" s="604">
        <v>115.11</v>
      </c>
    </row>
    <row r="1042" spans="1:16">
      <c r="A1042" s="670">
        <f t="shared" si="16"/>
        <v>104.6</v>
      </c>
      <c r="B1042" s="602">
        <v>12.79</v>
      </c>
      <c r="C1042" s="603">
        <v>23.81</v>
      </c>
      <c r="D1042" s="604">
        <v>38.36</v>
      </c>
      <c r="E1042" s="602">
        <v>14.25</v>
      </c>
      <c r="F1042" s="603">
        <v>26.84</v>
      </c>
      <c r="G1042" s="604">
        <v>43.37</v>
      </c>
      <c r="H1042" s="602">
        <v>16.68</v>
      </c>
      <c r="I1042" s="603">
        <v>31.85</v>
      </c>
      <c r="J1042" s="604">
        <v>51.52</v>
      </c>
      <c r="K1042" s="602">
        <v>22.05</v>
      </c>
      <c r="L1042" s="603">
        <v>42.75</v>
      </c>
      <c r="M1042" s="604">
        <v>68.86</v>
      </c>
      <c r="N1042" s="602">
        <v>38.130000000000003</v>
      </c>
      <c r="O1042" s="603">
        <v>74.040000000000006</v>
      </c>
      <c r="P1042" s="604">
        <v>115.33</v>
      </c>
    </row>
    <row r="1043" spans="1:16">
      <c r="A1043" s="670">
        <f t="shared" si="16"/>
        <v>104.7</v>
      </c>
      <c r="B1043" s="602">
        <v>12.84</v>
      </c>
      <c r="C1043" s="603">
        <v>23.87</v>
      </c>
      <c r="D1043" s="604">
        <v>38.450000000000003</v>
      </c>
      <c r="E1043" s="602">
        <v>14.31</v>
      </c>
      <c r="F1043" s="603">
        <v>26.92</v>
      </c>
      <c r="G1043" s="604">
        <v>43.47</v>
      </c>
      <c r="H1043" s="602">
        <v>16.75</v>
      </c>
      <c r="I1043" s="603">
        <v>31.94</v>
      </c>
      <c r="J1043" s="604">
        <v>51.64</v>
      </c>
      <c r="K1043" s="602">
        <v>22.14</v>
      </c>
      <c r="L1043" s="603">
        <v>42.88</v>
      </c>
      <c r="M1043" s="604">
        <v>69.010000000000005</v>
      </c>
      <c r="N1043" s="602">
        <v>38.299999999999997</v>
      </c>
      <c r="O1043" s="603">
        <v>74.239999999999995</v>
      </c>
      <c r="P1043" s="604">
        <v>115.56</v>
      </c>
    </row>
    <row r="1044" spans="1:16">
      <c r="A1044" s="670">
        <f t="shared" si="16"/>
        <v>104.8</v>
      </c>
      <c r="B1044" s="602">
        <v>12.89</v>
      </c>
      <c r="C1044" s="603">
        <v>23.94</v>
      </c>
      <c r="D1044" s="604">
        <v>38.54</v>
      </c>
      <c r="E1044" s="602">
        <v>14.37</v>
      </c>
      <c r="F1044" s="603">
        <v>27</v>
      </c>
      <c r="G1044" s="604">
        <v>43.57</v>
      </c>
      <c r="H1044" s="602">
        <v>16.82</v>
      </c>
      <c r="I1044" s="603">
        <v>32.03</v>
      </c>
      <c r="J1044" s="604">
        <v>51.76</v>
      </c>
      <c r="K1044" s="602">
        <v>22.23</v>
      </c>
      <c r="L1044" s="603">
        <v>43</v>
      </c>
      <c r="M1044" s="604">
        <v>69.17</v>
      </c>
      <c r="N1044" s="602">
        <v>38.47</v>
      </c>
      <c r="O1044" s="603">
        <v>74.45</v>
      </c>
      <c r="P1044" s="604">
        <v>115.8</v>
      </c>
    </row>
    <row r="1045" spans="1:16">
      <c r="A1045" s="670">
        <f t="shared" si="16"/>
        <v>104.9</v>
      </c>
      <c r="B1045" s="602">
        <v>12.94</v>
      </c>
      <c r="C1045" s="603">
        <v>24.01</v>
      </c>
      <c r="D1045" s="604">
        <v>38.64</v>
      </c>
      <c r="E1045" s="602">
        <v>14.42</v>
      </c>
      <c r="F1045" s="603">
        <v>27.07</v>
      </c>
      <c r="G1045" s="604">
        <v>43.68</v>
      </c>
      <c r="H1045" s="602">
        <v>16.89</v>
      </c>
      <c r="I1045" s="603">
        <v>32.130000000000003</v>
      </c>
      <c r="J1045" s="604">
        <v>51.88</v>
      </c>
      <c r="K1045" s="602">
        <v>22.33</v>
      </c>
      <c r="L1045" s="603">
        <v>43.12</v>
      </c>
      <c r="M1045" s="604">
        <v>69.33</v>
      </c>
      <c r="N1045" s="602">
        <v>38.64</v>
      </c>
      <c r="O1045" s="603">
        <v>74.650000000000006</v>
      </c>
      <c r="P1045" s="604">
        <v>116.03</v>
      </c>
    </row>
    <row r="1046" spans="1:16">
      <c r="A1046" s="670">
        <f t="shared" si="16"/>
        <v>105</v>
      </c>
      <c r="B1046" s="602">
        <v>12.99</v>
      </c>
      <c r="C1046" s="603">
        <v>24.08</v>
      </c>
      <c r="D1046" s="604">
        <v>38.729999999999997</v>
      </c>
      <c r="E1046" s="602">
        <v>14.49</v>
      </c>
      <c r="F1046" s="603">
        <v>27.15</v>
      </c>
      <c r="G1046" s="604">
        <v>43.78</v>
      </c>
      <c r="H1046" s="602">
        <v>16.96</v>
      </c>
      <c r="I1046" s="603">
        <v>32.22</v>
      </c>
      <c r="J1046" s="604">
        <v>52.01</v>
      </c>
      <c r="K1046" s="602">
        <v>22.43</v>
      </c>
      <c r="L1046" s="603">
        <v>43.25</v>
      </c>
      <c r="M1046" s="604">
        <v>69.489999999999995</v>
      </c>
      <c r="N1046" s="602">
        <v>38.82</v>
      </c>
      <c r="O1046" s="603">
        <v>74.86</v>
      </c>
      <c r="P1046" s="604">
        <v>116.27</v>
      </c>
    </row>
    <row r="1047" spans="1:16">
      <c r="A1047" s="670">
        <f t="shared" si="16"/>
        <v>105.1</v>
      </c>
      <c r="B1047" s="602">
        <v>13.05</v>
      </c>
      <c r="C1047" s="603">
        <v>24.15</v>
      </c>
      <c r="D1047" s="604">
        <v>38.82</v>
      </c>
      <c r="E1047" s="602">
        <v>14.55</v>
      </c>
      <c r="F1047" s="603">
        <v>27.23</v>
      </c>
      <c r="G1047" s="604">
        <v>43.89</v>
      </c>
      <c r="H1047" s="602">
        <v>17.04</v>
      </c>
      <c r="I1047" s="603">
        <v>32.32</v>
      </c>
      <c r="J1047" s="604">
        <v>52.13</v>
      </c>
      <c r="K1047" s="602">
        <v>22.53</v>
      </c>
      <c r="L1047" s="603">
        <v>43.38</v>
      </c>
      <c r="M1047" s="604">
        <v>69.650000000000006</v>
      </c>
      <c r="N1047" s="602">
        <v>39</v>
      </c>
      <c r="O1047" s="603">
        <v>75.08</v>
      </c>
      <c r="P1047" s="604">
        <v>116.51</v>
      </c>
    </row>
    <row r="1048" spans="1:16">
      <c r="A1048" s="670">
        <f t="shared" si="16"/>
        <v>105.2</v>
      </c>
      <c r="B1048" s="602">
        <v>13.1</v>
      </c>
      <c r="C1048" s="603">
        <v>24.22</v>
      </c>
      <c r="D1048" s="604">
        <v>38.92</v>
      </c>
      <c r="E1048" s="602">
        <v>14.61</v>
      </c>
      <c r="F1048" s="603">
        <v>27.32</v>
      </c>
      <c r="G1048" s="604">
        <v>44</v>
      </c>
      <c r="H1048" s="602">
        <v>17.11</v>
      </c>
      <c r="I1048" s="603">
        <v>32.42</v>
      </c>
      <c r="J1048" s="604">
        <v>52.26</v>
      </c>
      <c r="K1048" s="602">
        <v>22.64</v>
      </c>
      <c r="L1048" s="603">
        <v>43.51</v>
      </c>
      <c r="M1048" s="604">
        <v>69.819999999999993</v>
      </c>
      <c r="N1048" s="602">
        <v>39.18</v>
      </c>
      <c r="O1048" s="603">
        <v>75.290000000000006</v>
      </c>
      <c r="P1048" s="604">
        <v>116.75</v>
      </c>
    </row>
    <row r="1049" spans="1:16">
      <c r="A1049" s="670">
        <f t="shared" si="16"/>
        <v>105.3</v>
      </c>
      <c r="B1049" s="602">
        <v>13.16</v>
      </c>
      <c r="C1049" s="603">
        <v>24.29</v>
      </c>
      <c r="D1049" s="604">
        <v>39.020000000000003</v>
      </c>
      <c r="E1049" s="602">
        <v>14.68</v>
      </c>
      <c r="F1049" s="603">
        <v>27.4</v>
      </c>
      <c r="G1049" s="604">
        <v>44.1</v>
      </c>
      <c r="H1049" s="602">
        <v>17.190000000000001</v>
      </c>
      <c r="I1049" s="603">
        <v>32.520000000000003</v>
      </c>
      <c r="J1049" s="604">
        <v>52.39</v>
      </c>
      <c r="K1049" s="602">
        <v>22.74</v>
      </c>
      <c r="L1049" s="603">
        <v>43.65</v>
      </c>
      <c r="M1049" s="604">
        <v>69.98</v>
      </c>
      <c r="N1049" s="602">
        <v>39.369999999999997</v>
      </c>
      <c r="O1049" s="603">
        <v>75.510000000000005</v>
      </c>
      <c r="P1049" s="604">
        <v>117</v>
      </c>
    </row>
    <row r="1050" spans="1:16">
      <c r="A1050" s="670">
        <f t="shared" si="16"/>
        <v>105.4</v>
      </c>
      <c r="B1050" s="602">
        <v>13.22</v>
      </c>
      <c r="C1050" s="603">
        <v>24.37</v>
      </c>
      <c r="D1050" s="604">
        <v>39.11</v>
      </c>
      <c r="E1050" s="602">
        <v>14.74</v>
      </c>
      <c r="F1050" s="603">
        <v>27.49</v>
      </c>
      <c r="G1050" s="604">
        <v>44.21</v>
      </c>
      <c r="H1050" s="602">
        <v>17.27</v>
      </c>
      <c r="I1050" s="603">
        <v>32.619999999999997</v>
      </c>
      <c r="J1050" s="604">
        <v>52.52</v>
      </c>
      <c r="K1050" s="602">
        <v>22.85</v>
      </c>
      <c r="L1050" s="603">
        <v>43.78</v>
      </c>
      <c r="M1050" s="604">
        <v>70.150000000000006</v>
      </c>
      <c r="N1050" s="602">
        <v>39.57</v>
      </c>
      <c r="O1050" s="603">
        <v>75.739999999999995</v>
      </c>
      <c r="P1050" s="604">
        <v>117.25</v>
      </c>
    </row>
    <row r="1051" spans="1:16">
      <c r="A1051" s="670">
        <f t="shared" si="16"/>
        <v>105.5</v>
      </c>
      <c r="B1051" s="602">
        <v>13.28</v>
      </c>
      <c r="C1051" s="603">
        <v>24.45</v>
      </c>
      <c r="D1051" s="604">
        <v>39.21</v>
      </c>
      <c r="E1051" s="602">
        <v>14.81</v>
      </c>
      <c r="F1051" s="603">
        <v>27.57</v>
      </c>
      <c r="G1051" s="604">
        <v>44.33</v>
      </c>
      <c r="H1051" s="602">
        <v>17.350000000000001</v>
      </c>
      <c r="I1051" s="603">
        <v>32.72</v>
      </c>
      <c r="J1051" s="604">
        <v>52.65</v>
      </c>
      <c r="K1051" s="602">
        <v>22.97</v>
      </c>
      <c r="L1051" s="603">
        <v>43.92</v>
      </c>
      <c r="M1051" s="604">
        <v>70.319999999999993</v>
      </c>
      <c r="N1051" s="602">
        <v>39.770000000000003</v>
      </c>
      <c r="O1051" s="603">
        <v>75.97</v>
      </c>
      <c r="P1051" s="604">
        <v>117.5</v>
      </c>
    </row>
    <row r="1052" spans="1:16">
      <c r="A1052" s="670">
        <f t="shared" si="16"/>
        <v>105.6</v>
      </c>
      <c r="B1052" s="602">
        <v>13.34</v>
      </c>
      <c r="C1052" s="603">
        <v>24.52</v>
      </c>
      <c r="D1052" s="604">
        <v>39.31</v>
      </c>
      <c r="E1052" s="602">
        <v>14.88</v>
      </c>
      <c r="F1052" s="603">
        <v>27.66</v>
      </c>
      <c r="G1052" s="604">
        <v>44.44</v>
      </c>
      <c r="H1052" s="602">
        <v>17.440000000000001</v>
      </c>
      <c r="I1052" s="603">
        <v>32.83</v>
      </c>
      <c r="J1052" s="604">
        <v>52.78</v>
      </c>
      <c r="K1052" s="602">
        <v>23.08</v>
      </c>
      <c r="L1052" s="603">
        <v>44.06</v>
      </c>
      <c r="M1052" s="604">
        <v>70.5</v>
      </c>
      <c r="N1052" s="602">
        <v>39.97</v>
      </c>
      <c r="O1052" s="603">
        <v>76.2</v>
      </c>
      <c r="P1052" s="604">
        <v>117.75</v>
      </c>
    </row>
    <row r="1053" spans="1:16">
      <c r="A1053" s="670">
        <f t="shared" si="16"/>
        <v>105.7</v>
      </c>
      <c r="B1053" s="602">
        <v>13.4</v>
      </c>
      <c r="C1053" s="603">
        <v>24.6</v>
      </c>
      <c r="D1053" s="604">
        <v>39.409999999999997</v>
      </c>
      <c r="E1053" s="602">
        <v>14.95</v>
      </c>
      <c r="F1053" s="603">
        <v>27.75</v>
      </c>
      <c r="G1053" s="604">
        <v>44.55</v>
      </c>
      <c r="H1053" s="602">
        <v>17.52</v>
      </c>
      <c r="I1053" s="603">
        <v>32.94</v>
      </c>
      <c r="J1053" s="604">
        <v>52.92</v>
      </c>
      <c r="K1053" s="602">
        <v>23.2</v>
      </c>
      <c r="L1053" s="603">
        <v>44.21</v>
      </c>
      <c r="M1053" s="604">
        <v>70.67</v>
      </c>
      <c r="N1053" s="602">
        <v>40.18</v>
      </c>
      <c r="O1053" s="603">
        <v>76.430000000000007</v>
      </c>
      <c r="P1053" s="604">
        <v>118.01</v>
      </c>
    </row>
    <row r="1054" spans="1:16">
      <c r="A1054" s="670">
        <f t="shared" si="16"/>
        <v>105.8</v>
      </c>
      <c r="B1054" s="602">
        <v>13.47</v>
      </c>
      <c r="C1054" s="603">
        <v>24.68</v>
      </c>
      <c r="D1054" s="604">
        <v>39.520000000000003</v>
      </c>
      <c r="E1054" s="602">
        <v>15.03</v>
      </c>
      <c r="F1054" s="603">
        <v>27.84</v>
      </c>
      <c r="G1054" s="604">
        <v>44.67</v>
      </c>
      <c r="H1054" s="602">
        <v>17.61</v>
      </c>
      <c r="I1054" s="603">
        <v>33.04</v>
      </c>
      <c r="J1054" s="604">
        <v>53.05</v>
      </c>
      <c r="K1054" s="602">
        <v>23.32</v>
      </c>
      <c r="L1054" s="603">
        <v>44.36</v>
      </c>
      <c r="M1054" s="604">
        <v>70.849999999999994</v>
      </c>
      <c r="N1054" s="602">
        <v>40.39</v>
      </c>
      <c r="O1054" s="603">
        <v>76.67</v>
      </c>
      <c r="P1054" s="604">
        <v>118.27</v>
      </c>
    </row>
    <row r="1055" spans="1:16">
      <c r="A1055" s="670">
        <f t="shared" si="16"/>
        <v>105.9</v>
      </c>
      <c r="B1055" s="602">
        <v>13.53</v>
      </c>
      <c r="C1055" s="603">
        <v>24.77</v>
      </c>
      <c r="D1055" s="604">
        <v>39.619999999999997</v>
      </c>
      <c r="E1055" s="602">
        <v>15.1</v>
      </c>
      <c r="F1055" s="603">
        <v>27.94</v>
      </c>
      <c r="G1055" s="604">
        <v>44.79</v>
      </c>
      <c r="H1055" s="602">
        <v>17.7</v>
      </c>
      <c r="I1055" s="603">
        <v>33.159999999999997</v>
      </c>
      <c r="J1055" s="604">
        <v>53.19</v>
      </c>
      <c r="K1055" s="602">
        <v>23.45</v>
      </c>
      <c r="L1055" s="603">
        <v>44.5</v>
      </c>
      <c r="M1055" s="604">
        <v>71.03</v>
      </c>
      <c r="N1055" s="602">
        <v>40.61</v>
      </c>
      <c r="O1055" s="603">
        <v>76.92</v>
      </c>
      <c r="P1055" s="604">
        <v>118.54</v>
      </c>
    </row>
    <row r="1056" spans="1:16">
      <c r="A1056" s="670">
        <f t="shared" si="16"/>
        <v>106</v>
      </c>
      <c r="B1056" s="602">
        <v>13.6</v>
      </c>
      <c r="C1056" s="603">
        <v>24.85</v>
      </c>
      <c r="D1056" s="604">
        <v>39.729999999999997</v>
      </c>
      <c r="E1056" s="602">
        <v>15.18</v>
      </c>
      <c r="F1056" s="603">
        <v>28.03</v>
      </c>
      <c r="G1056" s="604">
        <v>44.91</v>
      </c>
      <c r="H1056" s="602">
        <v>17.8</v>
      </c>
      <c r="I1056" s="603">
        <v>33.270000000000003</v>
      </c>
      <c r="J1056" s="604">
        <v>53.33</v>
      </c>
      <c r="K1056" s="602">
        <v>23.58</v>
      </c>
      <c r="L1056" s="603">
        <v>44.66</v>
      </c>
      <c r="M1056" s="604">
        <v>71.209999999999994</v>
      </c>
      <c r="N1056" s="602">
        <v>40.840000000000003</v>
      </c>
      <c r="O1056" s="603">
        <v>77.17</v>
      </c>
      <c r="P1056" s="604">
        <v>118.8</v>
      </c>
    </row>
    <row r="1057" spans="1:16">
      <c r="A1057" s="670">
        <f t="shared" si="16"/>
        <v>106.1</v>
      </c>
      <c r="B1057" s="602">
        <v>13.67</v>
      </c>
      <c r="C1057" s="603">
        <v>24.93</v>
      </c>
      <c r="D1057" s="604">
        <v>39.83</v>
      </c>
      <c r="E1057" s="602">
        <v>15.26</v>
      </c>
      <c r="F1057" s="603">
        <v>28.13</v>
      </c>
      <c r="G1057" s="604">
        <v>45.03</v>
      </c>
      <c r="H1057" s="602">
        <v>17.89</v>
      </c>
      <c r="I1057" s="603">
        <v>33.380000000000003</v>
      </c>
      <c r="J1057" s="604">
        <v>53.48</v>
      </c>
      <c r="K1057" s="602">
        <v>23.71</v>
      </c>
      <c r="L1057" s="603">
        <v>44.81</v>
      </c>
      <c r="M1057" s="604">
        <v>71.39</v>
      </c>
      <c r="N1057" s="602">
        <v>41.07</v>
      </c>
      <c r="O1057" s="603">
        <v>77.42</v>
      </c>
      <c r="P1057" s="604">
        <v>119.07</v>
      </c>
    </row>
    <row r="1058" spans="1:16">
      <c r="A1058" s="670">
        <f t="shared" si="16"/>
        <v>106.2</v>
      </c>
      <c r="B1058" s="602">
        <v>13.74</v>
      </c>
      <c r="C1058" s="603">
        <v>25.02</v>
      </c>
      <c r="D1058" s="604">
        <v>39.94</v>
      </c>
      <c r="E1058" s="602">
        <v>15.34</v>
      </c>
      <c r="F1058" s="603">
        <v>28.23</v>
      </c>
      <c r="G1058" s="604">
        <v>45.15</v>
      </c>
      <c r="H1058" s="602">
        <v>17.989999999999998</v>
      </c>
      <c r="I1058" s="603">
        <v>33.5</v>
      </c>
      <c r="J1058" s="604">
        <v>53.62</v>
      </c>
      <c r="K1058" s="602">
        <v>23.84</v>
      </c>
      <c r="L1058" s="603">
        <v>44.97</v>
      </c>
      <c r="M1058" s="604">
        <v>71.58</v>
      </c>
      <c r="N1058" s="602">
        <v>41.31</v>
      </c>
      <c r="O1058" s="603">
        <v>77.680000000000007</v>
      </c>
      <c r="P1058" s="604">
        <v>119.35</v>
      </c>
    </row>
    <row r="1059" spans="1:16">
      <c r="A1059" s="670">
        <f t="shared" si="16"/>
        <v>106.3</v>
      </c>
      <c r="B1059" s="602">
        <v>13.81</v>
      </c>
      <c r="C1059" s="603">
        <v>25.11</v>
      </c>
      <c r="D1059" s="604">
        <v>40.049999999999997</v>
      </c>
      <c r="E1059" s="602">
        <v>15.42</v>
      </c>
      <c r="F1059" s="603">
        <v>28.33</v>
      </c>
      <c r="G1059" s="604">
        <v>45.28</v>
      </c>
      <c r="H1059" s="602">
        <v>18.09</v>
      </c>
      <c r="I1059" s="603">
        <v>33.619999999999997</v>
      </c>
      <c r="J1059" s="604">
        <v>53.77</v>
      </c>
      <c r="K1059" s="602">
        <v>23.98</v>
      </c>
      <c r="L1059" s="603">
        <v>45.13</v>
      </c>
      <c r="M1059" s="604">
        <v>71.77</v>
      </c>
      <c r="N1059" s="602">
        <v>41.55</v>
      </c>
      <c r="O1059" s="603">
        <v>77.94</v>
      </c>
      <c r="P1059" s="604">
        <v>119.63</v>
      </c>
    </row>
    <row r="1060" spans="1:16">
      <c r="A1060" s="670">
        <f t="shared" si="16"/>
        <v>106.4</v>
      </c>
      <c r="B1060" s="602">
        <v>13.89</v>
      </c>
      <c r="C1060" s="603">
        <v>25.2</v>
      </c>
      <c r="D1060" s="604">
        <v>40.17</v>
      </c>
      <c r="E1060" s="602">
        <v>15.51</v>
      </c>
      <c r="F1060" s="603">
        <v>28.43</v>
      </c>
      <c r="G1060" s="604">
        <v>45.4</v>
      </c>
      <c r="H1060" s="602">
        <v>18.190000000000001</v>
      </c>
      <c r="I1060" s="603">
        <v>33.75</v>
      </c>
      <c r="J1060" s="604">
        <v>53.92</v>
      </c>
      <c r="K1060" s="602">
        <v>24.12</v>
      </c>
      <c r="L1060" s="603">
        <v>45.29</v>
      </c>
      <c r="M1060" s="604">
        <v>71.959999999999994</v>
      </c>
      <c r="N1060" s="602">
        <v>41.8</v>
      </c>
      <c r="O1060" s="603">
        <v>78.209999999999994</v>
      </c>
      <c r="P1060" s="604">
        <v>119.91</v>
      </c>
    </row>
    <row r="1061" spans="1:16">
      <c r="A1061" s="670">
        <f t="shared" si="16"/>
        <v>106.5</v>
      </c>
      <c r="B1061" s="602">
        <v>13.96</v>
      </c>
      <c r="C1061" s="603">
        <v>25.29</v>
      </c>
      <c r="D1061" s="604">
        <v>40.28</v>
      </c>
      <c r="E1061" s="602">
        <v>15.6</v>
      </c>
      <c r="F1061" s="603">
        <v>28.53</v>
      </c>
      <c r="G1061" s="604">
        <v>45.53</v>
      </c>
      <c r="H1061" s="602">
        <v>18.3</v>
      </c>
      <c r="I1061" s="603">
        <v>33.869999999999997</v>
      </c>
      <c r="J1061" s="604">
        <v>54.07</v>
      </c>
      <c r="K1061" s="602">
        <v>24.26</v>
      </c>
      <c r="L1061" s="603">
        <v>45.46</v>
      </c>
      <c r="M1061" s="604">
        <v>72.16</v>
      </c>
      <c r="N1061" s="602">
        <v>42.05</v>
      </c>
      <c r="O1061" s="603">
        <v>78.48</v>
      </c>
      <c r="P1061" s="604">
        <v>120.19</v>
      </c>
    </row>
    <row r="1062" spans="1:16">
      <c r="A1062" s="670">
        <f t="shared" si="16"/>
        <v>106.6</v>
      </c>
      <c r="B1062" s="602">
        <v>14.04</v>
      </c>
      <c r="C1062" s="603">
        <v>25.39</v>
      </c>
      <c r="D1062" s="604">
        <v>40.4</v>
      </c>
      <c r="E1062" s="602">
        <v>15.69</v>
      </c>
      <c r="F1062" s="603">
        <v>28.64</v>
      </c>
      <c r="G1062" s="604">
        <v>45.66</v>
      </c>
      <c r="H1062" s="602">
        <v>18.41</v>
      </c>
      <c r="I1062" s="603">
        <v>34</v>
      </c>
      <c r="J1062" s="604">
        <v>54.22</v>
      </c>
      <c r="K1062" s="602">
        <v>24.41</v>
      </c>
      <c r="L1062" s="603">
        <v>45.63</v>
      </c>
      <c r="M1062" s="604">
        <v>72.36</v>
      </c>
      <c r="N1062" s="602">
        <v>42.31</v>
      </c>
      <c r="O1062" s="603">
        <v>78.760000000000005</v>
      </c>
      <c r="P1062" s="604">
        <v>120.48</v>
      </c>
    </row>
    <row r="1063" spans="1:16">
      <c r="A1063" s="670">
        <f t="shared" si="16"/>
        <v>106.7</v>
      </c>
      <c r="B1063" s="602">
        <v>14.12</v>
      </c>
      <c r="C1063" s="603">
        <v>25.48</v>
      </c>
      <c r="D1063" s="604">
        <v>40.51</v>
      </c>
      <c r="E1063" s="602">
        <v>15.78</v>
      </c>
      <c r="F1063" s="603">
        <v>28.75</v>
      </c>
      <c r="G1063" s="604">
        <v>45.79</v>
      </c>
      <c r="H1063" s="602">
        <v>18.52</v>
      </c>
      <c r="I1063" s="603">
        <v>34.130000000000003</v>
      </c>
      <c r="J1063" s="604">
        <v>54.37</v>
      </c>
      <c r="K1063" s="602">
        <v>24.56</v>
      </c>
      <c r="L1063" s="603">
        <v>45.8</v>
      </c>
      <c r="M1063" s="604">
        <v>72.56</v>
      </c>
      <c r="N1063" s="602">
        <v>42.58</v>
      </c>
      <c r="O1063" s="603">
        <v>79.040000000000006</v>
      </c>
      <c r="P1063" s="604">
        <v>120.77</v>
      </c>
    </row>
    <row r="1064" spans="1:16">
      <c r="A1064" s="670">
        <f t="shared" si="16"/>
        <v>106.8</v>
      </c>
      <c r="B1064" s="602">
        <v>14.21</v>
      </c>
      <c r="C1064" s="603">
        <v>25.58</v>
      </c>
      <c r="D1064" s="604">
        <v>40.630000000000003</v>
      </c>
      <c r="E1064" s="602">
        <v>15.87</v>
      </c>
      <c r="F1064" s="603">
        <v>28.86</v>
      </c>
      <c r="G1064" s="604">
        <v>45.93</v>
      </c>
      <c r="H1064" s="602">
        <v>18.63</v>
      </c>
      <c r="I1064" s="603">
        <v>34.26</v>
      </c>
      <c r="J1064" s="604">
        <v>54.53</v>
      </c>
      <c r="K1064" s="602">
        <v>24.72</v>
      </c>
      <c r="L1064" s="603">
        <v>45.98</v>
      </c>
      <c r="M1064" s="604">
        <v>72.760000000000005</v>
      </c>
      <c r="N1064" s="602">
        <v>42.86</v>
      </c>
      <c r="O1064" s="603">
        <v>79.33</v>
      </c>
      <c r="P1064" s="604">
        <v>121.07</v>
      </c>
    </row>
    <row r="1065" spans="1:16">
      <c r="A1065" s="670">
        <f t="shared" si="16"/>
        <v>106.9</v>
      </c>
      <c r="B1065" s="602">
        <v>14.29</v>
      </c>
      <c r="C1065" s="603">
        <v>25.68</v>
      </c>
      <c r="D1065" s="604">
        <v>40.75</v>
      </c>
      <c r="E1065" s="602">
        <v>15.97</v>
      </c>
      <c r="F1065" s="603">
        <v>28.97</v>
      </c>
      <c r="G1065" s="604">
        <v>46.06</v>
      </c>
      <c r="H1065" s="602">
        <v>18.75</v>
      </c>
      <c r="I1065" s="603">
        <v>34.39</v>
      </c>
      <c r="J1065" s="604">
        <v>54.69</v>
      </c>
      <c r="K1065" s="602">
        <v>24.88</v>
      </c>
      <c r="L1065" s="603">
        <v>46.16</v>
      </c>
      <c r="M1065" s="604">
        <v>72.97</v>
      </c>
      <c r="N1065" s="602">
        <v>43.14</v>
      </c>
      <c r="O1065" s="603">
        <v>79.62</v>
      </c>
      <c r="P1065" s="604">
        <v>121.37</v>
      </c>
    </row>
    <row r="1066" spans="1:16">
      <c r="A1066" s="670">
        <f t="shared" si="16"/>
        <v>107</v>
      </c>
      <c r="B1066" s="602">
        <v>14.38</v>
      </c>
      <c r="C1066" s="603">
        <v>25.78</v>
      </c>
      <c r="D1066" s="604">
        <v>40.869999999999997</v>
      </c>
      <c r="E1066" s="602">
        <v>16.07</v>
      </c>
      <c r="F1066" s="603">
        <v>29.09</v>
      </c>
      <c r="G1066" s="604">
        <v>46.2</v>
      </c>
      <c r="H1066" s="602">
        <v>18.87</v>
      </c>
      <c r="I1066" s="603">
        <v>34.53</v>
      </c>
      <c r="J1066" s="604">
        <v>54.85</v>
      </c>
      <c r="K1066" s="602">
        <v>25.05</v>
      </c>
      <c r="L1066" s="603">
        <v>46.35</v>
      </c>
      <c r="M1066" s="604">
        <v>73.180000000000007</v>
      </c>
      <c r="N1066" s="602">
        <v>43.43</v>
      </c>
      <c r="O1066" s="603">
        <v>79.92</v>
      </c>
      <c r="P1066" s="604">
        <v>121.68</v>
      </c>
    </row>
    <row r="1067" spans="1:16">
      <c r="A1067" s="670">
        <f t="shared" si="16"/>
        <v>107.1</v>
      </c>
      <c r="B1067" s="602">
        <v>14.47</v>
      </c>
      <c r="C1067" s="603">
        <v>25.88</v>
      </c>
      <c r="D1067" s="604">
        <v>41</v>
      </c>
      <c r="E1067" s="602">
        <v>16.170000000000002</v>
      </c>
      <c r="F1067" s="603">
        <v>29.21</v>
      </c>
      <c r="G1067" s="604">
        <v>46.34</v>
      </c>
      <c r="H1067" s="602">
        <v>18.989999999999998</v>
      </c>
      <c r="I1067" s="603">
        <v>34.67</v>
      </c>
      <c r="J1067" s="604">
        <v>55.02</v>
      </c>
      <c r="K1067" s="602">
        <v>25.22</v>
      </c>
      <c r="L1067" s="603">
        <v>46.54</v>
      </c>
      <c r="M1067" s="604">
        <v>73.39</v>
      </c>
      <c r="N1067" s="602">
        <v>43.72</v>
      </c>
      <c r="O1067" s="603">
        <v>80.23</v>
      </c>
      <c r="P1067" s="604">
        <v>121.99</v>
      </c>
    </row>
    <row r="1068" spans="1:16">
      <c r="A1068" s="670">
        <f t="shared" si="16"/>
        <v>107.2</v>
      </c>
      <c r="B1068" s="602">
        <v>14.56</v>
      </c>
      <c r="C1068" s="603">
        <v>25.99</v>
      </c>
      <c r="D1068" s="604">
        <v>41.13</v>
      </c>
      <c r="E1068" s="602">
        <v>16.28</v>
      </c>
      <c r="F1068" s="603">
        <v>29.33</v>
      </c>
      <c r="G1068" s="604">
        <v>46.48</v>
      </c>
      <c r="H1068" s="602">
        <v>19.12</v>
      </c>
      <c r="I1068" s="603">
        <v>34.82</v>
      </c>
      <c r="J1068" s="604">
        <v>55.19</v>
      </c>
      <c r="K1068" s="602">
        <v>25.39</v>
      </c>
      <c r="L1068" s="603">
        <v>46.73</v>
      </c>
      <c r="M1068" s="604">
        <v>73.61</v>
      </c>
      <c r="N1068" s="602">
        <v>44.03</v>
      </c>
      <c r="O1068" s="603">
        <v>80.540000000000006</v>
      </c>
      <c r="P1068" s="604">
        <v>122.3</v>
      </c>
    </row>
    <row r="1069" spans="1:16">
      <c r="A1069" s="670">
        <f t="shared" si="16"/>
        <v>107.3</v>
      </c>
      <c r="B1069" s="602">
        <v>14.66</v>
      </c>
      <c r="C1069" s="603">
        <v>26.1</v>
      </c>
      <c r="D1069" s="604">
        <v>41.26</v>
      </c>
      <c r="E1069" s="602">
        <v>16.39</v>
      </c>
      <c r="F1069" s="603">
        <v>29.45</v>
      </c>
      <c r="G1069" s="604">
        <v>46.63</v>
      </c>
      <c r="H1069" s="602">
        <v>19.25</v>
      </c>
      <c r="I1069" s="603">
        <v>34.96</v>
      </c>
      <c r="J1069" s="604">
        <v>55.36</v>
      </c>
      <c r="K1069" s="602">
        <v>25.57</v>
      </c>
      <c r="L1069" s="603">
        <v>46.92</v>
      </c>
      <c r="M1069" s="604">
        <v>73.83</v>
      </c>
      <c r="N1069" s="602">
        <v>44.34</v>
      </c>
      <c r="O1069" s="603">
        <v>80.86</v>
      </c>
      <c r="P1069" s="604">
        <v>122.62</v>
      </c>
    </row>
    <row r="1070" spans="1:16">
      <c r="A1070" s="670">
        <f t="shared" si="16"/>
        <v>107.4</v>
      </c>
      <c r="B1070" s="602">
        <v>14.75</v>
      </c>
      <c r="C1070" s="603">
        <v>26.21</v>
      </c>
      <c r="D1070" s="604">
        <v>41.39</v>
      </c>
      <c r="E1070" s="602">
        <v>16.5</v>
      </c>
      <c r="F1070" s="603">
        <v>29.58</v>
      </c>
      <c r="G1070" s="604">
        <v>46.78</v>
      </c>
      <c r="H1070" s="602">
        <v>19.39</v>
      </c>
      <c r="I1070" s="603">
        <v>35.11</v>
      </c>
      <c r="J1070" s="604">
        <v>55.53</v>
      </c>
      <c r="K1070" s="602">
        <v>25.75</v>
      </c>
      <c r="L1070" s="603">
        <v>47.12</v>
      </c>
      <c r="M1070" s="604">
        <v>74.05</v>
      </c>
      <c r="N1070" s="602">
        <v>44.66</v>
      </c>
      <c r="O1070" s="603">
        <v>81.180000000000007</v>
      </c>
      <c r="P1070" s="604">
        <v>122.95</v>
      </c>
    </row>
    <row r="1071" spans="1:16">
      <c r="A1071" s="670">
        <f t="shared" si="16"/>
        <v>107.5</v>
      </c>
      <c r="B1071" s="602">
        <v>14.85</v>
      </c>
      <c r="C1071" s="603">
        <v>26.32</v>
      </c>
      <c r="D1071" s="604">
        <v>41.52</v>
      </c>
      <c r="E1071" s="602">
        <v>16.61</v>
      </c>
      <c r="F1071" s="603">
        <v>29.7</v>
      </c>
      <c r="G1071" s="604">
        <v>46.93</v>
      </c>
      <c r="H1071" s="602">
        <v>19.52</v>
      </c>
      <c r="I1071" s="603">
        <v>35.270000000000003</v>
      </c>
      <c r="J1071" s="604">
        <v>55.71</v>
      </c>
      <c r="K1071" s="602">
        <v>25.94</v>
      </c>
      <c r="L1071" s="603">
        <v>47.33</v>
      </c>
      <c r="M1071" s="604">
        <v>74.28</v>
      </c>
      <c r="N1071" s="602">
        <v>44.99</v>
      </c>
      <c r="O1071" s="603">
        <v>81.52</v>
      </c>
      <c r="P1071" s="604">
        <v>123.28</v>
      </c>
    </row>
    <row r="1072" spans="1:16">
      <c r="A1072" s="670">
        <f t="shared" si="16"/>
        <v>107.6</v>
      </c>
      <c r="B1072" s="602">
        <v>14.96</v>
      </c>
      <c r="C1072" s="603">
        <v>26.44</v>
      </c>
      <c r="D1072" s="604">
        <v>41.66</v>
      </c>
      <c r="E1072" s="602">
        <v>16.73</v>
      </c>
      <c r="F1072" s="603">
        <v>29.84</v>
      </c>
      <c r="G1072" s="604">
        <v>47.08</v>
      </c>
      <c r="H1072" s="602">
        <v>19.66</v>
      </c>
      <c r="I1072" s="603">
        <v>35.42</v>
      </c>
      <c r="J1072" s="604">
        <v>55.89</v>
      </c>
      <c r="K1072" s="602">
        <v>26.13</v>
      </c>
      <c r="L1072" s="603">
        <v>47.54</v>
      </c>
      <c r="M1072" s="604">
        <v>74.510000000000005</v>
      </c>
      <c r="N1072" s="602">
        <v>45.33</v>
      </c>
      <c r="O1072" s="603">
        <v>81.849999999999994</v>
      </c>
      <c r="P1072" s="604">
        <v>123.61</v>
      </c>
    </row>
    <row r="1073" spans="1:16">
      <c r="A1073" s="670">
        <f t="shared" si="16"/>
        <v>107.7</v>
      </c>
      <c r="B1073" s="602">
        <v>15.06</v>
      </c>
      <c r="C1073" s="603">
        <v>26.56</v>
      </c>
      <c r="D1073" s="604">
        <v>41.79</v>
      </c>
      <c r="E1073" s="602">
        <v>16.850000000000001</v>
      </c>
      <c r="F1073" s="603">
        <v>29.97</v>
      </c>
      <c r="G1073" s="604">
        <v>47.23</v>
      </c>
      <c r="H1073" s="602">
        <v>19.809999999999999</v>
      </c>
      <c r="I1073" s="603">
        <v>35.58</v>
      </c>
      <c r="J1073" s="604">
        <v>56.07</v>
      </c>
      <c r="K1073" s="602">
        <v>26.33</v>
      </c>
      <c r="L1073" s="603">
        <v>47.75</v>
      </c>
      <c r="M1073" s="604">
        <v>74.75</v>
      </c>
      <c r="N1073" s="602">
        <v>45.67</v>
      </c>
      <c r="O1073" s="603">
        <v>82.2</v>
      </c>
      <c r="P1073" s="604">
        <v>123.95</v>
      </c>
    </row>
    <row r="1074" spans="1:16">
      <c r="A1074" s="670">
        <f t="shared" si="16"/>
        <v>107.8</v>
      </c>
      <c r="B1074" s="602">
        <v>15.17</v>
      </c>
      <c r="C1074" s="603">
        <v>26.68</v>
      </c>
      <c r="D1074" s="604">
        <v>41.93</v>
      </c>
      <c r="E1074" s="602">
        <v>16.97</v>
      </c>
      <c r="F1074" s="603">
        <v>30.11</v>
      </c>
      <c r="G1074" s="604">
        <v>47.39</v>
      </c>
      <c r="H1074" s="602">
        <v>19.96</v>
      </c>
      <c r="I1074" s="603">
        <v>35.75</v>
      </c>
      <c r="J1074" s="604">
        <v>56.26</v>
      </c>
      <c r="K1074" s="602">
        <v>26.53</v>
      </c>
      <c r="L1074" s="603">
        <v>47.97</v>
      </c>
      <c r="M1074" s="604">
        <v>74.989999999999995</v>
      </c>
      <c r="N1074" s="602">
        <v>46.03</v>
      </c>
      <c r="O1074" s="603">
        <v>82.55</v>
      </c>
      <c r="P1074" s="604">
        <v>124.3</v>
      </c>
    </row>
    <row r="1075" spans="1:16">
      <c r="A1075" s="670">
        <f t="shared" si="16"/>
        <v>107.9</v>
      </c>
      <c r="B1075" s="602">
        <v>15.28</v>
      </c>
      <c r="C1075" s="603">
        <v>26.8</v>
      </c>
      <c r="D1075" s="604">
        <v>42.08</v>
      </c>
      <c r="E1075" s="602">
        <v>17.100000000000001</v>
      </c>
      <c r="F1075" s="603">
        <v>30.25</v>
      </c>
      <c r="G1075" s="604">
        <v>47.55</v>
      </c>
      <c r="H1075" s="602">
        <v>20.11</v>
      </c>
      <c r="I1075" s="603">
        <v>35.92</v>
      </c>
      <c r="J1075" s="604">
        <v>56.45</v>
      </c>
      <c r="K1075" s="602">
        <v>26.74</v>
      </c>
      <c r="L1075" s="603">
        <v>48.19</v>
      </c>
      <c r="M1075" s="604">
        <v>75.23</v>
      </c>
      <c r="N1075" s="602">
        <v>46.39</v>
      </c>
      <c r="O1075" s="603">
        <v>82.91</v>
      </c>
      <c r="P1075" s="604">
        <v>124.65</v>
      </c>
    </row>
    <row r="1076" spans="1:16">
      <c r="A1076" s="670">
        <f t="shared" si="16"/>
        <v>108</v>
      </c>
      <c r="B1076" s="602">
        <v>15.4</v>
      </c>
      <c r="C1076" s="603">
        <v>26.93</v>
      </c>
      <c r="D1076" s="604">
        <v>42.22</v>
      </c>
      <c r="E1076" s="602">
        <v>17.23</v>
      </c>
      <c r="F1076" s="603">
        <v>30.39</v>
      </c>
      <c r="G1076" s="604">
        <v>47.72</v>
      </c>
      <c r="H1076" s="602">
        <v>20.27</v>
      </c>
      <c r="I1076" s="603">
        <v>36.090000000000003</v>
      </c>
      <c r="J1076" s="604">
        <v>56.64</v>
      </c>
      <c r="K1076" s="602">
        <v>26.96</v>
      </c>
      <c r="L1076" s="603">
        <v>48.42</v>
      </c>
      <c r="M1076" s="604">
        <v>75.48</v>
      </c>
      <c r="N1076" s="602">
        <v>46.77</v>
      </c>
      <c r="O1076" s="603">
        <v>83.28</v>
      </c>
      <c r="P1076" s="604">
        <v>125</v>
      </c>
    </row>
    <row r="1077" spans="1:16">
      <c r="A1077" s="670">
        <f t="shared" si="16"/>
        <v>108.1</v>
      </c>
      <c r="B1077" s="602">
        <v>15.51</v>
      </c>
      <c r="C1077" s="603">
        <v>27.06</v>
      </c>
      <c r="D1077" s="604">
        <v>42.37</v>
      </c>
      <c r="E1077" s="602">
        <v>17.37</v>
      </c>
      <c r="F1077" s="603">
        <v>30.54</v>
      </c>
      <c r="G1077" s="604">
        <v>47.88</v>
      </c>
      <c r="H1077" s="602">
        <v>20.43</v>
      </c>
      <c r="I1077" s="603">
        <v>36.26</v>
      </c>
      <c r="J1077" s="604">
        <v>56.83</v>
      </c>
      <c r="K1077" s="602">
        <v>27.18</v>
      </c>
      <c r="L1077" s="603">
        <v>48.66</v>
      </c>
      <c r="M1077" s="604">
        <v>75.73</v>
      </c>
      <c r="N1077" s="602">
        <v>47.15</v>
      </c>
      <c r="O1077" s="603">
        <v>83.66</v>
      </c>
      <c r="P1077" s="604">
        <v>125.37</v>
      </c>
    </row>
    <row r="1078" spans="1:16">
      <c r="A1078" s="670">
        <f t="shared" si="16"/>
        <v>108.2</v>
      </c>
      <c r="B1078" s="602">
        <v>15.63</v>
      </c>
      <c r="C1078" s="603">
        <v>27.19</v>
      </c>
      <c r="D1078" s="604">
        <v>42.52</v>
      </c>
      <c r="E1078" s="602">
        <v>17.5</v>
      </c>
      <c r="F1078" s="603">
        <v>30.69</v>
      </c>
      <c r="G1078" s="604">
        <v>48.05</v>
      </c>
      <c r="H1078" s="602">
        <v>20.6</v>
      </c>
      <c r="I1078" s="603">
        <v>36.44</v>
      </c>
      <c r="J1078" s="604">
        <v>57.03</v>
      </c>
      <c r="K1078" s="602">
        <v>27.41</v>
      </c>
      <c r="L1078" s="603">
        <v>48.9</v>
      </c>
      <c r="M1078" s="604">
        <v>75.989999999999995</v>
      </c>
      <c r="N1078" s="602">
        <v>47.55</v>
      </c>
      <c r="O1078" s="603">
        <v>84.04</v>
      </c>
      <c r="P1078" s="604">
        <v>125.74</v>
      </c>
    </row>
    <row r="1079" spans="1:16">
      <c r="A1079" s="670">
        <f t="shared" si="16"/>
        <v>108.3</v>
      </c>
      <c r="B1079" s="602">
        <v>15.76</v>
      </c>
      <c r="C1079" s="603">
        <v>27.32</v>
      </c>
      <c r="D1079" s="604">
        <v>42.68</v>
      </c>
      <c r="E1079" s="602">
        <v>17.649999999999999</v>
      </c>
      <c r="F1079" s="603">
        <v>30.84</v>
      </c>
      <c r="G1079" s="604">
        <v>48.23</v>
      </c>
      <c r="H1079" s="602">
        <v>20.77</v>
      </c>
      <c r="I1079" s="603">
        <v>36.630000000000003</v>
      </c>
      <c r="J1079" s="604">
        <v>57.24</v>
      </c>
      <c r="K1079" s="602">
        <v>27.64</v>
      </c>
      <c r="L1079" s="603">
        <v>49.14</v>
      </c>
      <c r="M1079" s="604">
        <v>76.25</v>
      </c>
      <c r="N1079" s="602">
        <v>47.96</v>
      </c>
      <c r="O1079" s="603">
        <v>84.44</v>
      </c>
      <c r="P1079" s="604">
        <v>126.11</v>
      </c>
    </row>
    <row r="1080" spans="1:16">
      <c r="A1080" s="670">
        <f t="shared" si="16"/>
        <v>108.4</v>
      </c>
      <c r="B1080" s="602">
        <v>15.89</v>
      </c>
      <c r="C1080" s="603">
        <v>27.46</v>
      </c>
      <c r="D1080" s="604">
        <v>42.83</v>
      </c>
      <c r="E1080" s="602">
        <v>17.79</v>
      </c>
      <c r="F1080" s="603">
        <v>31</v>
      </c>
      <c r="G1080" s="604">
        <v>48.41</v>
      </c>
      <c r="H1080" s="602">
        <v>20.95</v>
      </c>
      <c r="I1080" s="603">
        <v>36.81</v>
      </c>
      <c r="J1080" s="604">
        <v>57.45</v>
      </c>
      <c r="K1080" s="602">
        <v>27.88</v>
      </c>
      <c r="L1080" s="603">
        <v>49.39</v>
      </c>
      <c r="M1080" s="604">
        <v>76.52</v>
      </c>
      <c r="N1080" s="602">
        <v>48.38</v>
      </c>
      <c r="O1080" s="603">
        <v>84.84</v>
      </c>
      <c r="P1080" s="604">
        <v>126.5</v>
      </c>
    </row>
    <row r="1081" spans="1:16">
      <c r="A1081" s="670">
        <f t="shared" si="16"/>
        <v>108.5</v>
      </c>
      <c r="B1081" s="602">
        <v>16.02</v>
      </c>
      <c r="C1081" s="603">
        <v>27.61</v>
      </c>
      <c r="D1081" s="604">
        <v>42.99</v>
      </c>
      <c r="E1081" s="602">
        <v>17.940000000000001</v>
      </c>
      <c r="F1081" s="603">
        <v>31.16</v>
      </c>
      <c r="G1081" s="604">
        <v>48.59</v>
      </c>
      <c r="H1081" s="602">
        <v>21.13</v>
      </c>
      <c r="I1081" s="603">
        <v>37.01</v>
      </c>
      <c r="J1081" s="604">
        <v>57.66</v>
      </c>
      <c r="K1081" s="602">
        <v>28.13</v>
      </c>
      <c r="L1081" s="603">
        <v>49.65</v>
      </c>
      <c r="M1081" s="604">
        <v>76.790000000000006</v>
      </c>
      <c r="N1081" s="602">
        <v>48.81</v>
      </c>
      <c r="O1081" s="603">
        <v>85.25</v>
      </c>
      <c r="P1081" s="604">
        <v>126.88</v>
      </c>
    </row>
    <row r="1082" spans="1:16">
      <c r="A1082" s="670">
        <f t="shared" si="16"/>
        <v>108.6</v>
      </c>
      <c r="B1082" s="602">
        <v>16.16</v>
      </c>
      <c r="C1082" s="603">
        <v>27.75</v>
      </c>
      <c r="D1082" s="604">
        <v>43.16</v>
      </c>
      <c r="E1082" s="602">
        <v>18.100000000000001</v>
      </c>
      <c r="F1082" s="603">
        <v>31.33</v>
      </c>
      <c r="G1082" s="604">
        <v>48.77</v>
      </c>
      <c r="H1082" s="602">
        <v>21.31</v>
      </c>
      <c r="I1082" s="603">
        <v>37.200000000000003</v>
      </c>
      <c r="J1082" s="604">
        <v>57.87</v>
      </c>
      <c r="K1082" s="602">
        <v>28.39</v>
      </c>
      <c r="L1082" s="603">
        <v>49.91</v>
      </c>
      <c r="M1082" s="604">
        <v>77.069999999999993</v>
      </c>
      <c r="N1082" s="602">
        <v>49.25</v>
      </c>
      <c r="O1082" s="603">
        <v>85.67</v>
      </c>
      <c r="P1082" s="604">
        <v>127.28</v>
      </c>
    </row>
    <row r="1083" spans="1:16">
      <c r="A1083" s="670">
        <f t="shared" si="16"/>
        <v>108.7</v>
      </c>
      <c r="B1083" s="602">
        <v>16.3</v>
      </c>
      <c r="C1083" s="603">
        <v>27.9</v>
      </c>
      <c r="D1083" s="604">
        <v>43.33</v>
      </c>
      <c r="E1083" s="602">
        <v>18.260000000000002</v>
      </c>
      <c r="F1083" s="603">
        <v>31.5</v>
      </c>
      <c r="G1083" s="604">
        <v>48.96</v>
      </c>
      <c r="H1083" s="602">
        <v>21.51</v>
      </c>
      <c r="I1083" s="603">
        <v>37.409999999999997</v>
      </c>
      <c r="J1083" s="604">
        <v>58.09</v>
      </c>
      <c r="K1083" s="602">
        <v>28.65</v>
      </c>
      <c r="L1083" s="603">
        <v>50.18</v>
      </c>
      <c r="M1083" s="604">
        <v>77.349999999999994</v>
      </c>
      <c r="N1083" s="602">
        <v>49.7</v>
      </c>
      <c r="O1083" s="603">
        <v>86.1</v>
      </c>
      <c r="P1083" s="604">
        <v>127.69</v>
      </c>
    </row>
    <row r="1084" spans="1:16">
      <c r="A1084" s="670">
        <f t="shared" si="16"/>
        <v>108.8</v>
      </c>
      <c r="B1084" s="602">
        <v>16.440000000000001</v>
      </c>
      <c r="C1084" s="603">
        <v>28.05</v>
      </c>
      <c r="D1084" s="604">
        <v>43.5</v>
      </c>
      <c r="E1084" s="602">
        <v>18.420000000000002</v>
      </c>
      <c r="F1084" s="603">
        <v>31.67</v>
      </c>
      <c r="G1084" s="604">
        <v>49.15</v>
      </c>
      <c r="H1084" s="602">
        <v>21.71</v>
      </c>
      <c r="I1084" s="603">
        <v>37.61</v>
      </c>
      <c r="J1084" s="604">
        <v>58.32</v>
      </c>
      <c r="K1084" s="602">
        <v>28.92</v>
      </c>
      <c r="L1084" s="603">
        <v>50.46</v>
      </c>
      <c r="M1084" s="604">
        <v>77.64</v>
      </c>
      <c r="N1084" s="602">
        <v>50.17</v>
      </c>
      <c r="O1084" s="603">
        <v>86.54</v>
      </c>
      <c r="P1084" s="604">
        <v>128.1</v>
      </c>
    </row>
    <row r="1085" spans="1:16">
      <c r="A1085" s="670">
        <f t="shared" si="16"/>
        <v>108.9</v>
      </c>
      <c r="B1085" s="602">
        <v>16.59</v>
      </c>
      <c r="C1085" s="603">
        <v>28.21</v>
      </c>
      <c r="D1085" s="604">
        <v>43.67</v>
      </c>
      <c r="E1085" s="602">
        <v>18.59</v>
      </c>
      <c r="F1085" s="603">
        <v>31.85</v>
      </c>
      <c r="G1085" s="604">
        <v>49.35</v>
      </c>
      <c r="H1085" s="602">
        <v>21.91</v>
      </c>
      <c r="I1085" s="603">
        <v>37.83</v>
      </c>
      <c r="J1085" s="604">
        <v>58.55</v>
      </c>
      <c r="K1085" s="602">
        <v>29.2</v>
      </c>
      <c r="L1085" s="603">
        <v>50.74</v>
      </c>
      <c r="M1085" s="604">
        <v>77.930000000000007</v>
      </c>
      <c r="N1085" s="602">
        <v>50.65</v>
      </c>
      <c r="O1085" s="603">
        <v>87</v>
      </c>
      <c r="P1085" s="604">
        <v>128.52000000000001</v>
      </c>
    </row>
    <row r="1086" spans="1:16">
      <c r="A1086" s="670">
        <f t="shared" si="16"/>
        <v>109</v>
      </c>
      <c r="B1086" s="602">
        <v>16.739999999999998</v>
      </c>
      <c r="C1086" s="603">
        <v>28.37</v>
      </c>
      <c r="D1086" s="604">
        <v>43.85</v>
      </c>
      <c r="E1086" s="602">
        <v>18.77</v>
      </c>
      <c r="F1086" s="603">
        <v>32.04</v>
      </c>
      <c r="G1086" s="604">
        <v>49.55</v>
      </c>
      <c r="H1086" s="602">
        <v>22.12</v>
      </c>
      <c r="I1086" s="603">
        <v>38.049999999999997</v>
      </c>
      <c r="J1086" s="604">
        <v>58.78</v>
      </c>
      <c r="K1086" s="602">
        <v>29.48</v>
      </c>
      <c r="L1086" s="603">
        <v>51.03</v>
      </c>
      <c r="M1086" s="604">
        <v>78.239999999999995</v>
      </c>
      <c r="N1086" s="602">
        <v>51.15</v>
      </c>
      <c r="O1086" s="603">
        <v>87.46</v>
      </c>
      <c r="P1086" s="604">
        <v>128.94999999999999</v>
      </c>
    </row>
    <row r="1087" spans="1:16">
      <c r="A1087" s="670">
        <f t="shared" si="16"/>
        <v>109.1</v>
      </c>
      <c r="B1087" s="602">
        <v>16.899999999999999</v>
      </c>
      <c r="C1087" s="603">
        <v>28.54</v>
      </c>
      <c r="D1087" s="604">
        <v>44.03</v>
      </c>
      <c r="E1087" s="602">
        <v>18.95</v>
      </c>
      <c r="F1087" s="603">
        <v>32.22</v>
      </c>
      <c r="G1087" s="604">
        <v>49.75</v>
      </c>
      <c r="H1087" s="602">
        <v>22.34</v>
      </c>
      <c r="I1087" s="603">
        <v>38.270000000000003</v>
      </c>
      <c r="J1087" s="604">
        <v>59.02</v>
      </c>
      <c r="K1087" s="602">
        <v>29.78</v>
      </c>
      <c r="L1087" s="603">
        <v>51.33</v>
      </c>
      <c r="M1087" s="604">
        <v>78.540000000000006</v>
      </c>
      <c r="N1087" s="602">
        <v>51.66</v>
      </c>
      <c r="O1087" s="603">
        <v>87.94</v>
      </c>
      <c r="P1087" s="604">
        <v>129.38</v>
      </c>
    </row>
    <row r="1088" spans="1:16">
      <c r="A1088" s="670">
        <f t="shared" si="16"/>
        <v>109.2</v>
      </c>
      <c r="B1088" s="602">
        <v>17.059999999999999</v>
      </c>
      <c r="C1088" s="603">
        <v>28.71</v>
      </c>
      <c r="D1088" s="604">
        <v>44.22</v>
      </c>
      <c r="E1088" s="602">
        <v>19.13</v>
      </c>
      <c r="F1088" s="603">
        <v>32.42</v>
      </c>
      <c r="G1088" s="604">
        <v>49.96</v>
      </c>
      <c r="H1088" s="602">
        <v>22.56</v>
      </c>
      <c r="I1088" s="603">
        <v>38.5</v>
      </c>
      <c r="J1088" s="604">
        <v>59.27</v>
      </c>
      <c r="K1088" s="602">
        <v>30.08</v>
      </c>
      <c r="L1088" s="603">
        <v>51.64</v>
      </c>
      <c r="M1088" s="604">
        <v>78.86</v>
      </c>
      <c r="N1088" s="602">
        <v>52.18</v>
      </c>
      <c r="O1088" s="603">
        <v>88.42</v>
      </c>
      <c r="P1088" s="604">
        <v>129.83000000000001</v>
      </c>
    </row>
    <row r="1089" spans="1:16">
      <c r="A1089" s="670">
        <f t="shared" si="16"/>
        <v>109.3</v>
      </c>
      <c r="B1089" s="602">
        <v>17.23</v>
      </c>
      <c r="C1089" s="603">
        <v>28.89</v>
      </c>
      <c r="D1089" s="604">
        <v>44.41</v>
      </c>
      <c r="E1089" s="602">
        <v>19.329999999999998</v>
      </c>
      <c r="F1089" s="603">
        <v>32.619999999999997</v>
      </c>
      <c r="G1089" s="604">
        <v>50.18</v>
      </c>
      <c r="H1089" s="602">
        <v>22.79</v>
      </c>
      <c r="I1089" s="603">
        <v>38.74</v>
      </c>
      <c r="J1089" s="604">
        <v>59.52</v>
      </c>
      <c r="K1089" s="602">
        <v>30.4</v>
      </c>
      <c r="L1089" s="603">
        <v>51.95</v>
      </c>
      <c r="M1089" s="604">
        <v>79.180000000000007</v>
      </c>
      <c r="N1089" s="602">
        <v>52.72</v>
      </c>
      <c r="O1089" s="603">
        <v>88.92</v>
      </c>
      <c r="P1089" s="604">
        <v>130.28</v>
      </c>
    </row>
    <row r="1090" spans="1:16">
      <c r="A1090" s="670">
        <f t="shared" si="16"/>
        <v>109.4</v>
      </c>
      <c r="B1090" s="602">
        <v>17.399999999999999</v>
      </c>
      <c r="C1090" s="603">
        <v>29.07</v>
      </c>
      <c r="D1090" s="604">
        <v>44.6</v>
      </c>
      <c r="E1090" s="602">
        <v>19.52</v>
      </c>
      <c r="F1090" s="603">
        <v>32.82</v>
      </c>
      <c r="G1090" s="604">
        <v>50.39</v>
      </c>
      <c r="H1090" s="602">
        <v>23.03</v>
      </c>
      <c r="I1090" s="603">
        <v>38.979999999999997</v>
      </c>
      <c r="J1090" s="604">
        <v>59.78</v>
      </c>
      <c r="K1090" s="602">
        <v>30.72</v>
      </c>
      <c r="L1090" s="603">
        <v>52.27</v>
      </c>
      <c r="M1090" s="604">
        <v>79.510000000000005</v>
      </c>
      <c r="N1090" s="602">
        <v>53.27</v>
      </c>
      <c r="O1090" s="603">
        <v>89.43</v>
      </c>
      <c r="P1090" s="604">
        <v>130.75</v>
      </c>
    </row>
    <row r="1091" spans="1:16">
      <c r="A1091" s="670">
        <f t="shared" si="16"/>
        <v>109.5</v>
      </c>
      <c r="B1091" s="602">
        <v>17.579999999999998</v>
      </c>
      <c r="C1091" s="603">
        <v>29.25</v>
      </c>
      <c r="D1091" s="604">
        <v>44.8</v>
      </c>
      <c r="E1091" s="602">
        <v>19.73</v>
      </c>
      <c r="F1091" s="603">
        <v>33.03</v>
      </c>
      <c r="G1091" s="604">
        <v>50.62</v>
      </c>
      <c r="H1091" s="602">
        <v>23.27</v>
      </c>
      <c r="I1091" s="603">
        <v>39.229999999999997</v>
      </c>
      <c r="J1091" s="604">
        <v>60.04</v>
      </c>
      <c r="K1091" s="602">
        <v>31.05</v>
      </c>
      <c r="L1091" s="603">
        <v>52.61</v>
      </c>
      <c r="M1091" s="604">
        <v>79.84</v>
      </c>
      <c r="N1091" s="602">
        <v>53.85</v>
      </c>
      <c r="O1091" s="603">
        <v>89.96</v>
      </c>
      <c r="P1091" s="604">
        <v>131.22</v>
      </c>
    </row>
    <row r="1092" spans="1:16">
      <c r="A1092" s="670">
        <f t="shared" si="16"/>
        <v>109.6</v>
      </c>
      <c r="B1092" s="602">
        <v>17.77</v>
      </c>
      <c r="C1092" s="603">
        <v>29.44</v>
      </c>
      <c r="D1092" s="604">
        <v>45.01</v>
      </c>
      <c r="E1092" s="602">
        <v>19.940000000000001</v>
      </c>
      <c r="F1092" s="603">
        <v>33.25</v>
      </c>
      <c r="G1092" s="604">
        <v>50.85</v>
      </c>
      <c r="H1092" s="602">
        <v>23.53</v>
      </c>
      <c r="I1092" s="603">
        <v>39.49</v>
      </c>
      <c r="J1092" s="604">
        <v>60.31</v>
      </c>
      <c r="K1092" s="602">
        <v>31.4</v>
      </c>
      <c r="L1092" s="603">
        <v>52.95</v>
      </c>
      <c r="M1092" s="604">
        <v>80.19</v>
      </c>
      <c r="N1092" s="602">
        <v>54.44</v>
      </c>
      <c r="O1092" s="603">
        <v>90.49</v>
      </c>
      <c r="P1092" s="604">
        <v>131.69999999999999</v>
      </c>
    </row>
    <row r="1093" spans="1:16">
      <c r="A1093" s="670">
        <f t="shared" si="16"/>
        <v>109.7</v>
      </c>
      <c r="B1093" s="602">
        <v>17.96</v>
      </c>
      <c r="C1093" s="603">
        <v>29.64</v>
      </c>
      <c r="D1093" s="604">
        <v>45.22</v>
      </c>
      <c r="E1093" s="602">
        <v>20.149999999999999</v>
      </c>
      <c r="F1093" s="603">
        <v>33.47</v>
      </c>
      <c r="G1093" s="604">
        <v>51.08</v>
      </c>
      <c r="H1093" s="602">
        <v>23.79</v>
      </c>
      <c r="I1093" s="603">
        <v>39.75</v>
      </c>
      <c r="J1093" s="604">
        <v>60.58</v>
      </c>
      <c r="K1093" s="602">
        <v>31.75</v>
      </c>
      <c r="L1093" s="603">
        <v>53.3</v>
      </c>
      <c r="M1093" s="604">
        <v>80.540000000000006</v>
      </c>
      <c r="N1093" s="602">
        <v>55.04</v>
      </c>
      <c r="O1093" s="603">
        <v>91.05</v>
      </c>
      <c r="P1093" s="604">
        <v>132.19999999999999</v>
      </c>
    </row>
    <row r="1094" spans="1:16">
      <c r="A1094" s="670">
        <f t="shared" si="16"/>
        <v>109.8</v>
      </c>
      <c r="B1094" s="602">
        <v>18.149999999999999</v>
      </c>
      <c r="C1094" s="603">
        <v>29.84</v>
      </c>
      <c r="D1094" s="604">
        <v>45.43</v>
      </c>
      <c r="E1094" s="602">
        <v>20.38</v>
      </c>
      <c r="F1094" s="603">
        <v>33.700000000000003</v>
      </c>
      <c r="G1094" s="604">
        <v>51.32</v>
      </c>
      <c r="H1094" s="602">
        <v>24.06</v>
      </c>
      <c r="I1094" s="603">
        <v>40.020000000000003</v>
      </c>
      <c r="J1094" s="604">
        <v>60.87</v>
      </c>
      <c r="K1094" s="602">
        <v>32.119999999999997</v>
      </c>
      <c r="L1094" s="603">
        <v>53.66</v>
      </c>
      <c r="M1094" s="604">
        <v>80.900000000000006</v>
      </c>
      <c r="N1094" s="602">
        <v>55.67</v>
      </c>
      <c r="O1094" s="603">
        <v>91.61</v>
      </c>
      <c r="P1094" s="604">
        <v>132.71</v>
      </c>
    </row>
    <row r="1095" spans="1:16">
      <c r="A1095" s="670">
        <f t="shared" si="16"/>
        <v>109.9</v>
      </c>
      <c r="B1095" s="602">
        <v>18.350000000000001</v>
      </c>
      <c r="C1095" s="603">
        <v>30.04</v>
      </c>
      <c r="D1095" s="604">
        <v>45.65</v>
      </c>
      <c r="E1095" s="602">
        <v>20.61</v>
      </c>
      <c r="F1095" s="603">
        <v>33.93</v>
      </c>
      <c r="G1095" s="604">
        <v>51.57</v>
      </c>
      <c r="H1095" s="602">
        <v>24.34</v>
      </c>
      <c r="I1095" s="603">
        <v>40.299999999999997</v>
      </c>
      <c r="J1095" s="604">
        <v>61.16</v>
      </c>
      <c r="K1095" s="602">
        <v>32.5</v>
      </c>
      <c r="L1095" s="603">
        <v>54.03</v>
      </c>
      <c r="M1095" s="604">
        <v>81.27</v>
      </c>
      <c r="N1095" s="602">
        <v>56.31</v>
      </c>
      <c r="O1095" s="603">
        <v>92.2</v>
      </c>
      <c r="P1095" s="604">
        <v>133.22</v>
      </c>
    </row>
    <row r="1096" spans="1:16">
      <c r="A1096" s="670">
        <f t="shared" ref="A1096:A1159" si="17">ROUND(A1095+0.1,1)</f>
        <v>110</v>
      </c>
      <c r="B1096" s="602">
        <v>18.559999999999999</v>
      </c>
      <c r="C1096" s="603">
        <v>30.26</v>
      </c>
      <c r="D1096" s="604">
        <v>45.88</v>
      </c>
      <c r="E1096" s="602">
        <v>20.85</v>
      </c>
      <c r="F1096" s="603">
        <v>34.17</v>
      </c>
      <c r="G1096" s="604">
        <v>51.83</v>
      </c>
      <c r="H1096" s="602">
        <v>24.62</v>
      </c>
      <c r="I1096" s="603">
        <v>40.590000000000003</v>
      </c>
      <c r="J1096" s="604">
        <v>61.45</v>
      </c>
      <c r="K1096" s="602">
        <v>32.89</v>
      </c>
      <c r="L1096" s="603">
        <v>54.41</v>
      </c>
      <c r="M1096" s="604">
        <v>81.650000000000006</v>
      </c>
      <c r="N1096" s="602">
        <v>56.98</v>
      </c>
      <c r="O1096" s="603">
        <v>92.8</v>
      </c>
      <c r="P1096" s="604">
        <v>133.75</v>
      </c>
    </row>
    <row r="1097" spans="1:16">
      <c r="A1097" s="670">
        <f t="shared" si="17"/>
        <v>110.1</v>
      </c>
      <c r="B1097" s="602">
        <v>18.78</v>
      </c>
      <c r="C1097" s="603">
        <v>30.48</v>
      </c>
      <c r="D1097" s="604">
        <v>46.11</v>
      </c>
      <c r="E1097" s="602">
        <v>21.1</v>
      </c>
      <c r="F1097" s="603">
        <v>34.42</v>
      </c>
      <c r="G1097" s="604">
        <v>52.09</v>
      </c>
      <c r="H1097" s="602">
        <v>24.92</v>
      </c>
      <c r="I1097" s="603">
        <v>40.89</v>
      </c>
      <c r="J1097" s="604">
        <v>61.76</v>
      </c>
      <c r="K1097" s="602">
        <v>33.29</v>
      </c>
      <c r="L1097" s="603">
        <v>54.8</v>
      </c>
      <c r="M1097" s="604">
        <v>82.04</v>
      </c>
      <c r="N1097" s="602">
        <v>57.67</v>
      </c>
      <c r="O1097" s="603">
        <v>93.41</v>
      </c>
      <c r="P1097" s="604">
        <v>134.29</v>
      </c>
    </row>
    <row r="1098" spans="1:16">
      <c r="A1098" s="670">
        <f t="shared" si="17"/>
        <v>110.2</v>
      </c>
      <c r="B1098" s="602">
        <v>19.010000000000002</v>
      </c>
      <c r="C1098" s="603">
        <v>30.7</v>
      </c>
      <c r="D1098" s="604">
        <v>46.35</v>
      </c>
      <c r="E1098" s="602">
        <v>21.35</v>
      </c>
      <c r="F1098" s="603">
        <v>34.68</v>
      </c>
      <c r="G1098" s="604">
        <v>52.35</v>
      </c>
      <c r="H1098" s="602">
        <v>25.23</v>
      </c>
      <c r="I1098" s="603">
        <v>41.19</v>
      </c>
      <c r="J1098" s="604">
        <v>62.07</v>
      </c>
      <c r="K1098" s="602">
        <v>33.71</v>
      </c>
      <c r="L1098" s="603">
        <v>55.2</v>
      </c>
      <c r="M1098" s="604">
        <v>82.44</v>
      </c>
      <c r="N1098" s="602">
        <v>58.37</v>
      </c>
      <c r="O1098" s="603">
        <v>94.04</v>
      </c>
      <c r="P1098" s="604">
        <v>134.85</v>
      </c>
    </row>
    <row r="1099" spans="1:16">
      <c r="A1099" s="670">
        <f t="shared" si="17"/>
        <v>110.3</v>
      </c>
      <c r="B1099" s="602">
        <v>19.239999999999998</v>
      </c>
      <c r="C1099" s="603">
        <v>30.94</v>
      </c>
      <c r="D1099" s="604">
        <v>46.59</v>
      </c>
      <c r="E1099" s="602">
        <v>21.62</v>
      </c>
      <c r="F1099" s="603">
        <v>34.94</v>
      </c>
      <c r="G1099" s="604">
        <v>52.63</v>
      </c>
      <c r="H1099" s="602">
        <v>25.55</v>
      </c>
      <c r="I1099" s="603">
        <v>41.51</v>
      </c>
      <c r="J1099" s="604">
        <v>62.39</v>
      </c>
      <c r="K1099" s="602">
        <v>34.14</v>
      </c>
      <c r="L1099" s="603">
        <v>55.62</v>
      </c>
      <c r="M1099" s="604">
        <v>82.84</v>
      </c>
      <c r="N1099" s="602">
        <v>59.1</v>
      </c>
      <c r="O1099" s="603">
        <v>94.69</v>
      </c>
      <c r="P1099" s="604">
        <v>135.41</v>
      </c>
    </row>
    <row r="1100" spans="1:16">
      <c r="A1100" s="670">
        <f t="shared" si="17"/>
        <v>110.4</v>
      </c>
      <c r="B1100" s="602">
        <v>19.48</v>
      </c>
      <c r="C1100" s="603">
        <v>31.18</v>
      </c>
      <c r="D1100" s="604">
        <v>46.84</v>
      </c>
      <c r="E1100" s="602">
        <v>21.89</v>
      </c>
      <c r="F1100" s="603">
        <v>35.22</v>
      </c>
      <c r="G1100" s="604">
        <v>52.91</v>
      </c>
      <c r="H1100" s="602">
        <v>25.87</v>
      </c>
      <c r="I1100" s="603">
        <v>41.83</v>
      </c>
      <c r="J1100" s="604">
        <v>62.72</v>
      </c>
      <c r="K1100" s="602">
        <v>34.58</v>
      </c>
      <c r="L1100" s="603">
        <v>56.05</v>
      </c>
      <c r="M1100" s="604">
        <v>83.26</v>
      </c>
      <c r="N1100" s="602">
        <v>59.86</v>
      </c>
      <c r="O1100" s="603">
        <v>95.36</v>
      </c>
      <c r="P1100" s="604">
        <v>136</v>
      </c>
    </row>
    <row r="1101" spans="1:16">
      <c r="A1101" s="670">
        <f t="shared" si="17"/>
        <v>110.5</v>
      </c>
      <c r="B1101" s="602">
        <v>19.73</v>
      </c>
      <c r="C1101" s="603">
        <v>31.43</v>
      </c>
      <c r="D1101" s="604">
        <v>47.1</v>
      </c>
      <c r="E1101" s="602">
        <v>22.17</v>
      </c>
      <c r="F1101" s="603">
        <v>35.5</v>
      </c>
      <c r="G1101" s="604">
        <v>53.2</v>
      </c>
      <c r="H1101" s="602">
        <v>26.21</v>
      </c>
      <c r="I1101" s="603">
        <v>42.16</v>
      </c>
      <c r="J1101" s="604">
        <v>63.06</v>
      </c>
      <c r="K1101" s="602">
        <v>35.04</v>
      </c>
      <c r="L1101" s="603">
        <v>56.49</v>
      </c>
      <c r="M1101" s="604">
        <v>83.69</v>
      </c>
      <c r="N1101" s="602">
        <v>60.63</v>
      </c>
      <c r="O1101" s="603">
        <v>96.05</v>
      </c>
      <c r="P1101" s="604">
        <v>136.59</v>
      </c>
    </row>
    <row r="1102" spans="1:16">
      <c r="A1102" s="670">
        <f t="shared" si="17"/>
        <v>110.6</v>
      </c>
      <c r="B1102" s="602">
        <v>19.98</v>
      </c>
      <c r="C1102" s="603">
        <v>31.68</v>
      </c>
      <c r="D1102" s="604">
        <v>47.36</v>
      </c>
      <c r="E1102" s="602">
        <v>22.47</v>
      </c>
      <c r="F1102" s="603">
        <v>35.79</v>
      </c>
      <c r="G1102" s="604">
        <v>53.5</v>
      </c>
      <c r="H1102" s="602">
        <v>26.57</v>
      </c>
      <c r="I1102" s="603">
        <v>42.51</v>
      </c>
      <c r="J1102" s="604">
        <v>63.41</v>
      </c>
      <c r="K1102" s="602">
        <v>35.520000000000003</v>
      </c>
      <c r="L1102" s="603">
        <v>56.94</v>
      </c>
      <c r="M1102" s="604">
        <v>84.14</v>
      </c>
      <c r="N1102" s="602">
        <v>61.44</v>
      </c>
      <c r="O1102" s="603">
        <v>96.76</v>
      </c>
      <c r="P1102" s="604">
        <v>137.19999999999999</v>
      </c>
    </row>
    <row r="1103" spans="1:16">
      <c r="A1103" s="670">
        <f t="shared" si="17"/>
        <v>110.7</v>
      </c>
      <c r="B1103" s="602">
        <v>20.25</v>
      </c>
      <c r="C1103" s="603">
        <v>31.95</v>
      </c>
      <c r="D1103" s="604">
        <v>47.64</v>
      </c>
      <c r="E1103" s="602">
        <v>22.77</v>
      </c>
      <c r="F1103" s="603">
        <v>36.090000000000003</v>
      </c>
      <c r="G1103" s="604">
        <v>53.8</v>
      </c>
      <c r="H1103" s="602">
        <v>26.93</v>
      </c>
      <c r="I1103" s="603">
        <v>42.87</v>
      </c>
      <c r="J1103" s="604">
        <v>63.76</v>
      </c>
      <c r="K1103" s="602">
        <v>36.01</v>
      </c>
      <c r="L1103" s="603">
        <v>57.41</v>
      </c>
      <c r="M1103" s="604">
        <v>84.59</v>
      </c>
      <c r="N1103" s="602">
        <v>62.26</v>
      </c>
      <c r="O1103" s="603">
        <v>97.49</v>
      </c>
      <c r="P1103" s="604">
        <v>137.83000000000001</v>
      </c>
    </row>
    <row r="1104" spans="1:16">
      <c r="A1104" s="670">
        <f t="shared" si="17"/>
        <v>110.8</v>
      </c>
      <c r="B1104" s="602">
        <v>20.53</v>
      </c>
      <c r="C1104" s="603">
        <v>32.22</v>
      </c>
      <c r="D1104" s="604">
        <v>47.92</v>
      </c>
      <c r="E1104" s="602">
        <v>23.09</v>
      </c>
      <c r="F1104" s="603">
        <v>36.4</v>
      </c>
      <c r="G1104" s="604">
        <v>54.12</v>
      </c>
      <c r="H1104" s="602">
        <v>27.31</v>
      </c>
      <c r="I1104" s="603">
        <v>43.23</v>
      </c>
      <c r="J1104" s="604">
        <v>64.13</v>
      </c>
      <c r="K1104" s="602">
        <v>36.520000000000003</v>
      </c>
      <c r="L1104" s="603">
        <v>57.9</v>
      </c>
      <c r="M1104" s="604">
        <v>85.06</v>
      </c>
      <c r="N1104" s="602">
        <v>63.12</v>
      </c>
      <c r="O1104" s="603">
        <v>98.24</v>
      </c>
      <c r="P1104" s="604">
        <v>138.47</v>
      </c>
    </row>
    <row r="1105" spans="1:18">
      <c r="A1105" s="670">
        <f t="shared" si="17"/>
        <v>110.9</v>
      </c>
      <c r="B1105" s="602">
        <v>20.81</v>
      </c>
      <c r="C1105" s="603">
        <v>32.51</v>
      </c>
      <c r="D1105" s="604">
        <v>48.21</v>
      </c>
      <c r="E1105" s="602">
        <v>23.41</v>
      </c>
      <c r="F1105" s="603">
        <v>36.72</v>
      </c>
      <c r="G1105" s="604">
        <v>54.44</v>
      </c>
      <c r="H1105" s="602">
        <v>27.7</v>
      </c>
      <c r="I1105" s="603">
        <v>43.61</v>
      </c>
      <c r="J1105" s="604">
        <v>64.510000000000005</v>
      </c>
      <c r="K1105" s="602">
        <v>37.049999999999997</v>
      </c>
      <c r="L1105" s="603">
        <v>58.4</v>
      </c>
      <c r="M1105" s="604">
        <v>85.54</v>
      </c>
      <c r="N1105" s="602">
        <v>64.010000000000005</v>
      </c>
      <c r="O1105" s="603">
        <v>99.01</v>
      </c>
      <c r="P1105" s="604">
        <v>139.13</v>
      </c>
    </row>
    <row r="1106" spans="1:18">
      <c r="A1106" s="670">
        <f t="shared" si="17"/>
        <v>111</v>
      </c>
      <c r="B1106" s="602">
        <v>21.11</v>
      </c>
      <c r="C1106" s="603">
        <v>32.799999999999997</v>
      </c>
      <c r="D1106" s="604">
        <v>48.51</v>
      </c>
      <c r="E1106" s="602">
        <v>23.75</v>
      </c>
      <c r="F1106" s="603">
        <v>37.049999999999997</v>
      </c>
      <c r="G1106" s="604">
        <v>54.78</v>
      </c>
      <c r="H1106" s="602">
        <v>28.1</v>
      </c>
      <c r="I1106" s="603">
        <v>44.01</v>
      </c>
      <c r="J1106" s="604">
        <v>64.900000000000006</v>
      </c>
      <c r="K1106" s="602">
        <v>37.6</v>
      </c>
      <c r="L1106" s="603">
        <v>58.92</v>
      </c>
      <c r="M1106" s="604">
        <v>86.04</v>
      </c>
      <c r="N1106" s="602">
        <v>64.92</v>
      </c>
      <c r="O1106" s="603">
        <v>99.81</v>
      </c>
      <c r="P1106" s="604">
        <v>139.81</v>
      </c>
    </row>
    <row r="1107" spans="1:18">
      <c r="A1107" s="670">
        <f t="shared" si="17"/>
        <v>111.1</v>
      </c>
      <c r="B1107" s="602">
        <v>21.42</v>
      </c>
      <c r="C1107" s="603">
        <v>33.1</v>
      </c>
      <c r="D1107" s="604">
        <v>48.81</v>
      </c>
      <c r="E1107" s="602">
        <v>24.1</v>
      </c>
      <c r="F1107" s="603">
        <v>37.4</v>
      </c>
      <c r="G1107" s="604">
        <v>55.12</v>
      </c>
      <c r="H1107" s="602">
        <v>28.53</v>
      </c>
      <c r="I1107" s="603">
        <v>44.41</v>
      </c>
      <c r="J1107" s="604">
        <v>65.3</v>
      </c>
      <c r="K1107" s="602">
        <v>38.17</v>
      </c>
      <c r="L1107" s="603">
        <v>59.45</v>
      </c>
      <c r="M1107" s="604">
        <v>86.55</v>
      </c>
      <c r="N1107" s="602">
        <v>65.87</v>
      </c>
      <c r="O1107" s="603">
        <v>100.63</v>
      </c>
      <c r="P1107" s="604">
        <v>140.5</v>
      </c>
      <c r="R1107" s="228"/>
    </row>
    <row r="1108" spans="1:18">
      <c r="A1108" s="670">
        <f t="shared" si="17"/>
        <v>111.2</v>
      </c>
      <c r="B1108" s="602">
        <v>21.74</v>
      </c>
      <c r="C1108" s="603">
        <v>33.42</v>
      </c>
      <c r="D1108" s="604">
        <v>49.13</v>
      </c>
      <c r="E1108" s="602">
        <v>24.47</v>
      </c>
      <c r="F1108" s="603">
        <v>37.75</v>
      </c>
      <c r="G1108" s="604">
        <v>55.48</v>
      </c>
      <c r="H1108" s="602">
        <v>28.96</v>
      </c>
      <c r="I1108" s="603">
        <v>44.84</v>
      </c>
      <c r="J1108" s="604">
        <v>65.72</v>
      </c>
      <c r="K1108" s="602">
        <v>38.75</v>
      </c>
      <c r="L1108" s="603">
        <v>60.01</v>
      </c>
      <c r="M1108" s="604">
        <v>87.07</v>
      </c>
      <c r="N1108" s="602">
        <v>66.84</v>
      </c>
      <c r="O1108" s="603">
        <v>101.48</v>
      </c>
      <c r="P1108" s="604">
        <v>141.22</v>
      </c>
      <c r="R1108" s="228"/>
    </row>
    <row r="1109" spans="1:18">
      <c r="A1109" s="670">
        <f t="shared" si="17"/>
        <v>111.3</v>
      </c>
      <c r="B1109" s="602">
        <v>22.07</v>
      </c>
      <c r="C1109" s="603">
        <v>33.74</v>
      </c>
      <c r="D1109" s="604">
        <v>49.46</v>
      </c>
      <c r="E1109" s="602">
        <v>24.84</v>
      </c>
      <c r="F1109" s="603">
        <v>38.119999999999997</v>
      </c>
      <c r="G1109" s="604">
        <v>55.85</v>
      </c>
      <c r="H1109" s="602">
        <v>29.41</v>
      </c>
      <c r="I1109" s="603">
        <v>45.27</v>
      </c>
      <c r="J1109" s="604">
        <v>66.150000000000006</v>
      </c>
      <c r="K1109" s="602">
        <v>39.36</v>
      </c>
      <c r="L1109" s="603">
        <v>60.58</v>
      </c>
      <c r="M1109" s="604">
        <v>87.61</v>
      </c>
      <c r="N1109" s="602">
        <v>67.849999999999994</v>
      </c>
      <c r="O1109" s="603">
        <v>102.35</v>
      </c>
      <c r="P1109" s="604">
        <v>141.94999999999999</v>
      </c>
      <c r="R1109" s="228"/>
    </row>
    <row r="1110" spans="1:18">
      <c r="A1110" s="670">
        <f t="shared" si="17"/>
        <v>111.4</v>
      </c>
      <c r="B1110" s="602">
        <v>22.41</v>
      </c>
      <c r="C1110" s="603">
        <v>34.08</v>
      </c>
      <c r="D1110" s="604">
        <v>49.8</v>
      </c>
      <c r="E1110" s="602">
        <v>25.24</v>
      </c>
      <c r="F1110" s="603">
        <v>38.5</v>
      </c>
      <c r="G1110" s="604">
        <v>56.23</v>
      </c>
      <c r="H1110" s="602">
        <v>29.88</v>
      </c>
      <c r="I1110" s="603">
        <v>45.72</v>
      </c>
      <c r="J1110" s="604">
        <v>66.59</v>
      </c>
      <c r="K1110" s="602">
        <v>40</v>
      </c>
      <c r="L1110" s="603">
        <v>61.17</v>
      </c>
      <c r="M1110" s="604">
        <v>88.17</v>
      </c>
      <c r="N1110" s="602">
        <v>68.900000000000006</v>
      </c>
      <c r="O1110" s="603">
        <v>103.25</v>
      </c>
      <c r="P1110" s="604">
        <v>142.71</v>
      </c>
      <c r="R1110" s="228"/>
    </row>
    <row r="1111" spans="1:18">
      <c r="A1111" s="670">
        <f t="shared" si="17"/>
        <v>111.5</v>
      </c>
      <c r="B1111" s="602">
        <v>22.77</v>
      </c>
      <c r="C1111" s="603">
        <v>34.43</v>
      </c>
      <c r="D1111" s="604">
        <v>50.15</v>
      </c>
      <c r="E1111" s="602">
        <v>25.64</v>
      </c>
      <c r="F1111" s="603">
        <v>38.89</v>
      </c>
      <c r="G1111" s="604">
        <v>56.62</v>
      </c>
      <c r="H1111" s="602">
        <v>30.37</v>
      </c>
      <c r="I1111" s="603">
        <v>46.19</v>
      </c>
      <c r="J1111" s="604">
        <v>67.05</v>
      </c>
      <c r="K1111" s="602">
        <v>40.65</v>
      </c>
      <c r="L1111" s="603">
        <v>61.78</v>
      </c>
      <c r="M1111" s="604">
        <v>88.75</v>
      </c>
      <c r="N1111" s="602">
        <v>69.98</v>
      </c>
      <c r="O1111" s="603">
        <v>104.18</v>
      </c>
      <c r="P1111" s="604">
        <v>143.49</v>
      </c>
      <c r="R1111" s="228"/>
    </row>
    <row r="1112" spans="1:18">
      <c r="A1112" s="670">
        <f t="shared" si="17"/>
        <v>111.6</v>
      </c>
      <c r="B1112" s="602">
        <v>23.14</v>
      </c>
      <c r="C1112" s="603">
        <v>34.79</v>
      </c>
      <c r="D1112" s="604">
        <v>50.51</v>
      </c>
      <c r="E1112" s="602">
        <v>26.07</v>
      </c>
      <c r="F1112" s="603">
        <v>39.299999999999997</v>
      </c>
      <c r="G1112" s="604">
        <v>57.02</v>
      </c>
      <c r="H1112" s="602">
        <v>30.88</v>
      </c>
      <c r="I1112" s="603">
        <v>46.67</v>
      </c>
      <c r="J1112" s="604">
        <v>67.52</v>
      </c>
      <c r="K1112" s="602">
        <v>41.33</v>
      </c>
      <c r="L1112" s="603">
        <v>62.42</v>
      </c>
      <c r="M1112" s="604">
        <v>89.34</v>
      </c>
      <c r="N1112" s="602">
        <v>71.099999999999994</v>
      </c>
      <c r="O1112" s="603">
        <v>105.15</v>
      </c>
      <c r="P1112" s="604">
        <v>144.29</v>
      </c>
      <c r="R1112" s="228"/>
    </row>
    <row r="1113" spans="1:18">
      <c r="A1113" s="670">
        <f t="shared" si="17"/>
        <v>111.7</v>
      </c>
      <c r="B1113" s="602">
        <v>23.53</v>
      </c>
      <c r="C1113" s="603">
        <v>35.159999999999997</v>
      </c>
      <c r="D1113" s="604">
        <v>50.89</v>
      </c>
      <c r="E1113" s="602">
        <v>26.51</v>
      </c>
      <c r="F1113" s="603">
        <v>39.729999999999997</v>
      </c>
      <c r="G1113" s="604">
        <v>57.44</v>
      </c>
      <c r="H1113" s="602">
        <v>31.41</v>
      </c>
      <c r="I1113" s="603">
        <v>47.18</v>
      </c>
      <c r="J1113" s="604">
        <v>68.010000000000005</v>
      </c>
      <c r="K1113" s="602">
        <v>42.04</v>
      </c>
      <c r="L1113" s="603">
        <v>63.07</v>
      </c>
      <c r="M1113" s="604">
        <v>89.96</v>
      </c>
      <c r="N1113" s="602">
        <v>72.260000000000005</v>
      </c>
      <c r="O1113" s="603">
        <v>106.14</v>
      </c>
      <c r="P1113" s="604">
        <v>145.11000000000001</v>
      </c>
      <c r="R1113" s="228"/>
    </row>
    <row r="1114" spans="1:18">
      <c r="A1114" s="670">
        <f t="shared" si="17"/>
        <v>111.8</v>
      </c>
      <c r="B1114" s="602">
        <v>23.93</v>
      </c>
      <c r="C1114" s="603">
        <v>35.549999999999997</v>
      </c>
      <c r="D1114" s="604">
        <v>51.27</v>
      </c>
      <c r="E1114" s="602">
        <v>26.97</v>
      </c>
      <c r="F1114" s="603">
        <v>40.17</v>
      </c>
      <c r="G1114" s="604">
        <v>57.88</v>
      </c>
      <c r="H1114" s="602">
        <v>31.96</v>
      </c>
      <c r="I1114" s="603">
        <v>47.7</v>
      </c>
      <c r="J1114" s="604">
        <v>68.510000000000005</v>
      </c>
      <c r="K1114" s="602">
        <v>42.78</v>
      </c>
      <c r="L1114" s="603">
        <v>63.75</v>
      </c>
      <c r="M1114" s="604">
        <v>90.59</v>
      </c>
      <c r="N1114" s="602">
        <v>73.47</v>
      </c>
      <c r="O1114" s="603">
        <v>107.17</v>
      </c>
      <c r="P1114" s="604">
        <v>145.96</v>
      </c>
      <c r="R1114" s="228"/>
    </row>
    <row r="1115" spans="1:18">
      <c r="A1115" s="670">
        <f t="shared" si="17"/>
        <v>111.9</v>
      </c>
      <c r="B1115" s="602">
        <v>24.35</v>
      </c>
      <c r="C1115" s="603">
        <v>35.96</v>
      </c>
      <c r="D1115" s="604">
        <v>51.67</v>
      </c>
      <c r="E1115" s="602">
        <v>27.44</v>
      </c>
      <c r="F1115" s="603">
        <v>40.630000000000003</v>
      </c>
      <c r="G1115" s="604">
        <v>58.33</v>
      </c>
      <c r="H1115" s="602">
        <v>32.53</v>
      </c>
      <c r="I1115" s="603">
        <v>48.24</v>
      </c>
      <c r="J1115" s="604">
        <v>69.03</v>
      </c>
      <c r="K1115" s="602">
        <v>43.54</v>
      </c>
      <c r="L1115" s="603">
        <v>64.459999999999994</v>
      </c>
      <c r="M1115" s="604">
        <v>91.25</v>
      </c>
      <c r="N1115" s="602">
        <v>74.709999999999994</v>
      </c>
      <c r="O1115" s="603">
        <v>108.23</v>
      </c>
      <c r="P1115" s="604">
        <v>146.84</v>
      </c>
      <c r="R1115" s="228"/>
    </row>
    <row r="1116" spans="1:18">
      <c r="A1116" s="670">
        <f t="shared" si="17"/>
        <v>112</v>
      </c>
      <c r="B1116" s="602">
        <v>24.79</v>
      </c>
      <c r="C1116" s="603">
        <v>36.380000000000003</v>
      </c>
      <c r="D1116" s="604">
        <v>52.09</v>
      </c>
      <c r="E1116" s="602">
        <v>27.94</v>
      </c>
      <c r="F1116" s="603">
        <v>41.1</v>
      </c>
      <c r="G1116" s="604">
        <v>58.79</v>
      </c>
      <c r="H1116" s="602">
        <v>33.119999999999997</v>
      </c>
      <c r="I1116" s="603">
        <v>48.8</v>
      </c>
      <c r="J1116" s="604">
        <v>69.569999999999993</v>
      </c>
      <c r="K1116" s="602">
        <v>44.33</v>
      </c>
      <c r="L1116" s="603">
        <v>65.19</v>
      </c>
      <c r="M1116" s="604">
        <v>91.93</v>
      </c>
      <c r="N1116" s="602">
        <v>76</v>
      </c>
      <c r="O1116" s="603">
        <v>109.33</v>
      </c>
      <c r="P1116" s="604">
        <v>147.74</v>
      </c>
      <c r="R1116" s="228"/>
    </row>
    <row r="1117" spans="1:18">
      <c r="A1117" s="670">
        <f t="shared" si="17"/>
        <v>112.1</v>
      </c>
      <c r="B1117" s="602">
        <v>25.25</v>
      </c>
      <c r="C1117" s="603">
        <v>36.82</v>
      </c>
      <c r="D1117" s="604">
        <v>52.52</v>
      </c>
      <c r="E1117" s="602">
        <v>28.46</v>
      </c>
      <c r="F1117" s="603">
        <v>41.6</v>
      </c>
      <c r="G1117" s="604">
        <v>59.28</v>
      </c>
      <c r="H1117" s="602">
        <v>33.74</v>
      </c>
      <c r="I1117" s="603">
        <v>49.38</v>
      </c>
      <c r="J1117" s="604">
        <v>70.13</v>
      </c>
      <c r="K1117" s="602">
        <v>45.16</v>
      </c>
      <c r="L1117" s="603">
        <v>65.959999999999994</v>
      </c>
      <c r="M1117" s="604">
        <v>92.63</v>
      </c>
      <c r="N1117" s="602">
        <v>77.34</v>
      </c>
      <c r="O1117" s="603">
        <v>110.46</v>
      </c>
      <c r="P1117" s="604">
        <v>148.66999999999999</v>
      </c>
      <c r="R1117" s="228"/>
    </row>
    <row r="1118" spans="1:18">
      <c r="A1118" s="670">
        <f t="shared" si="17"/>
        <v>112.2</v>
      </c>
      <c r="B1118" s="602">
        <v>25.72</v>
      </c>
      <c r="C1118" s="603">
        <v>37.270000000000003</v>
      </c>
      <c r="D1118" s="604">
        <v>52.97</v>
      </c>
      <c r="E1118" s="602">
        <v>29</v>
      </c>
      <c r="F1118" s="603">
        <v>42.11</v>
      </c>
      <c r="G1118" s="604">
        <v>59.78</v>
      </c>
      <c r="H1118" s="602">
        <v>34.380000000000003</v>
      </c>
      <c r="I1118" s="603">
        <v>49.99</v>
      </c>
      <c r="J1118" s="604">
        <v>70.72</v>
      </c>
      <c r="K1118" s="602">
        <v>46.02</v>
      </c>
      <c r="L1118" s="603">
        <v>66.75</v>
      </c>
      <c r="M1118" s="604">
        <v>93.36</v>
      </c>
      <c r="N1118" s="602">
        <v>78.73</v>
      </c>
      <c r="O1118" s="603">
        <v>111.64</v>
      </c>
      <c r="P1118" s="604">
        <v>149.63</v>
      </c>
      <c r="R1118" s="228"/>
    </row>
    <row r="1119" spans="1:18">
      <c r="A1119" s="670">
        <f t="shared" si="17"/>
        <v>112.3</v>
      </c>
      <c r="B1119" s="602">
        <v>26.22</v>
      </c>
      <c r="C1119" s="603">
        <v>37.75</v>
      </c>
      <c r="D1119" s="604">
        <v>53.44</v>
      </c>
      <c r="E1119" s="602">
        <v>29.56</v>
      </c>
      <c r="F1119" s="603">
        <v>42.65</v>
      </c>
      <c r="G1119" s="604">
        <v>60.3</v>
      </c>
      <c r="H1119" s="602">
        <v>35.06</v>
      </c>
      <c r="I1119" s="603">
        <v>50.62</v>
      </c>
      <c r="J1119" s="604">
        <v>71.319999999999993</v>
      </c>
      <c r="K1119" s="602">
        <v>46.92</v>
      </c>
      <c r="L1119" s="603">
        <v>67.569999999999993</v>
      </c>
      <c r="M1119" s="604">
        <v>94.12</v>
      </c>
      <c r="N1119" s="602">
        <v>80.16</v>
      </c>
      <c r="O1119" s="603">
        <v>112.86</v>
      </c>
      <c r="P1119" s="604">
        <v>150.62</v>
      </c>
      <c r="R1119" s="228"/>
    </row>
    <row r="1120" spans="1:18">
      <c r="A1120" s="670">
        <f t="shared" si="17"/>
        <v>112.4</v>
      </c>
      <c r="B1120" s="602">
        <v>26.74</v>
      </c>
      <c r="C1120" s="603">
        <v>38.24</v>
      </c>
      <c r="D1120" s="604">
        <v>53.92</v>
      </c>
      <c r="E1120" s="602">
        <v>30.15</v>
      </c>
      <c r="F1120" s="603">
        <v>43.2</v>
      </c>
      <c r="G1120" s="604">
        <v>60.84</v>
      </c>
      <c r="H1120" s="602">
        <v>35.76</v>
      </c>
      <c r="I1120" s="603">
        <v>51.28</v>
      </c>
      <c r="J1120" s="604">
        <v>71.95</v>
      </c>
      <c r="K1120" s="602">
        <v>47.85</v>
      </c>
      <c r="L1120" s="603">
        <v>68.42</v>
      </c>
      <c r="M1120" s="604">
        <v>94.9</v>
      </c>
      <c r="N1120" s="602">
        <v>81.66</v>
      </c>
      <c r="O1120" s="603">
        <v>114.12</v>
      </c>
      <c r="P1120" s="604">
        <v>151.65</v>
      </c>
      <c r="R1120" s="228"/>
    </row>
    <row r="1121" spans="1:18">
      <c r="A1121" s="670">
        <f t="shared" si="17"/>
        <v>112.5</v>
      </c>
      <c r="B1121" s="602">
        <v>27.28</v>
      </c>
      <c r="C1121" s="603">
        <v>38.76</v>
      </c>
      <c r="D1121" s="604">
        <v>54.42</v>
      </c>
      <c r="E1121" s="602">
        <v>30.77</v>
      </c>
      <c r="F1121" s="603">
        <v>43.79</v>
      </c>
      <c r="G1121" s="604">
        <v>61.4</v>
      </c>
      <c r="H1121" s="602">
        <v>36.49</v>
      </c>
      <c r="I1121" s="603">
        <v>51.97</v>
      </c>
      <c r="J1121" s="604">
        <v>72.599999999999994</v>
      </c>
      <c r="K1121" s="602">
        <v>48.82</v>
      </c>
      <c r="L1121" s="603">
        <v>69.31</v>
      </c>
      <c r="M1121" s="604">
        <v>95.71</v>
      </c>
      <c r="N1121" s="602">
        <v>83.2</v>
      </c>
      <c r="O1121" s="603">
        <v>115.42</v>
      </c>
      <c r="P1121" s="604">
        <v>152.71</v>
      </c>
      <c r="R1121" s="228"/>
    </row>
    <row r="1122" spans="1:18">
      <c r="A1122" s="670">
        <f t="shared" si="17"/>
        <v>112.6</v>
      </c>
      <c r="B1122" s="602">
        <v>27.84</v>
      </c>
      <c r="C1122" s="603">
        <v>39.299999999999997</v>
      </c>
      <c r="D1122" s="604">
        <v>54.95</v>
      </c>
      <c r="E1122" s="602">
        <v>31.41</v>
      </c>
      <c r="F1122" s="603">
        <v>44.39</v>
      </c>
      <c r="G1122" s="604">
        <v>61.98</v>
      </c>
      <c r="H1122" s="602">
        <v>37.25</v>
      </c>
      <c r="I1122" s="603">
        <v>52.68</v>
      </c>
      <c r="J1122" s="604">
        <v>73.27</v>
      </c>
      <c r="K1122" s="602">
        <v>49.84</v>
      </c>
      <c r="L1122" s="603">
        <v>70.239999999999995</v>
      </c>
      <c r="M1122" s="604">
        <v>96.56</v>
      </c>
      <c r="N1122" s="602">
        <v>84.81</v>
      </c>
      <c r="O1122" s="603">
        <v>116.78</v>
      </c>
      <c r="P1122" s="604">
        <v>153.80000000000001</v>
      </c>
      <c r="R1122" s="228"/>
    </row>
    <row r="1123" spans="1:18">
      <c r="A1123" s="670">
        <f t="shared" si="17"/>
        <v>112.7</v>
      </c>
      <c r="B1123" s="602">
        <v>28.43</v>
      </c>
      <c r="C1123" s="603">
        <v>39.86</v>
      </c>
      <c r="D1123" s="604">
        <v>55.49</v>
      </c>
      <c r="E1123" s="602">
        <v>32.08</v>
      </c>
      <c r="F1123" s="603">
        <v>45.03</v>
      </c>
      <c r="G1123" s="604">
        <v>62.59</v>
      </c>
      <c r="H1123" s="602">
        <v>38.049999999999997</v>
      </c>
      <c r="I1123" s="603">
        <v>53.43</v>
      </c>
      <c r="J1123" s="604">
        <v>73.98</v>
      </c>
      <c r="K1123" s="602">
        <v>50.9</v>
      </c>
      <c r="L1123" s="603">
        <v>71.2</v>
      </c>
      <c r="M1123" s="604">
        <v>97.43</v>
      </c>
      <c r="N1123" s="602">
        <v>86.48</v>
      </c>
      <c r="O1123" s="603">
        <v>118.18</v>
      </c>
      <c r="P1123" s="604">
        <v>154.93</v>
      </c>
      <c r="R1123" s="228"/>
    </row>
    <row r="1124" spans="1:18">
      <c r="A1124" s="670">
        <f t="shared" si="17"/>
        <v>112.8</v>
      </c>
      <c r="B1124" s="602">
        <v>29.05</v>
      </c>
      <c r="C1124" s="603">
        <v>40.44</v>
      </c>
      <c r="D1124" s="604">
        <v>56.06</v>
      </c>
      <c r="E1124" s="602">
        <v>32.78</v>
      </c>
      <c r="F1124" s="603">
        <v>45.69</v>
      </c>
      <c r="G1124" s="604">
        <v>63.23</v>
      </c>
      <c r="H1124" s="602">
        <v>38.880000000000003</v>
      </c>
      <c r="I1124" s="603">
        <v>54.2</v>
      </c>
      <c r="J1124" s="604">
        <v>74.709999999999994</v>
      </c>
      <c r="K1124" s="602">
        <v>52</v>
      </c>
      <c r="L1124" s="603">
        <v>72.209999999999994</v>
      </c>
      <c r="M1124" s="604">
        <v>98.34</v>
      </c>
      <c r="N1124" s="602">
        <v>88.21</v>
      </c>
      <c r="O1124" s="603">
        <v>119.64</v>
      </c>
      <c r="P1124" s="604">
        <v>156.1</v>
      </c>
      <c r="R1124" s="228"/>
    </row>
    <row r="1125" spans="1:18">
      <c r="A1125" s="670">
        <f t="shared" si="17"/>
        <v>112.9</v>
      </c>
      <c r="B1125" s="602">
        <v>29.7</v>
      </c>
      <c r="C1125" s="603">
        <v>41.06</v>
      </c>
      <c r="D1125" s="604">
        <v>56.65</v>
      </c>
      <c r="E1125" s="602">
        <v>33.51</v>
      </c>
      <c r="F1125" s="603">
        <v>46.38</v>
      </c>
      <c r="G1125" s="604">
        <v>63.89</v>
      </c>
      <c r="H1125" s="602">
        <v>39.75</v>
      </c>
      <c r="I1125" s="603">
        <v>55.02</v>
      </c>
      <c r="J1125" s="604">
        <v>75.47</v>
      </c>
      <c r="K1125" s="602">
        <v>53.15</v>
      </c>
      <c r="L1125" s="603">
        <v>73.25</v>
      </c>
      <c r="M1125" s="604">
        <v>99.29</v>
      </c>
      <c r="N1125" s="602">
        <v>90.01</v>
      </c>
      <c r="O1125" s="603">
        <v>121.15</v>
      </c>
      <c r="P1125" s="604">
        <v>157.31</v>
      </c>
      <c r="R1125" s="228"/>
    </row>
    <row r="1126" spans="1:18">
      <c r="A1126" s="670">
        <f t="shared" si="17"/>
        <v>113</v>
      </c>
      <c r="B1126" s="602">
        <v>30.38</v>
      </c>
      <c r="C1126" s="603">
        <v>41.7</v>
      </c>
      <c r="D1126" s="604">
        <v>57.27</v>
      </c>
      <c r="E1126" s="602">
        <v>34.28</v>
      </c>
      <c r="F1126" s="603">
        <v>47.1</v>
      </c>
      <c r="G1126" s="604">
        <v>64.58</v>
      </c>
      <c r="H1126" s="602">
        <v>40.67</v>
      </c>
      <c r="I1126" s="603">
        <v>55.87</v>
      </c>
      <c r="J1126" s="604">
        <v>76.27</v>
      </c>
      <c r="K1126" s="602">
        <v>54.36</v>
      </c>
      <c r="L1126" s="603">
        <v>74.349999999999994</v>
      </c>
      <c r="M1126" s="604">
        <v>100.28</v>
      </c>
      <c r="N1126" s="602">
        <v>91.88</v>
      </c>
      <c r="O1126" s="603">
        <v>122.71</v>
      </c>
      <c r="P1126" s="604">
        <v>158.57</v>
      </c>
      <c r="R1126" s="228"/>
    </row>
    <row r="1127" spans="1:18">
      <c r="A1127" s="670">
        <f t="shared" si="17"/>
        <v>113.1</v>
      </c>
      <c r="B1127" s="602">
        <v>31.09</v>
      </c>
      <c r="C1127" s="603">
        <v>42.37</v>
      </c>
      <c r="D1127" s="604">
        <v>57.92</v>
      </c>
      <c r="E1127" s="602">
        <v>35.090000000000003</v>
      </c>
      <c r="F1127" s="603">
        <v>47.86</v>
      </c>
      <c r="G1127" s="604">
        <v>65.3</v>
      </c>
      <c r="H1127" s="602">
        <v>41.62</v>
      </c>
      <c r="I1127" s="603">
        <v>56.75</v>
      </c>
      <c r="J1127" s="604">
        <v>77.099999999999994</v>
      </c>
      <c r="K1127" s="602">
        <v>55.61</v>
      </c>
      <c r="L1127" s="603">
        <v>75.489999999999995</v>
      </c>
      <c r="M1127" s="604">
        <v>101.31</v>
      </c>
      <c r="N1127" s="602">
        <v>93.82</v>
      </c>
      <c r="O1127" s="603">
        <v>124.34</v>
      </c>
      <c r="P1127" s="604">
        <v>159.87</v>
      </c>
      <c r="R1127" s="228"/>
    </row>
    <row r="1128" spans="1:18">
      <c r="A1128" s="670">
        <f t="shared" si="17"/>
        <v>113.2</v>
      </c>
      <c r="B1128" s="602">
        <v>31.83</v>
      </c>
      <c r="C1128" s="603">
        <v>43.07</v>
      </c>
      <c r="D1128" s="604">
        <v>58.59</v>
      </c>
      <c r="E1128" s="602">
        <v>35.93</v>
      </c>
      <c r="F1128" s="603">
        <v>48.65</v>
      </c>
      <c r="G1128" s="604">
        <v>66.05</v>
      </c>
      <c r="H1128" s="602">
        <v>42.62</v>
      </c>
      <c r="I1128" s="603">
        <v>57.68</v>
      </c>
      <c r="J1128" s="604">
        <v>77.97</v>
      </c>
      <c r="K1128" s="602">
        <v>56.93</v>
      </c>
      <c r="L1128" s="603">
        <v>76.680000000000007</v>
      </c>
      <c r="M1128" s="604">
        <v>102.38</v>
      </c>
      <c r="N1128" s="602">
        <v>95.84</v>
      </c>
      <c r="O1128" s="603">
        <v>126.03</v>
      </c>
      <c r="P1128" s="604">
        <v>161.22</v>
      </c>
      <c r="R1128" s="228"/>
    </row>
    <row r="1129" spans="1:18">
      <c r="A1129" s="670">
        <f t="shared" si="17"/>
        <v>113.3</v>
      </c>
      <c r="B1129" s="602">
        <v>32.619999999999997</v>
      </c>
      <c r="C1129" s="603">
        <v>43.81</v>
      </c>
      <c r="D1129" s="604">
        <v>59.3</v>
      </c>
      <c r="E1129" s="602">
        <v>36.82</v>
      </c>
      <c r="F1129" s="603">
        <v>49.48</v>
      </c>
      <c r="G1129" s="604">
        <v>66.83</v>
      </c>
      <c r="H1129" s="602">
        <v>43.67</v>
      </c>
      <c r="I1129" s="603">
        <v>58.65</v>
      </c>
      <c r="J1129" s="604">
        <v>78.88</v>
      </c>
      <c r="K1129" s="602">
        <v>58.31</v>
      </c>
      <c r="L1129" s="603">
        <v>77.92</v>
      </c>
      <c r="M1129" s="604">
        <v>103.49</v>
      </c>
      <c r="N1129" s="602">
        <v>97.94</v>
      </c>
      <c r="O1129" s="603">
        <v>127.79</v>
      </c>
      <c r="P1129" s="604">
        <v>162.61000000000001</v>
      </c>
      <c r="R1129" s="228"/>
    </row>
    <row r="1130" spans="1:18">
      <c r="A1130" s="670">
        <f t="shared" si="17"/>
        <v>113.4</v>
      </c>
      <c r="B1130" s="602">
        <v>33.44</v>
      </c>
      <c r="C1130" s="603">
        <v>44.59</v>
      </c>
      <c r="D1130" s="604">
        <v>60.04</v>
      </c>
      <c r="E1130" s="602">
        <v>37.75</v>
      </c>
      <c r="F1130" s="603">
        <v>50.35</v>
      </c>
      <c r="G1130" s="604">
        <v>67.66</v>
      </c>
      <c r="H1130" s="602">
        <v>44.77</v>
      </c>
      <c r="I1130" s="603">
        <v>59.67</v>
      </c>
      <c r="J1130" s="604">
        <v>79.819999999999993</v>
      </c>
      <c r="K1130" s="602">
        <v>59.75</v>
      </c>
      <c r="L1130" s="603">
        <v>79.22</v>
      </c>
      <c r="M1130" s="604">
        <v>104.66</v>
      </c>
      <c r="N1130" s="602">
        <v>100.12</v>
      </c>
      <c r="O1130" s="603">
        <v>129.61000000000001</v>
      </c>
      <c r="P1130" s="604">
        <v>164.06</v>
      </c>
      <c r="R1130" s="228"/>
    </row>
    <row r="1131" spans="1:18">
      <c r="A1131" s="670">
        <f t="shared" si="17"/>
        <v>113.5</v>
      </c>
      <c r="B1131" s="602">
        <v>34.299999999999997</v>
      </c>
      <c r="C1131" s="603">
        <v>45.4</v>
      </c>
      <c r="D1131" s="604">
        <v>60.81</v>
      </c>
      <c r="E1131" s="602">
        <v>38.72</v>
      </c>
      <c r="F1131" s="603">
        <v>51.26</v>
      </c>
      <c r="G1131" s="604">
        <v>68.52</v>
      </c>
      <c r="H1131" s="602">
        <v>45.93</v>
      </c>
      <c r="I1131" s="603">
        <v>60.74</v>
      </c>
      <c r="J1131" s="604">
        <v>80.819999999999993</v>
      </c>
      <c r="K1131" s="602">
        <v>61.26</v>
      </c>
      <c r="L1131" s="603">
        <v>80.58</v>
      </c>
      <c r="M1131" s="604">
        <v>105.88</v>
      </c>
      <c r="N1131" s="602">
        <v>102.39</v>
      </c>
      <c r="O1131" s="603">
        <v>131.5</v>
      </c>
      <c r="P1131" s="604">
        <v>165.56</v>
      </c>
      <c r="R1131" s="228"/>
    </row>
    <row r="1132" spans="1:18">
      <c r="A1132" s="670">
        <f t="shared" si="17"/>
        <v>113.6</v>
      </c>
      <c r="B1132" s="602">
        <v>35.21</v>
      </c>
      <c r="C1132" s="603">
        <v>46.25</v>
      </c>
      <c r="D1132" s="604">
        <v>61.63</v>
      </c>
      <c r="E1132" s="602">
        <v>39.75</v>
      </c>
      <c r="F1132" s="603">
        <v>52.22</v>
      </c>
      <c r="G1132" s="604">
        <v>69.42</v>
      </c>
      <c r="H1132" s="602">
        <v>47.14</v>
      </c>
      <c r="I1132" s="603">
        <v>61.86</v>
      </c>
      <c r="J1132" s="604">
        <v>81.849999999999994</v>
      </c>
      <c r="K1132" s="602">
        <v>62.84</v>
      </c>
      <c r="L1132" s="603">
        <v>82.01</v>
      </c>
      <c r="M1132" s="604">
        <v>107.15</v>
      </c>
      <c r="N1132" s="602">
        <v>104.75</v>
      </c>
      <c r="O1132" s="603">
        <v>133.47</v>
      </c>
      <c r="P1132" s="604">
        <v>167.12</v>
      </c>
      <c r="R1132" s="228"/>
    </row>
    <row r="1133" spans="1:18">
      <c r="A1133" s="670">
        <f t="shared" si="17"/>
        <v>113.7</v>
      </c>
      <c r="B1133" s="602">
        <v>36.17</v>
      </c>
      <c r="C1133" s="603">
        <v>47.15</v>
      </c>
      <c r="D1133" s="604">
        <v>62.48</v>
      </c>
      <c r="E1133" s="602">
        <v>40.83</v>
      </c>
      <c r="F1133" s="603">
        <v>53.23</v>
      </c>
      <c r="G1133" s="604">
        <v>70.37</v>
      </c>
      <c r="H1133" s="602">
        <v>48.42</v>
      </c>
      <c r="I1133" s="603">
        <v>63.04</v>
      </c>
      <c r="J1133" s="604">
        <v>82.94</v>
      </c>
      <c r="K1133" s="602">
        <v>64.489999999999995</v>
      </c>
      <c r="L1133" s="603">
        <v>83.5</v>
      </c>
      <c r="M1133" s="604">
        <v>108.48</v>
      </c>
      <c r="N1133" s="602">
        <v>107.2</v>
      </c>
      <c r="O1133" s="603">
        <v>135.52000000000001</v>
      </c>
      <c r="P1133" s="604">
        <v>168.74</v>
      </c>
      <c r="R1133" s="228"/>
    </row>
    <row r="1134" spans="1:18">
      <c r="A1134" s="670">
        <f t="shared" si="17"/>
        <v>113.8</v>
      </c>
      <c r="B1134" s="602">
        <v>37.18</v>
      </c>
      <c r="C1134" s="603">
        <v>48.1</v>
      </c>
      <c r="D1134" s="604">
        <v>63.38</v>
      </c>
      <c r="E1134" s="602">
        <v>41.97</v>
      </c>
      <c r="F1134" s="603">
        <v>54.29</v>
      </c>
      <c r="G1134" s="604">
        <v>71.37</v>
      </c>
      <c r="H1134" s="602">
        <v>49.76</v>
      </c>
      <c r="I1134" s="603">
        <v>64.27</v>
      </c>
      <c r="J1134" s="604">
        <v>84.08</v>
      </c>
      <c r="K1134" s="602">
        <v>66.23</v>
      </c>
      <c r="L1134" s="603">
        <v>85.07</v>
      </c>
      <c r="M1134" s="604">
        <v>109.87</v>
      </c>
      <c r="N1134" s="602">
        <v>109.76</v>
      </c>
      <c r="O1134" s="603">
        <v>137.65</v>
      </c>
      <c r="P1134" s="604">
        <v>170.42</v>
      </c>
      <c r="R1134" s="228"/>
    </row>
    <row r="1135" spans="1:18">
      <c r="A1135" s="670">
        <f t="shared" si="17"/>
        <v>113.9</v>
      </c>
      <c r="B1135" s="602">
        <v>38.24</v>
      </c>
      <c r="C1135" s="603">
        <v>49.09</v>
      </c>
      <c r="D1135" s="604">
        <v>64.319999999999993</v>
      </c>
      <c r="E1135" s="602">
        <v>43.17</v>
      </c>
      <c r="F1135" s="603">
        <v>55.41</v>
      </c>
      <c r="G1135" s="604">
        <v>72.42</v>
      </c>
      <c r="H1135" s="602">
        <v>51.17</v>
      </c>
      <c r="I1135" s="603">
        <v>65.569999999999993</v>
      </c>
      <c r="J1135" s="604">
        <v>85.28</v>
      </c>
      <c r="K1135" s="602">
        <v>68.06</v>
      </c>
      <c r="L1135" s="603">
        <v>86.71</v>
      </c>
      <c r="M1135" s="604">
        <v>111.33</v>
      </c>
      <c r="N1135" s="602">
        <v>112.41</v>
      </c>
      <c r="O1135" s="603">
        <v>139.87</v>
      </c>
      <c r="P1135" s="604">
        <v>172.16</v>
      </c>
      <c r="R1135" s="228"/>
    </row>
    <row r="1136" spans="1:18">
      <c r="A1136" s="670">
        <f t="shared" si="17"/>
        <v>114</v>
      </c>
      <c r="B1136" s="602">
        <v>39.369999999999997</v>
      </c>
      <c r="C1136" s="603">
        <v>50.14</v>
      </c>
      <c r="D1136" s="604">
        <v>65.319999999999993</v>
      </c>
      <c r="E1136" s="602">
        <v>44.43</v>
      </c>
      <c r="F1136" s="603">
        <v>56.58</v>
      </c>
      <c r="G1136" s="604">
        <v>73.52</v>
      </c>
      <c r="H1136" s="602">
        <v>52.65</v>
      </c>
      <c r="I1136" s="603">
        <v>66.94</v>
      </c>
      <c r="J1136" s="604">
        <v>86.54</v>
      </c>
      <c r="K1136" s="602">
        <v>69.97</v>
      </c>
      <c r="L1136" s="603">
        <v>88.43</v>
      </c>
      <c r="M1136" s="604">
        <v>112.86</v>
      </c>
      <c r="N1136" s="602">
        <v>115.17</v>
      </c>
      <c r="O1136" s="603">
        <v>142.18</v>
      </c>
      <c r="P1136" s="604">
        <v>173.97</v>
      </c>
      <c r="R1136" s="228"/>
    </row>
    <row r="1137" spans="1:18">
      <c r="A1137" s="670">
        <f t="shared" si="17"/>
        <v>114.1</v>
      </c>
      <c r="B1137" s="602">
        <v>40.549999999999997</v>
      </c>
      <c r="C1137" s="603">
        <v>51.25</v>
      </c>
      <c r="D1137" s="604">
        <v>66.36</v>
      </c>
      <c r="E1137" s="602">
        <v>45.77</v>
      </c>
      <c r="F1137" s="603">
        <v>57.82</v>
      </c>
      <c r="G1137" s="604">
        <v>74.680000000000007</v>
      </c>
      <c r="H1137" s="602">
        <v>54.22</v>
      </c>
      <c r="I1137" s="603">
        <v>68.38</v>
      </c>
      <c r="J1137" s="604">
        <v>87.87</v>
      </c>
      <c r="K1137" s="602">
        <v>71.98</v>
      </c>
      <c r="L1137" s="603">
        <v>90.24</v>
      </c>
      <c r="M1137" s="604">
        <v>114.46</v>
      </c>
      <c r="N1137" s="602">
        <v>118.04</v>
      </c>
      <c r="O1137" s="603">
        <v>144.57</v>
      </c>
      <c r="P1137" s="604">
        <v>175.86</v>
      </c>
      <c r="R1137" s="228"/>
    </row>
    <row r="1138" spans="1:18">
      <c r="A1138" s="670">
        <f t="shared" si="17"/>
        <v>114.2</v>
      </c>
      <c r="B1138" s="602">
        <v>41.8</v>
      </c>
      <c r="C1138" s="603">
        <v>52.42</v>
      </c>
      <c r="D1138" s="604">
        <v>67.47</v>
      </c>
      <c r="E1138" s="602">
        <v>47.18</v>
      </c>
      <c r="F1138" s="603">
        <v>59.13</v>
      </c>
      <c r="G1138" s="604">
        <v>75.900000000000006</v>
      </c>
      <c r="H1138" s="602">
        <v>55.87</v>
      </c>
      <c r="I1138" s="603">
        <v>69.900000000000006</v>
      </c>
      <c r="J1138" s="604">
        <v>89.26</v>
      </c>
      <c r="K1138" s="602">
        <v>74.09</v>
      </c>
      <c r="L1138" s="603">
        <v>92.14</v>
      </c>
      <c r="M1138" s="604">
        <v>116.14</v>
      </c>
      <c r="N1138" s="602">
        <v>121.02</v>
      </c>
      <c r="O1138" s="603">
        <v>147.07</v>
      </c>
      <c r="P1138" s="604">
        <v>177.81</v>
      </c>
      <c r="R1138" s="228"/>
    </row>
    <row r="1139" spans="1:18">
      <c r="A1139" s="670">
        <f t="shared" si="17"/>
        <v>114.3</v>
      </c>
      <c r="B1139" s="602">
        <v>43.13</v>
      </c>
      <c r="C1139" s="603">
        <v>53.66</v>
      </c>
      <c r="D1139" s="604">
        <v>68.64</v>
      </c>
      <c r="E1139" s="602">
        <v>48.66</v>
      </c>
      <c r="F1139" s="603">
        <v>60.51</v>
      </c>
      <c r="G1139" s="604">
        <v>77.19</v>
      </c>
      <c r="H1139" s="602">
        <v>57.61</v>
      </c>
      <c r="I1139" s="603">
        <v>71.5</v>
      </c>
      <c r="J1139" s="604">
        <v>90.73</v>
      </c>
      <c r="K1139" s="602">
        <v>76.31</v>
      </c>
      <c r="L1139" s="603">
        <v>94.14</v>
      </c>
      <c r="M1139" s="604">
        <v>117.9</v>
      </c>
      <c r="N1139" s="602">
        <v>124.13</v>
      </c>
      <c r="O1139" s="603">
        <v>149.66</v>
      </c>
      <c r="P1139" s="604">
        <v>179.84</v>
      </c>
      <c r="R1139" s="228"/>
    </row>
    <row r="1140" spans="1:18">
      <c r="A1140" s="670">
        <f t="shared" si="17"/>
        <v>114.4</v>
      </c>
      <c r="B1140" s="602">
        <v>44.53</v>
      </c>
      <c r="C1140" s="603">
        <v>54.97</v>
      </c>
      <c r="D1140" s="604">
        <v>69.87</v>
      </c>
      <c r="E1140" s="602">
        <v>50.24</v>
      </c>
      <c r="F1140" s="603">
        <v>61.98</v>
      </c>
      <c r="G1140" s="604">
        <v>78.55</v>
      </c>
      <c r="H1140" s="602">
        <v>59.45</v>
      </c>
      <c r="I1140" s="603">
        <v>73.19</v>
      </c>
      <c r="J1140" s="604">
        <v>92.28</v>
      </c>
      <c r="K1140" s="602">
        <v>78.650000000000006</v>
      </c>
      <c r="L1140" s="603">
        <v>96.24</v>
      </c>
      <c r="M1140" s="604">
        <v>119.75</v>
      </c>
      <c r="N1140" s="602">
        <v>127.35</v>
      </c>
      <c r="O1140" s="603">
        <v>152.36000000000001</v>
      </c>
      <c r="P1140" s="604">
        <v>181.96</v>
      </c>
      <c r="R1140" s="228"/>
    </row>
    <row r="1141" spans="1:18">
      <c r="A1141" s="670">
        <f t="shared" si="17"/>
        <v>114.5</v>
      </c>
      <c r="B1141" s="602">
        <v>46.02</v>
      </c>
      <c r="C1141" s="603">
        <v>56.36</v>
      </c>
      <c r="D1141" s="604">
        <v>71.17</v>
      </c>
      <c r="E1141" s="602">
        <v>51.9</v>
      </c>
      <c r="F1141" s="603">
        <v>63.52</v>
      </c>
      <c r="G1141" s="604">
        <v>79.989999999999995</v>
      </c>
      <c r="H1141" s="602">
        <v>61.39</v>
      </c>
      <c r="I1141" s="603">
        <v>74.98</v>
      </c>
      <c r="J1141" s="604">
        <v>93.91</v>
      </c>
      <c r="K1141" s="602">
        <v>81.11</v>
      </c>
      <c r="L1141" s="603">
        <v>98.45</v>
      </c>
      <c r="M1141" s="604">
        <v>121.7</v>
      </c>
      <c r="N1141" s="602">
        <v>130.69999999999999</v>
      </c>
      <c r="O1141" s="603">
        <v>155.16999999999999</v>
      </c>
      <c r="P1141" s="604">
        <v>184.15</v>
      </c>
      <c r="R1141" s="228"/>
    </row>
    <row r="1142" spans="1:18">
      <c r="A1142" s="670">
        <f t="shared" si="17"/>
        <v>114.6</v>
      </c>
      <c r="B1142" s="602">
        <v>47.59</v>
      </c>
      <c r="C1142" s="603">
        <v>57.83</v>
      </c>
      <c r="D1142" s="604">
        <v>72.55</v>
      </c>
      <c r="E1142" s="602">
        <v>53.67</v>
      </c>
      <c r="F1142" s="603">
        <v>65.16</v>
      </c>
      <c r="G1142" s="604">
        <v>81.510000000000005</v>
      </c>
      <c r="H1142" s="602">
        <v>63.44</v>
      </c>
      <c r="I1142" s="603">
        <v>76.87</v>
      </c>
      <c r="J1142" s="604">
        <v>95.64</v>
      </c>
      <c r="K1142" s="602">
        <v>83.7</v>
      </c>
      <c r="L1142" s="603">
        <v>100.78</v>
      </c>
      <c r="M1142" s="604">
        <v>123.75</v>
      </c>
      <c r="N1142" s="602">
        <v>134.16999999999999</v>
      </c>
      <c r="O1142" s="603">
        <v>158.09</v>
      </c>
      <c r="P1142" s="604">
        <v>186.43</v>
      </c>
      <c r="R1142" s="228"/>
    </row>
    <row r="1143" spans="1:18">
      <c r="A1143" s="670">
        <f t="shared" si="17"/>
        <v>114.7</v>
      </c>
      <c r="B1143" s="602">
        <v>49.27</v>
      </c>
      <c r="C1143" s="603">
        <v>59.39</v>
      </c>
      <c r="D1143" s="604">
        <v>74.02</v>
      </c>
      <c r="E1143" s="602">
        <v>55.54</v>
      </c>
      <c r="F1143" s="603">
        <v>66.900000000000006</v>
      </c>
      <c r="G1143" s="604">
        <v>83.13</v>
      </c>
      <c r="H1143" s="602">
        <v>65.62</v>
      </c>
      <c r="I1143" s="603">
        <v>78.86</v>
      </c>
      <c r="J1143" s="604">
        <v>97.46</v>
      </c>
      <c r="K1143" s="602">
        <v>86.42</v>
      </c>
      <c r="L1143" s="603">
        <v>103.23</v>
      </c>
      <c r="M1143" s="604">
        <v>125.91</v>
      </c>
      <c r="N1143" s="602">
        <v>137.78</v>
      </c>
      <c r="O1143" s="603">
        <v>161.12</v>
      </c>
      <c r="P1143" s="604">
        <v>188.8</v>
      </c>
      <c r="R1143" s="228"/>
    </row>
    <row r="1144" spans="1:18">
      <c r="A1144" s="670">
        <f t="shared" si="17"/>
        <v>114.8</v>
      </c>
      <c r="B1144" s="602">
        <v>51.04</v>
      </c>
      <c r="C1144" s="603">
        <v>61.05</v>
      </c>
      <c r="D1144" s="604">
        <v>75.569999999999993</v>
      </c>
      <c r="E1144" s="602">
        <v>57.53</v>
      </c>
      <c r="F1144" s="603">
        <v>68.739999999999995</v>
      </c>
      <c r="G1144" s="604">
        <v>84.84</v>
      </c>
      <c r="H1144" s="602">
        <v>67.92</v>
      </c>
      <c r="I1144" s="603">
        <v>80.98</v>
      </c>
      <c r="J1144" s="604">
        <v>99.39</v>
      </c>
      <c r="K1144" s="602">
        <v>89.29</v>
      </c>
      <c r="L1144" s="603">
        <v>105.82</v>
      </c>
      <c r="M1144" s="604">
        <v>128.18</v>
      </c>
      <c r="N1144" s="602">
        <v>141.52000000000001</v>
      </c>
      <c r="O1144" s="603">
        <v>164.28</v>
      </c>
      <c r="P1144" s="604">
        <v>191.26</v>
      </c>
      <c r="R1144" s="228"/>
    </row>
    <row r="1145" spans="1:18">
      <c r="A1145" s="670">
        <f t="shared" si="17"/>
        <v>114.9</v>
      </c>
      <c r="B1145" s="602">
        <v>52.93</v>
      </c>
      <c r="C1145" s="603">
        <v>62.82</v>
      </c>
      <c r="D1145" s="604">
        <v>77.22</v>
      </c>
      <c r="E1145" s="602">
        <v>59.63</v>
      </c>
      <c r="F1145" s="603">
        <v>70.7</v>
      </c>
      <c r="G1145" s="604">
        <v>86.65</v>
      </c>
      <c r="H1145" s="602">
        <v>70.349999999999994</v>
      </c>
      <c r="I1145" s="603">
        <v>83.22</v>
      </c>
      <c r="J1145" s="604">
        <v>101.44</v>
      </c>
      <c r="K1145" s="602">
        <v>92.32</v>
      </c>
      <c r="L1145" s="603">
        <v>108.54</v>
      </c>
      <c r="M1145" s="604">
        <v>130.57</v>
      </c>
      <c r="N1145" s="602">
        <v>145.4</v>
      </c>
      <c r="O1145" s="603">
        <v>167.55</v>
      </c>
      <c r="P1145" s="604">
        <v>193.82</v>
      </c>
      <c r="R1145" s="228"/>
    </row>
    <row r="1146" spans="1:18">
      <c r="A1146" s="670">
        <f t="shared" si="17"/>
        <v>115</v>
      </c>
      <c r="B1146" s="602">
        <v>54.95</v>
      </c>
      <c r="C1146" s="603">
        <v>64.7</v>
      </c>
      <c r="D1146" s="604">
        <v>78.98</v>
      </c>
      <c r="E1146" s="602">
        <v>61.87</v>
      </c>
      <c r="F1146" s="603">
        <v>72.78</v>
      </c>
      <c r="G1146" s="604">
        <v>88.58</v>
      </c>
      <c r="H1146" s="602">
        <v>72.930000000000007</v>
      </c>
      <c r="I1146" s="603">
        <v>85.6</v>
      </c>
      <c r="J1146" s="604">
        <v>103.6</v>
      </c>
      <c r="K1146" s="602">
        <v>95.5</v>
      </c>
      <c r="L1146" s="603">
        <v>111.42</v>
      </c>
      <c r="M1146" s="604">
        <v>133.1</v>
      </c>
      <c r="N1146" s="602">
        <v>149.41</v>
      </c>
      <c r="O1146" s="603">
        <v>170.94</v>
      </c>
      <c r="P1146" s="604">
        <v>196.47</v>
      </c>
      <c r="R1146" s="228"/>
    </row>
    <row r="1147" spans="1:18">
      <c r="A1147" s="670">
        <f t="shared" si="17"/>
        <v>115.1</v>
      </c>
      <c r="B1147" s="602">
        <v>57.09</v>
      </c>
      <c r="C1147" s="603">
        <v>66.7</v>
      </c>
      <c r="D1147" s="604">
        <v>80.849999999999994</v>
      </c>
      <c r="E1147" s="602">
        <v>64.260000000000005</v>
      </c>
      <c r="F1147" s="603">
        <v>74.989999999999995</v>
      </c>
      <c r="G1147" s="604">
        <v>90.63</v>
      </c>
      <c r="H1147" s="602">
        <v>75.67</v>
      </c>
      <c r="I1147" s="603">
        <v>88.12</v>
      </c>
      <c r="J1147" s="604">
        <v>105.9</v>
      </c>
      <c r="K1147" s="602">
        <v>98.86</v>
      </c>
      <c r="L1147" s="603">
        <v>114.45</v>
      </c>
      <c r="M1147" s="604">
        <v>135.76</v>
      </c>
      <c r="N1147" s="602">
        <v>153.56</v>
      </c>
      <c r="O1147" s="603">
        <v>174.46</v>
      </c>
      <c r="P1147" s="604">
        <v>199.22</v>
      </c>
      <c r="R1147" s="228"/>
    </row>
    <row r="1148" spans="1:18">
      <c r="A1148" s="670">
        <f t="shared" si="17"/>
        <v>115.2</v>
      </c>
      <c r="B1148" s="602">
        <v>59.37</v>
      </c>
      <c r="C1148" s="603">
        <v>68.83</v>
      </c>
      <c r="D1148" s="604">
        <v>82.84</v>
      </c>
      <c r="E1148" s="602">
        <v>66.790000000000006</v>
      </c>
      <c r="F1148" s="603">
        <v>77.349999999999994</v>
      </c>
      <c r="G1148" s="604">
        <v>92.81</v>
      </c>
      <c r="H1148" s="602">
        <v>78.58</v>
      </c>
      <c r="I1148" s="603">
        <v>90.8</v>
      </c>
      <c r="J1148" s="604">
        <v>108.34</v>
      </c>
      <c r="K1148" s="602">
        <v>102.4</v>
      </c>
      <c r="L1148" s="603">
        <v>117.65</v>
      </c>
      <c r="M1148" s="604">
        <v>138.57</v>
      </c>
      <c r="N1148" s="602">
        <v>157.84</v>
      </c>
      <c r="O1148" s="603">
        <v>178.11</v>
      </c>
      <c r="P1148" s="604">
        <v>202.06</v>
      </c>
      <c r="R1148" s="228"/>
    </row>
    <row r="1149" spans="1:18">
      <c r="A1149" s="670">
        <f t="shared" si="17"/>
        <v>115.3</v>
      </c>
      <c r="B1149" s="602">
        <v>61.81</v>
      </c>
      <c r="C1149" s="603">
        <v>71.11</v>
      </c>
      <c r="D1149" s="604">
        <v>84.97</v>
      </c>
      <c r="E1149" s="602">
        <v>69.489999999999995</v>
      </c>
      <c r="F1149" s="603">
        <v>79.86</v>
      </c>
      <c r="G1149" s="604">
        <v>95.13</v>
      </c>
      <c r="H1149" s="602">
        <v>81.67</v>
      </c>
      <c r="I1149" s="603">
        <v>93.65</v>
      </c>
      <c r="J1149" s="604">
        <v>110.93</v>
      </c>
      <c r="K1149" s="602">
        <v>106.14</v>
      </c>
      <c r="L1149" s="603">
        <v>121.03</v>
      </c>
      <c r="M1149" s="604">
        <v>141.53</v>
      </c>
      <c r="N1149" s="602">
        <v>162.26</v>
      </c>
      <c r="O1149" s="603">
        <v>181.87</v>
      </c>
      <c r="P1149" s="604">
        <v>205</v>
      </c>
      <c r="R1149" s="228"/>
    </row>
    <row r="1150" spans="1:18">
      <c r="A1150" s="670">
        <f t="shared" si="17"/>
        <v>115.4</v>
      </c>
      <c r="B1150" s="602">
        <v>64.42</v>
      </c>
      <c r="C1150" s="603">
        <v>73.55</v>
      </c>
      <c r="D1150" s="604">
        <v>87.24</v>
      </c>
      <c r="E1150" s="602">
        <v>72.37</v>
      </c>
      <c r="F1150" s="603">
        <v>82.54</v>
      </c>
      <c r="G1150" s="604">
        <v>97.6</v>
      </c>
      <c r="H1150" s="602">
        <v>84.94</v>
      </c>
      <c r="I1150" s="603">
        <v>96.67</v>
      </c>
      <c r="J1150" s="604">
        <v>113.68</v>
      </c>
      <c r="K1150" s="602">
        <v>110.07</v>
      </c>
      <c r="L1150" s="603">
        <v>124.6</v>
      </c>
      <c r="M1150" s="604">
        <v>144.66</v>
      </c>
      <c r="N1150" s="602">
        <v>166.8</v>
      </c>
      <c r="O1150" s="603">
        <v>185.76</v>
      </c>
      <c r="P1150" s="604">
        <v>208.05</v>
      </c>
      <c r="R1150" s="228"/>
    </row>
    <row r="1151" spans="1:18">
      <c r="A1151" s="670">
        <f t="shared" si="17"/>
        <v>115.5</v>
      </c>
      <c r="B1151" s="602">
        <v>67.2</v>
      </c>
      <c r="C1151" s="603">
        <v>76.150000000000006</v>
      </c>
      <c r="D1151" s="604">
        <v>89.67</v>
      </c>
      <c r="E1151" s="602">
        <v>75.44</v>
      </c>
      <c r="F1151" s="603">
        <v>85.4</v>
      </c>
      <c r="G1151" s="604">
        <v>100.25</v>
      </c>
      <c r="H1151" s="602">
        <v>88.42</v>
      </c>
      <c r="I1151" s="603">
        <v>99.89</v>
      </c>
      <c r="J1151" s="604">
        <v>116.61</v>
      </c>
      <c r="K1151" s="602">
        <v>114.21</v>
      </c>
      <c r="L1151" s="603">
        <v>128.37</v>
      </c>
      <c r="M1151" s="604">
        <v>147.96</v>
      </c>
      <c r="N1151" s="602">
        <v>171.46</v>
      </c>
      <c r="O1151" s="603">
        <v>189.77</v>
      </c>
      <c r="P1151" s="604">
        <v>211.18</v>
      </c>
      <c r="R1151" s="228"/>
    </row>
    <row r="1152" spans="1:18">
      <c r="A1152" s="670">
        <f t="shared" si="17"/>
        <v>115.6</v>
      </c>
      <c r="B1152" s="602">
        <v>70.180000000000007</v>
      </c>
      <c r="C1152" s="603">
        <v>78.95</v>
      </c>
      <c r="D1152" s="604">
        <v>92.28</v>
      </c>
      <c r="E1152" s="602">
        <v>78.72</v>
      </c>
      <c r="F1152" s="603">
        <v>88.46</v>
      </c>
      <c r="G1152" s="604">
        <v>103.07</v>
      </c>
      <c r="H1152" s="602">
        <v>92.13</v>
      </c>
      <c r="I1152" s="603">
        <v>103.32</v>
      </c>
      <c r="J1152" s="604">
        <v>119.72</v>
      </c>
      <c r="K1152" s="602">
        <v>118.58</v>
      </c>
      <c r="L1152" s="603">
        <v>132.34</v>
      </c>
      <c r="M1152" s="604">
        <v>151.44999999999999</v>
      </c>
      <c r="N1152" s="602">
        <v>176.23</v>
      </c>
      <c r="O1152" s="603">
        <v>193.89</v>
      </c>
      <c r="P1152" s="604">
        <v>214.41</v>
      </c>
      <c r="R1152" s="228"/>
    </row>
    <row r="1153" spans="1:18">
      <c r="A1153" s="670">
        <f t="shared" si="17"/>
        <v>115.7</v>
      </c>
      <c r="B1153" s="602">
        <v>73.36</v>
      </c>
      <c r="C1153" s="603">
        <v>81.94</v>
      </c>
      <c r="D1153" s="604">
        <v>95.07</v>
      </c>
      <c r="E1153" s="602">
        <v>82.22</v>
      </c>
      <c r="F1153" s="603">
        <v>91.73</v>
      </c>
      <c r="G1153" s="604">
        <v>106.09</v>
      </c>
      <c r="H1153" s="602">
        <v>96.06</v>
      </c>
      <c r="I1153" s="603">
        <v>106.97</v>
      </c>
      <c r="J1153" s="604">
        <v>123.04</v>
      </c>
      <c r="K1153" s="602">
        <v>123.17</v>
      </c>
      <c r="L1153" s="603">
        <v>136.54</v>
      </c>
      <c r="M1153" s="604">
        <v>155.13</v>
      </c>
      <c r="N1153" s="602">
        <v>181.09</v>
      </c>
      <c r="O1153" s="603">
        <v>198.12</v>
      </c>
      <c r="P1153" s="604">
        <v>217.73</v>
      </c>
      <c r="R1153" s="228"/>
    </row>
    <row r="1154" spans="1:18">
      <c r="A1154" s="670">
        <f t="shared" si="17"/>
        <v>115.8</v>
      </c>
      <c r="B1154" s="602">
        <v>76.78</v>
      </c>
      <c r="C1154" s="603">
        <v>85.15</v>
      </c>
      <c r="D1154" s="604">
        <v>98.06</v>
      </c>
      <c r="E1154" s="602">
        <v>85.95</v>
      </c>
      <c r="F1154" s="603">
        <v>95.23</v>
      </c>
      <c r="G1154" s="604">
        <v>109.32</v>
      </c>
      <c r="H1154" s="602">
        <v>100.24</v>
      </c>
      <c r="I1154" s="603">
        <v>110.86</v>
      </c>
      <c r="J1154" s="604">
        <v>126.58</v>
      </c>
      <c r="K1154" s="602">
        <v>128</v>
      </c>
      <c r="L1154" s="603">
        <v>140.96</v>
      </c>
      <c r="M1154" s="604">
        <v>159.01</v>
      </c>
      <c r="N1154" s="602">
        <v>186.04</v>
      </c>
      <c r="O1154" s="603">
        <v>202.45</v>
      </c>
      <c r="P1154" s="604">
        <v>221.12</v>
      </c>
      <c r="R1154" s="228"/>
    </row>
    <row r="1155" spans="1:18">
      <c r="A1155" s="670">
        <f t="shared" si="17"/>
        <v>115.9</v>
      </c>
      <c r="B1155" s="602">
        <v>80.44</v>
      </c>
      <c r="C1155" s="603">
        <v>88.59</v>
      </c>
      <c r="D1155" s="604">
        <v>101.27</v>
      </c>
      <c r="E1155" s="602">
        <v>89.94</v>
      </c>
      <c r="F1155" s="603">
        <v>98.97</v>
      </c>
      <c r="G1155" s="604">
        <v>112.78</v>
      </c>
      <c r="H1155" s="602">
        <v>104.68</v>
      </c>
      <c r="I1155" s="603">
        <v>115</v>
      </c>
      <c r="J1155" s="604">
        <v>130.34</v>
      </c>
      <c r="K1155" s="602">
        <v>133.07</v>
      </c>
      <c r="L1155" s="603">
        <v>145.62</v>
      </c>
      <c r="M1155" s="604">
        <v>163.11000000000001</v>
      </c>
      <c r="N1155" s="602">
        <v>191.05</v>
      </c>
      <c r="O1155" s="603">
        <v>206.85</v>
      </c>
      <c r="P1155" s="604">
        <v>224.59</v>
      </c>
      <c r="R1155" s="228"/>
    </row>
    <row r="1156" spans="1:18">
      <c r="A1156" s="670">
        <f t="shared" si="17"/>
        <v>116</v>
      </c>
      <c r="B1156" s="602">
        <v>84.37</v>
      </c>
      <c r="C1156" s="603">
        <v>92.29</v>
      </c>
      <c r="D1156" s="604">
        <v>104.72</v>
      </c>
      <c r="E1156" s="602">
        <v>94.21</v>
      </c>
      <c r="F1156" s="603">
        <v>102.98</v>
      </c>
      <c r="G1156" s="604">
        <v>116.48</v>
      </c>
      <c r="H1156" s="602">
        <v>109.41</v>
      </c>
      <c r="I1156" s="603">
        <v>119.41</v>
      </c>
      <c r="J1156" s="604">
        <v>134.36000000000001</v>
      </c>
      <c r="K1156" s="602">
        <v>138.38</v>
      </c>
      <c r="L1156" s="603">
        <v>150.52000000000001</v>
      </c>
      <c r="M1156" s="604">
        <v>167.42</v>
      </c>
      <c r="N1156" s="602">
        <v>196.1</v>
      </c>
      <c r="O1156" s="603">
        <v>211.32</v>
      </c>
      <c r="P1156" s="604">
        <v>228.11</v>
      </c>
      <c r="R1156" s="228"/>
    </row>
    <row r="1157" spans="1:18">
      <c r="A1157" s="670">
        <f t="shared" si="17"/>
        <v>116.1</v>
      </c>
      <c r="B1157" s="602">
        <v>88.58</v>
      </c>
      <c r="C1157" s="603">
        <v>96.27</v>
      </c>
      <c r="D1157" s="604">
        <v>108.43</v>
      </c>
      <c r="E1157" s="602">
        <v>98.77</v>
      </c>
      <c r="F1157" s="603">
        <v>107.27</v>
      </c>
      <c r="G1157" s="604">
        <v>120.45</v>
      </c>
      <c r="H1157" s="602">
        <v>114.42</v>
      </c>
      <c r="I1157" s="603">
        <v>124.11</v>
      </c>
      <c r="J1157" s="604">
        <v>138.63</v>
      </c>
      <c r="K1157" s="602">
        <v>143.94999999999999</v>
      </c>
      <c r="L1157" s="603">
        <v>155.68</v>
      </c>
      <c r="M1157" s="604">
        <v>171.96</v>
      </c>
      <c r="N1157" s="602">
        <v>201.17</v>
      </c>
      <c r="O1157" s="603">
        <v>215.84</v>
      </c>
      <c r="P1157" s="604">
        <v>231.68</v>
      </c>
      <c r="R1157" s="228"/>
    </row>
    <row r="1158" spans="1:18">
      <c r="A1158" s="670">
        <f t="shared" si="17"/>
        <v>116.2</v>
      </c>
      <c r="B1158" s="602">
        <v>93.1</v>
      </c>
      <c r="C1158" s="603">
        <v>100.55</v>
      </c>
      <c r="D1158" s="604">
        <v>112.42</v>
      </c>
      <c r="E1158" s="602">
        <v>103.64</v>
      </c>
      <c r="F1158" s="603">
        <v>111.87</v>
      </c>
      <c r="G1158" s="604">
        <v>124.7</v>
      </c>
      <c r="H1158" s="602">
        <v>119.74</v>
      </c>
      <c r="I1158" s="603">
        <v>129.11000000000001</v>
      </c>
      <c r="J1158" s="604">
        <v>143.19</v>
      </c>
      <c r="K1158" s="602">
        <v>149.76</v>
      </c>
      <c r="L1158" s="603">
        <v>161.08000000000001</v>
      </c>
      <c r="M1158" s="604">
        <v>176.72</v>
      </c>
      <c r="N1158" s="602">
        <v>206.21</v>
      </c>
      <c r="O1158" s="603">
        <v>220.37</v>
      </c>
      <c r="P1158" s="604">
        <v>235.28</v>
      </c>
      <c r="R1158" s="228"/>
    </row>
    <row r="1159" spans="1:18">
      <c r="A1159" s="670">
        <f t="shared" si="17"/>
        <v>116.3</v>
      </c>
      <c r="B1159" s="602">
        <v>97.94</v>
      </c>
      <c r="C1159" s="603">
        <v>105.15</v>
      </c>
      <c r="D1159" s="604">
        <v>116.72</v>
      </c>
      <c r="E1159" s="602">
        <v>108.84</v>
      </c>
      <c r="F1159" s="603">
        <v>116.8</v>
      </c>
      <c r="G1159" s="604">
        <v>129.26</v>
      </c>
      <c r="H1159" s="602">
        <v>125.37</v>
      </c>
      <c r="I1159" s="603">
        <v>134.41999999999999</v>
      </c>
      <c r="J1159" s="604">
        <v>148.04</v>
      </c>
      <c r="K1159" s="602">
        <v>155.82</v>
      </c>
      <c r="L1159" s="603">
        <v>166.74</v>
      </c>
      <c r="M1159" s="604">
        <v>181.72</v>
      </c>
      <c r="N1159" s="602">
        <v>211.19</v>
      </c>
      <c r="O1159" s="603">
        <v>224.89</v>
      </c>
      <c r="P1159" s="604">
        <v>238.88</v>
      </c>
      <c r="R1159" s="228"/>
    </row>
    <row r="1160" spans="1:18">
      <c r="A1160" s="670">
        <f t="shared" ref="A1160:A1196" si="18">ROUND(A1159+0.1,1)</f>
        <v>116.4</v>
      </c>
      <c r="B1160" s="602">
        <v>103.14</v>
      </c>
      <c r="C1160" s="603">
        <v>110.1</v>
      </c>
      <c r="D1160" s="604">
        <v>121.34</v>
      </c>
      <c r="E1160" s="602">
        <v>114.39</v>
      </c>
      <c r="F1160" s="603">
        <v>122.07</v>
      </c>
      <c r="G1160" s="604">
        <v>134.15</v>
      </c>
      <c r="H1160" s="602">
        <v>131.33000000000001</v>
      </c>
      <c r="I1160" s="603">
        <v>140.07</v>
      </c>
      <c r="J1160" s="604">
        <v>153.19999999999999</v>
      </c>
      <c r="K1160" s="602">
        <v>162.1</v>
      </c>
      <c r="L1160" s="603">
        <v>172.64</v>
      </c>
      <c r="M1160" s="604">
        <v>186.94</v>
      </c>
      <c r="N1160" s="602">
        <v>216.08</v>
      </c>
      <c r="O1160" s="603">
        <v>229.37</v>
      </c>
      <c r="P1160" s="604">
        <v>242.45</v>
      </c>
      <c r="R1160" s="228"/>
    </row>
    <row r="1161" spans="1:18">
      <c r="A1161" s="670">
        <f t="shared" si="18"/>
        <v>116.5</v>
      </c>
      <c r="B1161" s="602">
        <v>108.72</v>
      </c>
      <c r="C1161" s="603">
        <v>115.42</v>
      </c>
      <c r="D1161" s="604">
        <v>126.32</v>
      </c>
      <c r="E1161" s="602">
        <v>120.31</v>
      </c>
      <c r="F1161" s="603">
        <v>127.71</v>
      </c>
      <c r="G1161" s="604">
        <v>139.38</v>
      </c>
      <c r="H1161" s="602">
        <v>137.63</v>
      </c>
      <c r="I1161" s="603">
        <v>146.05000000000001</v>
      </c>
      <c r="J1161" s="604">
        <v>158.68</v>
      </c>
      <c r="K1161" s="602">
        <v>168.59</v>
      </c>
      <c r="L1161" s="603">
        <v>178.78</v>
      </c>
      <c r="M1161" s="604">
        <v>192.39</v>
      </c>
      <c r="N1161" s="602">
        <v>220.82</v>
      </c>
      <c r="O1161" s="603">
        <v>233.77</v>
      </c>
      <c r="P1161" s="604">
        <v>245.98</v>
      </c>
      <c r="R1161" s="228"/>
    </row>
    <row r="1162" spans="1:18">
      <c r="A1162" s="670">
        <f t="shared" si="18"/>
        <v>116.6</v>
      </c>
      <c r="B1162" s="602">
        <v>114.68</v>
      </c>
      <c r="C1162" s="603">
        <v>121.14</v>
      </c>
      <c r="D1162" s="604">
        <v>131.68</v>
      </c>
      <c r="E1162" s="602">
        <v>126.6</v>
      </c>
      <c r="F1162" s="603">
        <v>133.74</v>
      </c>
      <c r="G1162" s="604">
        <v>144.97999999999999</v>
      </c>
      <c r="H1162" s="602">
        <v>144.25</v>
      </c>
      <c r="I1162" s="603">
        <v>152.38</v>
      </c>
      <c r="J1162" s="604">
        <v>164.48</v>
      </c>
      <c r="K1162" s="602">
        <v>175.27</v>
      </c>
      <c r="L1162" s="603">
        <v>185.14</v>
      </c>
      <c r="M1162" s="604">
        <v>198.04</v>
      </c>
      <c r="N1162" s="602">
        <v>225.37</v>
      </c>
      <c r="O1162" s="603">
        <v>238.04</v>
      </c>
      <c r="P1162" s="604">
        <v>249.42</v>
      </c>
      <c r="R1162" s="228"/>
    </row>
    <row r="1163" spans="1:18">
      <c r="A1163" s="670">
        <f t="shared" si="18"/>
        <v>116.7</v>
      </c>
      <c r="B1163" s="602">
        <v>121.06</v>
      </c>
      <c r="C1163" s="603">
        <v>127.28</v>
      </c>
      <c r="D1163" s="604">
        <v>137.44</v>
      </c>
      <c r="E1163" s="602">
        <v>133.28</v>
      </c>
      <c r="F1163" s="603">
        <v>140.16</v>
      </c>
      <c r="G1163" s="604">
        <v>150.97</v>
      </c>
      <c r="H1163" s="602">
        <v>151.19999999999999</v>
      </c>
      <c r="I1163" s="603">
        <v>159.06</v>
      </c>
      <c r="J1163" s="604">
        <v>170.62</v>
      </c>
      <c r="K1163" s="602">
        <v>182.09</v>
      </c>
      <c r="L1163" s="603">
        <v>191.68</v>
      </c>
      <c r="M1163" s="604">
        <v>203.88</v>
      </c>
      <c r="N1163" s="602">
        <v>229.67</v>
      </c>
      <c r="O1163" s="603">
        <v>242.14</v>
      </c>
      <c r="P1163" s="604">
        <v>252.73</v>
      </c>
      <c r="R1163" s="228"/>
    </row>
    <row r="1164" spans="1:18">
      <c r="A1164" s="670">
        <f t="shared" si="18"/>
        <v>116.8</v>
      </c>
      <c r="B1164" s="602">
        <v>127.87</v>
      </c>
      <c r="C1164" s="603">
        <v>133.86000000000001</v>
      </c>
      <c r="D1164" s="604">
        <v>143.62</v>
      </c>
      <c r="E1164" s="602">
        <v>140.35</v>
      </c>
      <c r="F1164" s="603">
        <v>147</v>
      </c>
      <c r="G1164" s="604">
        <v>157.35</v>
      </c>
      <c r="H1164" s="602">
        <v>158.46</v>
      </c>
      <c r="I1164" s="603">
        <v>166.08</v>
      </c>
      <c r="J1164" s="604">
        <v>177.09</v>
      </c>
      <c r="K1164" s="602">
        <v>189</v>
      </c>
      <c r="L1164" s="603">
        <v>198.37</v>
      </c>
      <c r="M1164" s="604">
        <v>209.87</v>
      </c>
      <c r="N1164" s="602">
        <v>233.69</v>
      </c>
      <c r="O1164" s="603">
        <v>246.02</v>
      </c>
      <c r="P1164" s="604">
        <v>255.89</v>
      </c>
      <c r="R1164" s="228"/>
    </row>
    <row r="1165" spans="1:18">
      <c r="A1165" s="670">
        <f t="shared" si="18"/>
        <v>116.9</v>
      </c>
      <c r="B1165" s="602">
        <v>135.1</v>
      </c>
      <c r="C1165" s="603">
        <v>140.88999999999999</v>
      </c>
      <c r="D1165" s="604">
        <v>150.25</v>
      </c>
      <c r="E1165" s="602">
        <v>147.80000000000001</v>
      </c>
      <c r="F1165" s="603">
        <v>154.25</v>
      </c>
      <c r="G1165" s="604">
        <v>164.12</v>
      </c>
      <c r="H1165" s="602">
        <v>165.99</v>
      </c>
      <c r="I1165" s="603">
        <v>173.42</v>
      </c>
      <c r="J1165" s="604">
        <v>183.87</v>
      </c>
      <c r="K1165" s="602">
        <v>195.96</v>
      </c>
      <c r="L1165" s="603">
        <v>205.17</v>
      </c>
      <c r="M1165" s="604">
        <v>215.97</v>
      </c>
      <c r="N1165" s="602">
        <v>237.37</v>
      </c>
      <c r="O1165" s="603">
        <v>249.64</v>
      </c>
      <c r="P1165" s="604">
        <v>258.85000000000002</v>
      </c>
      <c r="R1165" s="228"/>
    </row>
    <row r="1166" spans="1:18">
      <c r="A1166" s="670">
        <f t="shared" si="18"/>
        <v>117</v>
      </c>
      <c r="B1166" s="602">
        <v>142.77000000000001</v>
      </c>
      <c r="C1166" s="603">
        <v>148.38999999999999</v>
      </c>
      <c r="D1166" s="604">
        <v>157.33000000000001</v>
      </c>
      <c r="E1166" s="602">
        <v>155.62</v>
      </c>
      <c r="F1166" s="603">
        <v>161.9</v>
      </c>
      <c r="G1166" s="604">
        <v>171.3</v>
      </c>
      <c r="H1166" s="602">
        <v>173.77</v>
      </c>
      <c r="I1166" s="603">
        <v>181.05</v>
      </c>
      <c r="J1166" s="604">
        <v>190.94</v>
      </c>
      <c r="K1166" s="602">
        <v>202.87</v>
      </c>
      <c r="L1166" s="603">
        <v>211.99</v>
      </c>
      <c r="M1166" s="604">
        <v>222.13</v>
      </c>
      <c r="N1166" s="602">
        <v>240.68</v>
      </c>
      <c r="O1166" s="603">
        <v>252.96</v>
      </c>
      <c r="P1166" s="604">
        <v>261.58</v>
      </c>
      <c r="R1166" s="228"/>
    </row>
    <row r="1167" spans="1:18">
      <c r="A1167" s="670">
        <f t="shared" si="18"/>
        <v>117.1</v>
      </c>
      <c r="B1167" s="602">
        <v>150.86000000000001</v>
      </c>
      <c r="C1167" s="603">
        <v>156.34</v>
      </c>
      <c r="D1167" s="604">
        <v>164.87</v>
      </c>
      <c r="E1167" s="602">
        <v>163.77000000000001</v>
      </c>
      <c r="F1167" s="603">
        <v>169.93</v>
      </c>
      <c r="G1167" s="604">
        <v>178.87</v>
      </c>
      <c r="H1167" s="602">
        <v>181.71</v>
      </c>
      <c r="I1167" s="603">
        <v>188.92</v>
      </c>
      <c r="J1167" s="604">
        <v>198.27</v>
      </c>
      <c r="K1167" s="602">
        <v>209.65</v>
      </c>
      <c r="L1167" s="603">
        <v>218.77</v>
      </c>
      <c r="M1167" s="604">
        <v>228.28</v>
      </c>
      <c r="N1167" s="602">
        <v>243.59</v>
      </c>
      <c r="O1167" s="603">
        <v>255.94</v>
      </c>
      <c r="P1167" s="604">
        <v>264.05</v>
      </c>
      <c r="R1167" s="228"/>
    </row>
    <row r="1168" spans="1:18">
      <c r="A1168" s="670">
        <f t="shared" si="18"/>
        <v>117.2</v>
      </c>
      <c r="B1168" s="602">
        <v>159.34</v>
      </c>
      <c r="C1168" s="603">
        <v>164.74</v>
      </c>
      <c r="D1168" s="604">
        <v>172.85</v>
      </c>
      <c r="E1168" s="602">
        <v>172.19</v>
      </c>
      <c r="F1168" s="603">
        <v>178.31</v>
      </c>
      <c r="G1168" s="604">
        <v>186.78</v>
      </c>
      <c r="H1168" s="602">
        <v>189.76</v>
      </c>
      <c r="I1168" s="603">
        <v>196.97</v>
      </c>
      <c r="J1168" s="604">
        <v>205.8</v>
      </c>
      <c r="K1168" s="602">
        <v>216.2</v>
      </c>
      <c r="L1168" s="603">
        <v>225.4</v>
      </c>
      <c r="M1168" s="604">
        <v>234.34</v>
      </c>
      <c r="N1168" s="602">
        <v>246.1</v>
      </c>
      <c r="O1168" s="603">
        <v>258.55</v>
      </c>
      <c r="P1168" s="604">
        <v>266.23</v>
      </c>
      <c r="R1168" s="228"/>
    </row>
    <row r="1169" spans="1:18">
      <c r="A1169" s="670">
        <f t="shared" si="18"/>
        <v>117.3</v>
      </c>
      <c r="B1169" s="602">
        <v>168.14</v>
      </c>
      <c r="C1169" s="603">
        <v>173.54</v>
      </c>
      <c r="D1169" s="604">
        <v>181.24</v>
      </c>
      <c r="E1169" s="602">
        <v>180.82</v>
      </c>
      <c r="F1169" s="603">
        <v>186.97</v>
      </c>
      <c r="G1169" s="604">
        <v>195</v>
      </c>
      <c r="H1169" s="602">
        <v>197.8</v>
      </c>
      <c r="I1169" s="603">
        <v>205.1</v>
      </c>
      <c r="J1169" s="604">
        <v>213.44</v>
      </c>
      <c r="K1169" s="602">
        <v>222.41</v>
      </c>
      <c r="L1169" s="603">
        <v>231.79</v>
      </c>
      <c r="M1169" s="604">
        <v>240.2</v>
      </c>
      <c r="N1169" s="602">
        <v>248.2</v>
      </c>
      <c r="O1169" s="603">
        <v>260.8</v>
      </c>
      <c r="P1169" s="604">
        <v>268.10000000000002</v>
      </c>
      <c r="R1169" s="228"/>
    </row>
    <row r="1170" spans="1:18">
      <c r="A1170" s="670">
        <f t="shared" si="18"/>
        <v>117.4</v>
      </c>
      <c r="B1170" s="602">
        <v>177.2</v>
      </c>
      <c r="C1170" s="603">
        <v>182.67</v>
      </c>
      <c r="D1170" s="604">
        <v>190</v>
      </c>
      <c r="E1170" s="602">
        <v>189.54</v>
      </c>
      <c r="F1170" s="603">
        <v>195.81</v>
      </c>
      <c r="G1170" s="604">
        <v>203.44</v>
      </c>
      <c r="H1170" s="602">
        <v>205.7</v>
      </c>
      <c r="I1170" s="603">
        <v>213.19</v>
      </c>
      <c r="J1170" s="604">
        <v>221.09</v>
      </c>
      <c r="K1170" s="602">
        <v>228.17</v>
      </c>
      <c r="L1170" s="603">
        <v>237.8</v>
      </c>
      <c r="M1170" s="604">
        <v>245.77</v>
      </c>
      <c r="N1170" s="602">
        <v>249.92</v>
      </c>
      <c r="O1170" s="603">
        <v>262.68</v>
      </c>
      <c r="P1170" s="604">
        <v>269.68</v>
      </c>
      <c r="R1170" s="228"/>
    </row>
    <row r="1171" spans="1:18">
      <c r="A1171" s="670">
        <f t="shared" si="18"/>
        <v>117.5</v>
      </c>
      <c r="B1171" s="602">
        <v>186.39</v>
      </c>
      <c r="C1171" s="603">
        <v>192.03</v>
      </c>
      <c r="D1171" s="604">
        <v>199.03</v>
      </c>
      <c r="E1171" s="602">
        <v>198.22</v>
      </c>
      <c r="F1171" s="603">
        <v>204.72</v>
      </c>
      <c r="G1171" s="604">
        <v>212</v>
      </c>
      <c r="H1171" s="602">
        <v>213.32</v>
      </c>
      <c r="I1171" s="603">
        <v>221.1</v>
      </c>
      <c r="J1171" s="604">
        <v>228.63</v>
      </c>
      <c r="K1171" s="602">
        <v>233.36</v>
      </c>
      <c r="L1171" s="603">
        <v>243.34</v>
      </c>
      <c r="M1171" s="604">
        <v>250.92</v>
      </c>
      <c r="N1171" s="602">
        <v>251.29</v>
      </c>
      <c r="O1171" s="603">
        <v>264.22000000000003</v>
      </c>
      <c r="P1171" s="604">
        <v>270.97000000000003</v>
      </c>
      <c r="R1171" s="228"/>
    </row>
    <row r="1172" spans="1:18">
      <c r="A1172" s="670">
        <f t="shared" si="18"/>
        <v>117.6</v>
      </c>
      <c r="B1172" s="602">
        <v>195.57</v>
      </c>
      <c r="C1172" s="603">
        <v>201.49</v>
      </c>
      <c r="D1172" s="604">
        <v>208.22</v>
      </c>
      <c r="E1172" s="602">
        <v>206.7</v>
      </c>
      <c r="F1172" s="603">
        <v>213.53</v>
      </c>
      <c r="G1172" s="604">
        <v>220.52</v>
      </c>
      <c r="H1172" s="602">
        <v>220.49</v>
      </c>
      <c r="I1172" s="603">
        <v>228.67</v>
      </c>
      <c r="J1172" s="604">
        <v>235.89</v>
      </c>
      <c r="K1172" s="602">
        <v>237.9</v>
      </c>
      <c r="L1172" s="603">
        <v>248.28</v>
      </c>
      <c r="M1172" s="604">
        <v>255.56</v>
      </c>
      <c r="N1172" s="602">
        <v>252.38</v>
      </c>
      <c r="O1172" s="603">
        <v>265.45999999999998</v>
      </c>
      <c r="P1172" s="604">
        <v>272</v>
      </c>
      <c r="R1172" s="228"/>
    </row>
    <row r="1173" spans="1:18">
      <c r="A1173" s="670">
        <f t="shared" si="18"/>
        <v>117.7</v>
      </c>
      <c r="B1173" s="602">
        <v>204.56</v>
      </c>
      <c r="C1173" s="603">
        <v>210.87</v>
      </c>
      <c r="D1173" s="604">
        <v>217.4</v>
      </c>
      <c r="E1173" s="602">
        <v>214.78</v>
      </c>
      <c r="F1173" s="603">
        <v>222.06</v>
      </c>
      <c r="G1173" s="604">
        <v>228.83</v>
      </c>
      <c r="H1173" s="602">
        <v>227.05</v>
      </c>
      <c r="I1173" s="603">
        <v>235.71</v>
      </c>
      <c r="J1173" s="604">
        <v>242.71</v>
      </c>
      <c r="K1173" s="602">
        <v>241.73</v>
      </c>
      <c r="L1173" s="603">
        <v>252.54</v>
      </c>
      <c r="M1173" s="604">
        <v>259.60000000000002</v>
      </c>
      <c r="N1173" s="602">
        <v>253.23</v>
      </c>
      <c r="O1173" s="603">
        <v>266.45</v>
      </c>
      <c r="P1173" s="604">
        <v>272.82</v>
      </c>
      <c r="R1173" s="228"/>
    </row>
    <row r="1174" spans="1:18">
      <c r="A1174" s="670">
        <f t="shared" si="18"/>
        <v>117.8</v>
      </c>
      <c r="B1174" s="602">
        <v>213.13</v>
      </c>
      <c r="C1174" s="603">
        <v>219.95</v>
      </c>
      <c r="D1174" s="604">
        <v>226.35</v>
      </c>
      <c r="E1174" s="602">
        <v>222.26</v>
      </c>
      <c r="F1174" s="603">
        <v>230.09</v>
      </c>
      <c r="G1174" s="604">
        <v>236.73</v>
      </c>
      <c r="H1174" s="602">
        <v>232.84</v>
      </c>
      <c r="I1174" s="603">
        <v>242.05</v>
      </c>
      <c r="J1174" s="604">
        <v>248.91</v>
      </c>
      <c r="K1174" s="602">
        <v>244.84</v>
      </c>
      <c r="L1174" s="603">
        <v>256.08</v>
      </c>
      <c r="M1174" s="604">
        <v>262.97000000000003</v>
      </c>
      <c r="N1174" s="602">
        <v>253.91</v>
      </c>
      <c r="O1174" s="603">
        <v>267.24</v>
      </c>
      <c r="P1174" s="604">
        <v>273.45999999999998</v>
      </c>
      <c r="R1174" s="228"/>
    </row>
    <row r="1175" spans="1:18">
      <c r="A1175" s="670">
        <f t="shared" si="18"/>
        <v>117.9</v>
      </c>
      <c r="B1175" s="602">
        <v>221.03</v>
      </c>
      <c r="C1175" s="603">
        <v>228.47</v>
      </c>
      <c r="D1175" s="604">
        <v>234.85</v>
      </c>
      <c r="E1175" s="602">
        <v>228.93</v>
      </c>
      <c r="F1175" s="603">
        <v>237.38</v>
      </c>
      <c r="G1175" s="604">
        <v>243.98</v>
      </c>
      <c r="H1175" s="602">
        <v>237.74</v>
      </c>
      <c r="I1175" s="603">
        <v>247.54</v>
      </c>
      <c r="J1175" s="604">
        <v>254.32</v>
      </c>
      <c r="K1175" s="602">
        <v>247.24</v>
      </c>
      <c r="L1175" s="603">
        <v>258.89</v>
      </c>
      <c r="M1175" s="604">
        <v>265.66000000000003</v>
      </c>
      <c r="N1175" s="602">
        <v>254.45</v>
      </c>
      <c r="O1175" s="603">
        <v>267.88</v>
      </c>
      <c r="P1175" s="604">
        <v>273.97000000000003</v>
      </c>
      <c r="R1175" s="228"/>
    </row>
    <row r="1176" spans="1:18">
      <c r="A1176" s="670">
        <f t="shared" si="18"/>
        <v>118</v>
      </c>
      <c r="B1176" s="602">
        <v>228.04</v>
      </c>
      <c r="C1176" s="603">
        <v>236.16</v>
      </c>
      <c r="D1176" s="604">
        <v>242.61</v>
      </c>
      <c r="E1176" s="602">
        <v>234.61</v>
      </c>
      <c r="F1176" s="603">
        <v>243.73</v>
      </c>
      <c r="G1176" s="604">
        <v>250.36</v>
      </c>
      <c r="H1176" s="602">
        <v>241.68</v>
      </c>
      <c r="I1176" s="603">
        <v>252.06</v>
      </c>
      <c r="J1176" s="604">
        <v>258.83</v>
      </c>
      <c r="K1176" s="602">
        <v>249.03</v>
      </c>
      <c r="L1176" s="603">
        <v>261.04000000000002</v>
      </c>
      <c r="M1176" s="604">
        <v>267.7</v>
      </c>
      <c r="N1176" s="602">
        <v>254.9</v>
      </c>
      <c r="O1176" s="603">
        <v>268.41000000000003</v>
      </c>
      <c r="P1176" s="604">
        <v>274.39</v>
      </c>
      <c r="R1176" s="228"/>
    </row>
    <row r="1177" spans="1:18">
      <c r="A1177" s="670">
        <f t="shared" si="18"/>
        <v>118.1</v>
      </c>
      <c r="B1177" s="602">
        <v>233.94</v>
      </c>
      <c r="C1177" s="603">
        <v>242.79</v>
      </c>
      <c r="D1177" s="604">
        <v>249.37</v>
      </c>
      <c r="E1177" s="602">
        <v>239.19</v>
      </c>
      <c r="F1177" s="603">
        <v>248.97</v>
      </c>
      <c r="G1177" s="604">
        <v>255.69</v>
      </c>
      <c r="H1177" s="602">
        <v>244.66</v>
      </c>
      <c r="I1177" s="603">
        <v>255.59</v>
      </c>
      <c r="J1177" s="604">
        <v>262.36</v>
      </c>
      <c r="K1177" s="602">
        <v>250.31</v>
      </c>
      <c r="L1177" s="603">
        <v>262.61</v>
      </c>
      <c r="M1177" s="604">
        <v>269.18</v>
      </c>
      <c r="N1177" s="602">
        <v>255.27</v>
      </c>
      <c r="O1177" s="603">
        <v>268.85000000000002</v>
      </c>
      <c r="P1177" s="604">
        <v>274.73</v>
      </c>
      <c r="R1177" s="228"/>
    </row>
    <row r="1178" spans="1:18">
      <c r="A1178" s="670">
        <f t="shared" si="18"/>
        <v>118.2</v>
      </c>
      <c r="B1178" s="602">
        <v>238.6</v>
      </c>
      <c r="C1178" s="603">
        <v>248.16</v>
      </c>
      <c r="D1178" s="604">
        <v>254.92</v>
      </c>
      <c r="E1178" s="602">
        <v>242.64</v>
      </c>
      <c r="F1178" s="603">
        <v>253.04</v>
      </c>
      <c r="G1178" s="604">
        <v>259.86</v>
      </c>
      <c r="H1178" s="602">
        <v>246.79</v>
      </c>
      <c r="I1178" s="603">
        <v>258.17</v>
      </c>
      <c r="J1178" s="604">
        <v>264.95</v>
      </c>
      <c r="K1178" s="602">
        <v>251.21</v>
      </c>
      <c r="L1178" s="603">
        <v>263.74</v>
      </c>
      <c r="M1178" s="604">
        <v>270.22000000000003</v>
      </c>
      <c r="N1178" s="602">
        <v>255.58</v>
      </c>
      <c r="O1178" s="603">
        <v>269.20999999999998</v>
      </c>
      <c r="P1178" s="604">
        <v>275.02</v>
      </c>
      <c r="R1178" s="228"/>
    </row>
    <row r="1179" spans="1:18">
      <c r="A1179" s="670">
        <f t="shared" si="18"/>
        <v>118.3</v>
      </c>
      <c r="B1179" s="602">
        <v>242</v>
      </c>
      <c r="C1179" s="603">
        <v>252.19</v>
      </c>
      <c r="D1179" s="604">
        <v>259.12</v>
      </c>
      <c r="E1179" s="602">
        <v>245.04</v>
      </c>
      <c r="F1179" s="603">
        <v>255.95</v>
      </c>
      <c r="G1179" s="604">
        <v>262.86</v>
      </c>
      <c r="H1179" s="602">
        <v>248.22</v>
      </c>
      <c r="I1179" s="603">
        <v>259.95</v>
      </c>
      <c r="J1179" s="604">
        <v>266.72000000000003</v>
      </c>
      <c r="K1179" s="602">
        <v>251.86</v>
      </c>
      <c r="L1179" s="603">
        <v>264.54000000000002</v>
      </c>
      <c r="M1179" s="604">
        <v>270.94</v>
      </c>
      <c r="N1179" s="602">
        <v>255.83</v>
      </c>
      <c r="O1179" s="603">
        <v>269.51</v>
      </c>
      <c r="P1179" s="604">
        <v>275.25</v>
      </c>
      <c r="R1179" s="228"/>
    </row>
    <row r="1180" spans="1:18">
      <c r="A1180" s="670">
        <f t="shared" si="18"/>
        <v>118.4</v>
      </c>
      <c r="B1180" s="602">
        <v>244.24</v>
      </c>
      <c r="C1180" s="603">
        <v>254.95</v>
      </c>
      <c r="D1180" s="604">
        <v>262.01</v>
      </c>
      <c r="E1180" s="602">
        <v>246.57</v>
      </c>
      <c r="F1180" s="603">
        <v>257.88</v>
      </c>
      <c r="G1180" s="604">
        <v>264.82</v>
      </c>
      <c r="H1180" s="602">
        <v>249.13</v>
      </c>
      <c r="I1180" s="603">
        <v>261.12</v>
      </c>
      <c r="J1180" s="604">
        <v>267.83999999999997</v>
      </c>
      <c r="K1180" s="602">
        <v>252.32</v>
      </c>
      <c r="L1180" s="603">
        <v>265.12</v>
      </c>
      <c r="M1180" s="604">
        <v>271.43</v>
      </c>
      <c r="N1180" s="602">
        <v>256.02999999999997</v>
      </c>
      <c r="O1180" s="603">
        <v>269.75</v>
      </c>
      <c r="P1180" s="604">
        <v>275.44</v>
      </c>
      <c r="R1180" s="228"/>
    </row>
    <row r="1181" spans="1:18">
      <c r="A1181" s="670">
        <f t="shared" si="18"/>
        <v>118.5</v>
      </c>
      <c r="B1181" s="602">
        <v>245.56</v>
      </c>
      <c r="C1181" s="603">
        <v>256.63</v>
      </c>
      <c r="D1181" s="604">
        <v>263.75</v>
      </c>
      <c r="E1181" s="602">
        <v>247.47</v>
      </c>
      <c r="F1181" s="603">
        <v>259.04000000000002</v>
      </c>
      <c r="G1181" s="604">
        <v>265.97000000000003</v>
      </c>
      <c r="H1181" s="602">
        <v>249.7</v>
      </c>
      <c r="I1181" s="603">
        <v>261.83999999999997</v>
      </c>
      <c r="J1181" s="604">
        <v>268.51</v>
      </c>
      <c r="K1181" s="602">
        <v>252.64</v>
      </c>
      <c r="L1181" s="603">
        <v>265.52</v>
      </c>
      <c r="M1181" s="604">
        <v>271.77</v>
      </c>
      <c r="N1181" s="602">
        <v>256.18</v>
      </c>
      <c r="O1181" s="603">
        <v>269.92</v>
      </c>
      <c r="P1181" s="604">
        <v>275.58</v>
      </c>
      <c r="R1181" s="228"/>
    </row>
    <row r="1182" spans="1:18">
      <c r="A1182" s="670">
        <f t="shared" si="18"/>
        <v>118.6</v>
      </c>
      <c r="B1182" s="602">
        <v>246.24</v>
      </c>
      <c r="C1182" s="603">
        <v>257.52999999999997</v>
      </c>
      <c r="D1182" s="604">
        <v>264.63</v>
      </c>
      <c r="E1182" s="602">
        <v>247.95</v>
      </c>
      <c r="F1182" s="603">
        <v>259.67</v>
      </c>
      <c r="G1182" s="604">
        <v>266.56</v>
      </c>
      <c r="H1182" s="602">
        <v>250.04</v>
      </c>
      <c r="I1182" s="603">
        <v>262.27</v>
      </c>
      <c r="J1182" s="604">
        <v>268.89</v>
      </c>
      <c r="K1182" s="602">
        <v>252.85</v>
      </c>
      <c r="L1182" s="603">
        <v>265.79000000000002</v>
      </c>
      <c r="M1182" s="604">
        <v>271.99</v>
      </c>
      <c r="N1182" s="602">
        <v>256.27</v>
      </c>
      <c r="O1182" s="603">
        <v>270.04000000000002</v>
      </c>
      <c r="P1182" s="604">
        <v>275.67</v>
      </c>
      <c r="R1182" s="228"/>
    </row>
    <row r="1183" spans="1:18">
      <c r="A1183" s="670">
        <f t="shared" si="18"/>
        <v>118.7</v>
      </c>
      <c r="B1183" s="602">
        <v>246.51</v>
      </c>
      <c r="C1183" s="603">
        <v>257.89999999999998</v>
      </c>
      <c r="D1183" s="604">
        <v>264.95999999999998</v>
      </c>
      <c r="E1183" s="602">
        <v>248.17</v>
      </c>
      <c r="F1183" s="603">
        <v>259.95</v>
      </c>
      <c r="G1183" s="604">
        <v>266.81</v>
      </c>
      <c r="H1183" s="602">
        <v>250.2</v>
      </c>
      <c r="I1183" s="603">
        <v>262.48</v>
      </c>
      <c r="J1183" s="604">
        <v>269.07</v>
      </c>
      <c r="K1183" s="602">
        <v>252.96</v>
      </c>
      <c r="L1183" s="603">
        <v>265.92</v>
      </c>
      <c r="M1183" s="604">
        <v>272.10000000000002</v>
      </c>
      <c r="N1183" s="602">
        <v>256.32</v>
      </c>
      <c r="O1183" s="603">
        <v>270.10000000000002</v>
      </c>
      <c r="P1183" s="604">
        <v>275.72000000000003</v>
      </c>
      <c r="R1183" s="228"/>
    </row>
    <row r="1184" spans="1:18">
      <c r="A1184" s="670">
        <f t="shared" si="18"/>
        <v>118.8</v>
      </c>
      <c r="B1184" s="602">
        <v>246.52</v>
      </c>
      <c r="C1184" s="603">
        <v>257.89999999999998</v>
      </c>
      <c r="D1184" s="604">
        <v>264.97000000000003</v>
      </c>
      <c r="E1184" s="602">
        <v>248.17</v>
      </c>
      <c r="F1184" s="603">
        <v>259.95999999999998</v>
      </c>
      <c r="G1184" s="604">
        <v>266.81</v>
      </c>
      <c r="H1184" s="602">
        <v>250.21</v>
      </c>
      <c r="I1184" s="603">
        <v>262.48</v>
      </c>
      <c r="J1184" s="604">
        <v>269.07</v>
      </c>
      <c r="K1184" s="602">
        <v>252.96</v>
      </c>
      <c r="L1184" s="603">
        <v>265.92</v>
      </c>
      <c r="M1184" s="604">
        <v>272.10000000000002</v>
      </c>
      <c r="N1184" s="602">
        <v>256.32</v>
      </c>
      <c r="O1184" s="603">
        <v>270.10000000000002</v>
      </c>
      <c r="P1184" s="604">
        <v>275.72000000000003</v>
      </c>
      <c r="R1184" s="228"/>
    </row>
    <row r="1185" spans="1:18">
      <c r="A1185" s="670">
        <f t="shared" si="18"/>
        <v>118.9</v>
      </c>
      <c r="B1185" s="602">
        <v>246.24</v>
      </c>
      <c r="C1185" s="603">
        <v>257.54000000000002</v>
      </c>
      <c r="D1185" s="604">
        <v>264.64</v>
      </c>
      <c r="E1185" s="602">
        <v>247.96</v>
      </c>
      <c r="F1185" s="603">
        <v>259.69</v>
      </c>
      <c r="G1185" s="604">
        <v>266.58</v>
      </c>
      <c r="H1185" s="602">
        <v>250.05</v>
      </c>
      <c r="I1185" s="603">
        <v>262.29000000000002</v>
      </c>
      <c r="J1185" s="604">
        <v>268.89999999999998</v>
      </c>
      <c r="K1185" s="602">
        <v>252.86</v>
      </c>
      <c r="L1185" s="603">
        <v>265.8</v>
      </c>
      <c r="M1185" s="604">
        <v>272</v>
      </c>
      <c r="N1185" s="602">
        <v>256.27999999999997</v>
      </c>
      <c r="O1185" s="603">
        <v>270.05</v>
      </c>
      <c r="P1185" s="604">
        <v>275.67</v>
      </c>
      <c r="R1185" s="228"/>
    </row>
    <row r="1186" spans="1:18">
      <c r="A1186" s="670">
        <f t="shared" si="18"/>
        <v>119</v>
      </c>
      <c r="B1186" s="602">
        <v>245.58</v>
      </c>
      <c r="C1186" s="603">
        <v>256.66000000000003</v>
      </c>
      <c r="D1186" s="604">
        <v>263.77999999999997</v>
      </c>
      <c r="E1186" s="602">
        <v>247.48</v>
      </c>
      <c r="F1186" s="603">
        <v>259.06</v>
      </c>
      <c r="G1186" s="604">
        <v>266</v>
      </c>
      <c r="H1186" s="602">
        <v>249.71</v>
      </c>
      <c r="I1186" s="603">
        <v>261.87</v>
      </c>
      <c r="J1186" s="604">
        <v>268.52999999999997</v>
      </c>
      <c r="K1186" s="602">
        <v>252.65</v>
      </c>
      <c r="L1186" s="603">
        <v>265.54000000000002</v>
      </c>
      <c r="M1186" s="604">
        <v>271.79000000000002</v>
      </c>
      <c r="N1186" s="602">
        <v>256.18</v>
      </c>
      <c r="O1186" s="603">
        <v>269.93</v>
      </c>
      <c r="P1186" s="604">
        <v>275.58999999999997</v>
      </c>
      <c r="R1186" s="228"/>
    </row>
    <row r="1187" spans="1:18">
      <c r="A1187" s="670">
        <f t="shared" si="18"/>
        <v>119.1</v>
      </c>
      <c r="B1187" s="602">
        <v>244.27</v>
      </c>
      <c r="C1187" s="603">
        <v>255</v>
      </c>
      <c r="D1187" s="604">
        <v>262.07</v>
      </c>
      <c r="E1187" s="602">
        <v>246.59</v>
      </c>
      <c r="F1187" s="603">
        <v>257.92</v>
      </c>
      <c r="G1187" s="604">
        <v>264.87</v>
      </c>
      <c r="H1187" s="602">
        <v>249.15</v>
      </c>
      <c r="I1187" s="603">
        <v>261.14999999999998</v>
      </c>
      <c r="J1187" s="604">
        <v>267.88</v>
      </c>
      <c r="K1187" s="602">
        <v>252.33</v>
      </c>
      <c r="L1187" s="603">
        <v>265.14</v>
      </c>
      <c r="M1187" s="604">
        <v>271.45999999999998</v>
      </c>
      <c r="N1187" s="602">
        <v>256.04000000000002</v>
      </c>
      <c r="O1187" s="603">
        <v>269.76</v>
      </c>
      <c r="P1187" s="604">
        <v>275.45</v>
      </c>
      <c r="R1187" s="228"/>
    </row>
    <row r="1188" spans="1:18">
      <c r="A1188" s="670">
        <f t="shared" si="18"/>
        <v>119.2</v>
      </c>
      <c r="B1188" s="602">
        <v>242.05</v>
      </c>
      <c r="C1188" s="603">
        <v>252.27</v>
      </c>
      <c r="D1188" s="604">
        <v>259.23</v>
      </c>
      <c r="E1188" s="602">
        <v>245.08</v>
      </c>
      <c r="F1188" s="603">
        <v>256.02</v>
      </c>
      <c r="G1188" s="604">
        <v>262.94</v>
      </c>
      <c r="H1188" s="602">
        <v>248.25</v>
      </c>
      <c r="I1188" s="603">
        <v>260</v>
      </c>
      <c r="J1188" s="604">
        <v>266.77999999999997</v>
      </c>
      <c r="K1188" s="602">
        <v>251.87</v>
      </c>
      <c r="L1188" s="603">
        <v>264.58</v>
      </c>
      <c r="M1188" s="604">
        <v>270.98</v>
      </c>
      <c r="N1188" s="602">
        <v>255.84</v>
      </c>
      <c r="O1188" s="603">
        <v>269.52999999999997</v>
      </c>
      <c r="P1188" s="604">
        <v>275.27</v>
      </c>
      <c r="R1188" s="228"/>
    </row>
    <row r="1189" spans="1:18">
      <c r="A1189" s="670">
        <f t="shared" si="18"/>
        <v>119.3</v>
      </c>
      <c r="B1189" s="602">
        <v>238.69</v>
      </c>
      <c r="C1189" s="603">
        <v>248.28</v>
      </c>
      <c r="D1189" s="604">
        <v>255.08</v>
      </c>
      <c r="E1189" s="602">
        <v>242.7</v>
      </c>
      <c r="F1189" s="603">
        <v>253.14</v>
      </c>
      <c r="G1189" s="604">
        <v>259.98</v>
      </c>
      <c r="H1189" s="602">
        <v>246.84</v>
      </c>
      <c r="I1189" s="603">
        <v>258.25</v>
      </c>
      <c r="J1189" s="604">
        <v>265.04000000000002</v>
      </c>
      <c r="K1189" s="602">
        <v>251.24</v>
      </c>
      <c r="L1189" s="603">
        <v>263.79000000000002</v>
      </c>
      <c r="M1189" s="604">
        <v>270.27999999999997</v>
      </c>
      <c r="N1189" s="602">
        <v>255.59</v>
      </c>
      <c r="O1189" s="603">
        <v>269.24</v>
      </c>
      <c r="P1189" s="604">
        <v>275.05</v>
      </c>
      <c r="R1189" s="228"/>
    </row>
    <row r="1190" spans="1:18">
      <c r="A1190" s="670">
        <f t="shared" si="18"/>
        <v>119.4</v>
      </c>
      <c r="B1190" s="602">
        <v>234.07</v>
      </c>
      <c r="C1190" s="603">
        <v>242.97</v>
      </c>
      <c r="D1190" s="604">
        <v>249.6</v>
      </c>
      <c r="E1190" s="602">
        <v>239.28</v>
      </c>
      <c r="F1190" s="603">
        <v>249.12</v>
      </c>
      <c r="G1190" s="604">
        <v>255.88</v>
      </c>
      <c r="H1190" s="602">
        <v>244.73</v>
      </c>
      <c r="I1190" s="603">
        <v>255.7</v>
      </c>
      <c r="J1190" s="604">
        <v>262.5</v>
      </c>
      <c r="K1190" s="602">
        <v>250.34</v>
      </c>
      <c r="L1190" s="603">
        <v>262.68</v>
      </c>
      <c r="M1190" s="604">
        <v>269.26</v>
      </c>
      <c r="N1190" s="602">
        <v>255.29</v>
      </c>
      <c r="O1190" s="603">
        <v>268.88</v>
      </c>
      <c r="P1190" s="604">
        <v>274.77</v>
      </c>
      <c r="R1190" s="228"/>
    </row>
    <row r="1191" spans="1:18">
      <c r="A1191" s="670">
        <f t="shared" si="18"/>
        <v>119.5</v>
      </c>
      <c r="B1191" s="602">
        <v>228.21</v>
      </c>
      <c r="C1191" s="603">
        <v>236.41</v>
      </c>
      <c r="D1191" s="604">
        <v>242.93</v>
      </c>
      <c r="E1191" s="602">
        <v>234.75</v>
      </c>
      <c r="F1191" s="603">
        <v>243.94</v>
      </c>
      <c r="G1191" s="604">
        <v>250.63</v>
      </c>
      <c r="H1191" s="602">
        <v>241.77</v>
      </c>
      <c r="I1191" s="603">
        <v>252.22</v>
      </c>
      <c r="J1191" s="604">
        <v>259.02999999999997</v>
      </c>
      <c r="K1191" s="602">
        <v>249.07</v>
      </c>
      <c r="L1191" s="603">
        <v>261.13</v>
      </c>
      <c r="M1191" s="604">
        <v>267.82</v>
      </c>
      <c r="N1191" s="602">
        <v>254.92</v>
      </c>
      <c r="O1191" s="603">
        <v>268.45</v>
      </c>
      <c r="P1191" s="604">
        <v>274.44</v>
      </c>
      <c r="R1191" s="228"/>
    </row>
    <row r="1192" spans="1:18">
      <c r="A1192" s="670">
        <f t="shared" si="18"/>
        <v>119.6</v>
      </c>
      <c r="B1192" s="602">
        <v>221.25</v>
      </c>
      <c r="C1192" s="603">
        <v>228.79</v>
      </c>
      <c r="D1192" s="604">
        <v>235.28</v>
      </c>
      <c r="E1192" s="602">
        <v>229.11</v>
      </c>
      <c r="F1192" s="603">
        <v>237.66</v>
      </c>
      <c r="G1192" s="604">
        <v>244.35</v>
      </c>
      <c r="H1192" s="602">
        <v>237.87</v>
      </c>
      <c r="I1192" s="603">
        <v>247.75</v>
      </c>
      <c r="J1192" s="604">
        <v>254.61</v>
      </c>
      <c r="K1192" s="602">
        <v>247.31</v>
      </c>
      <c r="L1192" s="603">
        <v>259.02</v>
      </c>
      <c r="M1192" s="604">
        <v>265.82</v>
      </c>
      <c r="N1192" s="602">
        <v>254.47</v>
      </c>
      <c r="O1192" s="603">
        <v>267.93</v>
      </c>
      <c r="P1192" s="604">
        <v>274.02999999999997</v>
      </c>
      <c r="R1192" s="228"/>
    </row>
    <row r="1193" spans="1:18">
      <c r="A1193" s="670">
        <f t="shared" si="18"/>
        <v>119.7</v>
      </c>
      <c r="B1193" s="602">
        <v>213.39</v>
      </c>
      <c r="C1193" s="603">
        <v>220.35</v>
      </c>
      <c r="D1193" s="604">
        <v>226.9</v>
      </c>
      <c r="E1193" s="602">
        <v>222.49</v>
      </c>
      <c r="F1193" s="603">
        <v>230.44</v>
      </c>
      <c r="G1193" s="604">
        <v>237.22</v>
      </c>
      <c r="H1193" s="602">
        <v>233.02</v>
      </c>
      <c r="I1193" s="603">
        <v>242.34</v>
      </c>
      <c r="J1193" s="604">
        <v>249.3</v>
      </c>
      <c r="K1193" s="602">
        <v>244.93</v>
      </c>
      <c r="L1193" s="603">
        <v>256.26</v>
      </c>
      <c r="M1193" s="604">
        <v>263.2</v>
      </c>
      <c r="N1193" s="602">
        <v>253.94</v>
      </c>
      <c r="O1193" s="603">
        <v>267.31</v>
      </c>
      <c r="P1193" s="604">
        <v>273.54000000000002</v>
      </c>
      <c r="R1193" s="228"/>
    </row>
    <row r="1194" spans="1:18">
      <c r="A1194" s="670">
        <f t="shared" si="18"/>
        <v>119.8</v>
      </c>
      <c r="B1194" s="602">
        <v>204.88</v>
      </c>
      <c r="C1194" s="603">
        <v>211.36</v>
      </c>
      <c r="D1194" s="604">
        <v>218.07</v>
      </c>
      <c r="E1194" s="602">
        <v>215.07</v>
      </c>
      <c r="F1194" s="603">
        <v>222.51</v>
      </c>
      <c r="G1194" s="604">
        <v>229.45</v>
      </c>
      <c r="H1194" s="602">
        <v>227.28</v>
      </c>
      <c r="I1194" s="603">
        <v>236.08</v>
      </c>
      <c r="J1194" s="604">
        <v>243.22</v>
      </c>
      <c r="K1194" s="602">
        <v>241.87</v>
      </c>
      <c r="L1194" s="603">
        <v>252.78</v>
      </c>
      <c r="M1194" s="604">
        <v>259.92</v>
      </c>
      <c r="N1194" s="602">
        <v>253.27</v>
      </c>
      <c r="O1194" s="603">
        <v>266.52999999999997</v>
      </c>
      <c r="P1194" s="604">
        <v>272.92</v>
      </c>
      <c r="R1194" s="228"/>
    </row>
    <row r="1195" spans="1:18">
      <c r="A1195" s="670">
        <f t="shared" si="18"/>
        <v>119.9</v>
      </c>
      <c r="B1195" s="602">
        <v>195.94</v>
      </c>
      <c r="C1195" s="603">
        <v>202.07</v>
      </c>
      <c r="D1195" s="604">
        <v>209.03</v>
      </c>
      <c r="E1195" s="602">
        <v>207.04</v>
      </c>
      <c r="F1195" s="603">
        <v>214.07</v>
      </c>
      <c r="G1195" s="604">
        <v>221.27</v>
      </c>
      <c r="H1195" s="602">
        <v>220.77</v>
      </c>
      <c r="I1195" s="603">
        <v>229.13</v>
      </c>
      <c r="J1195" s="604">
        <v>236.54</v>
      </c>
      <c r="K1195" s="602">
        <v>238.08</v>
      </c>
      <c r="L1195" s="603">
        <v>248.59</v>
      </c>
      <c r="M1195" s="604">
        <v>255.99</v>
      </c>
      <c r="N1195" s="602">
        <v>252.43</v>
      </c>
      <c r="O1195" s="603">
        <v>265.57</v>
      </c>
      <c r="P1195" s="604">
        <v>272.14</v>
      </c>
      <c r="R1195" s="228"/>
    </row>
    <row r="1196" spans="1:18" ht="13.5" thickBot="1">
      <c r="A1196" s="671">
        <f t="shared" si="18"/>
        <v>120</v>
      </c>
      <c r="B1196" s="605">
        <v>186.8</v>
      </c>
      <c r="C1196" s="606">
        <v>192.69</v>
      </c>
      <c r="D1196" s="607">
        <v>199.99</v>
      </c>
      <c r="E1196" s="605">
        <v>198.61</v>
      </c>
      <c r="F1196" s="606">
        <v>205.35</v>
      </c>
      <c r="G1196" s="607">
        <v>212.9</v>
      </c>
      <c r="H1196" s="605">
        <v>213.65</v>
      </c>
      <c r="I1196" s="606">
        <v>221.66</v>
      </c>
      <c r="J1196" s="607">
        <v>229.43</v>
      </c>
      <c r="K1196" s="605">
        <v>233.58</v>
      </c>
      <c r="L1196" s="606">
        <v>243.74</v>
      </c>
      <c r="M1196" s="607">
        <v>251.48</v>
      </c>
      <c r="N1196" s="605">
        <v>251.36</v>
      </c>
      <c r="O1196" s="606">
        <v>264.36</v>
      </c>
      <c r="P1196" s="607">
        <v>271.14999999999998</v>
      </c>
      <c r="R1196" s="228"/>
    </row>
  </sheetData>
  <mergeCells count="10">
    <mergeCell ref="K3:M3"/>
    <mergeCell ref="K4:M4"/>
    <mergeCell ref="N3:P3"/>
    <mergeCell ref="N4:P4"/>
    <mergeCell ref="B3:D3"/>
    <mergeCell ref="H3:J3"/>
    <mergeCell ref="B4:D4"/>
    <mergeCell ref="H4:J4"/>
    <mergeCell ref="E3:G3"/>
    <mergeCell ref="E4:G4"/>
  </mergeCells>
  <printOptions horizontalCentered="1"/>
  <pageMargins left="0.25" right="0.25" top="0.75" bottom="0.75" header="0.3" footer="0.3"/>
  <pageSetup scale="10" orientation="landscape" horizontalDpi="4294967292" verticalDpi="4294967292"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A2A55-0B8A-4E4A-8900-1EA24BACD95E}">
  <sheetPr codeName="Sheet7">
    <tabColor rgb="FFFFFF00"/>
    <pageSetUpPr fitToPage="1"/>
  </sheetPr>
  <dimension ref="A1:AH1197"/>
  <sheetViews>
    <sheetView zoomScale="85" zoomScaleNormal="85" workbookViewId="0">
      <pane ySplit="6" topLeftCell="A7" activePane="bottomLeft" state="frozen"/>
      <selection pane="bottomLeft" activeCell="A3" sqref="A3"/>
    </sheetView>
  </sheetViews>
  <sheetFormatPr defaultColWidth="12.5703125" defaultRowHeight="12.75"/>
  <cols>
    <col min="1" max="1" width="10.7109375" style="219" customWidth="1"/>
    <col min="2" max="25" width="7.7109375" style="219" customWidth="1"/>
    <col min="26" max="26" width="3.5703125" style="218" customWidth="1"/>
    <col min="27" max="34" width="12.5703125" style="218"/>
    <col min="35" max="35" width="4" style="218" customWidth="1"/>
    <col min="36" max="16384" width="12.5703125" style="218"/>
  </cols>
  <sheetData>
    <row r="1" spans="1:34" ht="15.75">
      <c r="A1" s="614" t="s">
        <v>375</v>
      </c>
      <c r="B1" s="615"/>
      <c r="C1" s="615"/>
      <c r="D1" s="615"/>
      <c r="E1" s="615"/>
      <c r="F1" s="615"/>
      <c r="G1" s="615"/>
      <c r="H1" s="615"/>
      <c r="I1" s="615"/>
      <c r="J1" s="615"/>
      <c r="K1" s="615"/>
      <c r="L1" s="615"/>
      <c r="M1" s="615"/>
      <c r="N1" s="615"/>
      <c r="O1" s="615"/>
      <c r="P1" s="615"/>
      <c r="Q1" s="615"/>
      <c r="R1" s="615"/>
      <c r="S1" s="615"/>
      <c r="T1" s="615"/>
      <c r="U1" s="615"/>
      <c r="V1" s="615"/>
      <c r="W1" s="615"/>
      <c r="X1" s="615"/>
      <c r="Y1" s="615"/>
      <c r="Z1" s="616"/>
      <c r="AA1" s="616"/>
      <c r="AB1" s="616"/>
      <c r="AC1" s="616"/>
      <c r="AD1" s="616"/>
      <c r="AE1" s="616"/>
      <c r="AF1" s="616"/>
      <c r="AG1" s="616"/>
      <c r="AH1" s="616"/>
    </row>
    <row r="2" spans="1:34" ht="12.75" customHeight="1">
      <c r="A2" s="220" t="s">
        <v>372</v>
      </c>
    </row>
    <row r="3" spans="1:34" ht="12.75" customHeight="1" thickBot="1"/>
    <row r="4" spans="1:34" ht="13.5" thickBot="1">
      <c r="A4" s="617" t="s">
        <v>373</v>
      </c>
      <c r="B4" s="720">
        <v>90</v>
      </c>
      <c r="C4" s="721"/>
      <c r="D4" s="722"/>
      <c r="E4" s="720">
        <v>88</v>
      </c>
      <c r="F4" s="721"/>
      <c r="G4" s="722"/>
      <c r="H4" s="720">
        <v>60</v>
      </c>
      <c r="I4" s="721"/>
      <c r="J4" s="722"/>
      <c r="K4" s="720">
        <v>50</v>
      </c>
      <c r="L4" s="721"/>
      <c r="M4" s="722"/>
      <c r="N4" s="720">
        <v>45</v>
      </c>
      <c r="O4" s="721"/>
      <c r="P4" s="722"/>
      <c r="Q4" s="720">
        <v>30</v>
      </c>
      <c r="R4" s="721"/>
      <c r="S4" s="722"/>
      <c r="T4" s="720">
        <v>15</v>
      </c>
      <c r="U4" s="721"/>
      <c r="V4" s="722"/>
      <c r="W4" s="720">
        <v>12</v>
      </c>
      <c r="X4" s="721"/>
      <c r="Y4" s="722"/>
    </row>
    <row r="5" spans="1:34" ht="16.5" customHeight="1">
      <c r="A5" s="221" t="s">
        <v>9</v>
      </c>
      <c r="B5" s="723" t="s">
        <v>374</v>
      </c>
      <c r="C5" s="724"/>
      <c r="D5" s="725"/>
      <c r="E5" s="723" t="s">
        <v>374</v>
      </c>
      <c r="F5" s="724"/>
      <c r="G5" s="725"/>
      <c r="H5" s="723" t="s">
        <v>374</v>
      </c>
      <c r="I5" s="724"/>
      <c r="J5" s="725"/>
      <c r="K5" s="723" t="s">
        <v>374</v>
      </c>
      <c r="L5" s="724"/>
      <c r="M5" s="725"/>
      <c r="N5" s="723" t="s">
        <v>374</v>
      </c>
      <c r="O5" s="724"/>
      <c r="P5" s="725"/>
      <c r="Q5" s="723" t="s">
        <v>374</v>
      </c>
      <c r="R5" s="724"/>
      <c r="S5" s="725"/>
      <c r="T5" s="723" t="s">
        <v>374</v>
      </c>
      <c r="U5" s="724"/>
      <c r="V5" s="725"/>
      <c r="W5" s="723" t="s">
        <v>374</v>
      </c>
      <c r="X5" s="724"/>
      <c r="Y5" s="725"/>
    </row>
    <row r="6" spans="1:34" ht="16.5" customHeight="1" thickBot="1">
      <c r="A6" s="222" t="s">
        <v>21</v>
      </c>
      <c r="B6" s="223">
        <v>1</v>
      </c>
      <c r="C6" s="224">
        <v>6</v>
      </c>
      <c r="D6" s="225">
        <v>13</v>
      </c>
      <c r="E6" s="223">
        <v>1</v>
      </c>
      <c r="F6" s="224">
        <v>6</v>
      </c>
      <c r="G6" s="225">
        <v>13</v>
      </c>
      <c r="H6" s="223">
        <v>1</v>
      </c>
      <c r="I6" s="224">
        <v>6</v>
      </c>
      <c r="J6" s="225">
        <v>13</v>
      </c>
      <c r="K6" s="223">
        <v>1</v>
      </c>
      <c r="L6" s="224">
        <v>6</v>
      </c>
      <c r="M6" s="225">
        <v>13</v>
      </c>
      <c r="N6" s="223">
        <v>1</v>
      </c>
      <c r="O6" s="224">
        <v>6</v>
      </c>
      <c r="P6" s="225">
        <v>13</v>
      </c>
      <c r="Q6" s="223">
        <v>1</v>
      </c>
      <c r="R6" s="224">
        <v>6</v>
      </c>
      <c r="S6" s="225">
        <v>13</v>
      </c>
      <c r="T6" s="223">
        <v>1</v>
      </c>
      <c r="U6" s="224">
        <v>6</v>
      </c>
      <c r="V6" s="225">
        <v>13</v>
      </c>
      <c r="W6" s="223">
        <v>1</v>
      </c>
      <c r="X6" s="224">
        <v>6</v>
      </c>
      <c r="Y6" s="225">
        <v>13</v>
      </c>
    </row>
    <row r="7" spans="1:34" ht="13.5" thickTop="1">
      <c r="A7" s="226">
        <v>1</v>
      </c>
      <c r="B7" s="618">
        <v>4.8999999999999998E-3</v>
      </c>
      <c r="C7" s="619">
        <v>4.7000000000000002E-3</v>
      </c>
      <c r="D7" s="620">
        <v>4.5999999999999999E-3</v>
      </c>
      <c r="E7" s="618">
        <v>4.8999999999999998E-3</v>
      </c>
      <c r="F7" s="619">
        <v>4.7000000000000002E-3</v>
      </c>
      <c r="G7" s="620">
        <v>4.5999999999999999E-3</v>
      </c>
      <c r="H7" s="618">
        <v>5.7000000000000002E-3</v>
      </c>
      <c r="I7" s="619">
        <v>5.4000000000000003E-3</v>
      </c>
      <c r="J7" s="620">
        <v>5.3E-3</v>
      </c>
      <c r="K7" s="618">
        <v>6.4999999999999997E-3</v>
      </c>
      <c r="L7" s="619">
        <v>6.1000000000000004E-3</v>
      </c>
      <c r="M7" s="620">
        <v>6.0000000000000001E-3</v>
      </c>
      <c r="N7" s="618">
        <v>7.0000000000000001E-3</v>
      </c>
      <c r="O7" s="619">
        <v>6.6E-3</v>
      </c>
      <c r="P7" s="620">
        <v>6.4999999999999997E-3</v>
      </c>
      <c r="Q7" s="618">
        <v>9.9000000000000008E-3</v>
      </c>
      <c r="R7" s="619">
        <v>9.4000000000000004E-3</v>
      </c>
      <c r="S7" s="620">
        <v>9.1000000000000004E-3</v>
      </c>
      <c r="T7" s="618">
        <v>1.89E-2</v>
      </c>
      <c r="U7" s="619">
        <v>1.7999999999999999E-2</v>
      </c>
      <c r="V7" s="620">
        <v>1.7500000000000002E-2</v>
      </c>
      <c r="W7" s="618">
        <v>2.35E-2</v>
      </c>
      <c r="X7" s="619">
        <v>2.23E-2</v>
      </c>
      <c r="Y7" s="620">
        <v>2.1700000000000001E-2</v>
      </c>
    </row>
    <row r="8" spans="1:34">
      <c r="A8" s="227">
        <f>ROUND(A7+0.1,1)</f>
        <v>1.1000000000000001</v>
      </c>
      <c r="B8" s="621">
        <v>5.0000000000000001E-3</v>
      </c>
      <c r="C8" s="622">
        <v>4.7999999999999996E-3</v>
      </c>
      <c r="D8" s="623">
        <v>4.7000000000000002E-3</v>
      </c>
      <c r="E8" s="621">
        <v>5.0000000000000001E-3</v>
      </c>
      <c r="F8" s="622">
        <v>4.7999999999999996E-3</v>
      </c>
      <c r="G8" s="623">
        <v>4.7000000000000002E-3</v>
      </c>
      <c r="H8" s="621">
        <v>5.7999999999999996E-3</v>
      </c>
      <c r="I8" s="622">
        <v>5.4999999999999997E-3</v>
      </c>
      <c r="J8" s="623">
        <v>5.4000000000000003E-3</v>
      </c>
      <c r="K8" s="621">
        <v>6.6E-3</v>
      </c>
      <c r="L8" s="622">
        <v>6.1999999999999998E-3</v>
      </c>
      <c r="M8" s="623">
        <v>6.1000000000000004E-3</v>
      </c>
      <c r="N8" s="621">
        <v>7.1000000000000004E-3</v>
      </c>
      <c r="O8" s="622">
        <v>6.7000000000000002E-3</v>
      </c>
      <c r="P8" s="623">
        <v>6.6E-3</v>
      </c>
      <c r="Q8" s="621">
        <v>0.01</v>
      </c>
      <c r="R8" s="622">
        <v>9.4999999999999998E-3</v>
      </c>
      <c r="S8" s="623">
        <v>9.2999999999999992E-3</v>
      </c>
      <c r="T8" s="621">
        <v>1.9300000000000001E-2</v>
      </c>
      <c r="U8" s="622">
        <v>1.83E-2</v>
      </c>
      <c r="V8" s="623">
        <v>1.78E-2</v>
      </c>
      <c r="W8" s="621">
        <v>2.3900000000000001E-2</v>
      </c>
      <c r="X8" s="622">
        <v>2.2599999999999999E-2</v>
      </c>
      <c r="Y8" s="623">
        <v>2.2100000000000002E-2</v>
      </c>
    </row>
    <row r="9" spans="1:34">
      <c r="A9" s="227">
        <f>ROUND(A8+0.1,1)</f>
        <v>1.2</v>
      </c>
      <c r="B9" s="621">
        <v>5.1000000000000004E-3</v>
      </c>
      <c r="C9" s="622">
        <v>4.7999999999999996E-3</v>
      </c>
      <c r="D9" s="623">
        <v>4.7000000000000002E-3</v>
      </c>
      <c r="E9" s="621">
        <v>5.1000000000000004E-3</v>
      </c>
      <c r="F9" s="622">
        <v>4.7999999999999996E-3</v>
      </c>
      <c r="G9" s="623">
        <v>4.7000000000000002E-3</v>
      </c>
      <c r="H9" s="621">
        <v>5.8999999999999999E-3</v>
      </c>
      <c r="I9" s="622">
        <v>5.5999999999999999E-3</v>
      </c>
      <c r="J9" s="623">
        <v>5.4000000000000003E-3</v>
      </c>
      <c r="K9" s="621">
        <v>6.7000000000000002E-3</v>
      </c>
      <c r="L9" s="622">
        <v>6.3E-3</v>
      </c>
      <c r="M9" s="623">
        <v>6.1999999999999998E-3</v>
      </c>
      <c r="N9" s="621">
        <v>7.1999999999999998E-3</v>
      </c>
      <c r="O9" s="622">
        <v>6.7999999999999996E-3</v>
      </c>
      <c r="P9" s="623">
        <v>6.7000000000000002E-3</v>
      </c>
      <c r="Q9" s="621">
        <v>1.0200000000000001E-2</v>
      </c>
      <c r="R9" s="622">
        <v>9.7000000000000003E-3</v>
      </c>
      <c r="S9" s="623">
        <v>9.4000000000000004E-3</v>
      </c>
      <c r="T9" s="621">
        <v>1.95E-2</v>
      </c>
      <c r="U9" s="622">
        <v>1.8499999999999999E-2</v>
      </c>
      <c r="V9" s="623">
        <v>1.8100000000000002E-2</v>
      </c>
      <c r="W9" s="621">
        <v>2.4199999999999999E-2</v>
      </c>
      <c r="X9" s="622">
        <v>2.3E-2</v>
      </c>
      <c r="Y9" s="623">
        <v>2.24E-2</v>
      </c>
    </row>
    <row r="10" spans="1:34">
      <c r="A10" s="227">
        <f t="shared" ref="A10:A73" si="0">ROUND(A9+0.1,1)</f>
        <v>1.3</v>
      </c>
      <c r="B10" s="621">
        <v>5.1999999999999998E-3</v>
      </c>
      <c r="C10" s="622">
        <v>4.8999999999999998E-3</v>
      </c>
      <c r="D10" s="623">
        <v>4.7999999999999996E-3</v>
      </c>
      <c r="E10" s="621">
        <v>5.1999999999999998E-3</v>
      </c>
      <c r="F10" s="622">
        <v>4.8999999999999998E-3</v>
      </c>
      <c r="G10" s="623">
        <v>4.7999999999999996E-3</v>
      </c>
      <c r="H10" s="621">
        <v>6.0000000000000001E-3</v>
      </c>
      <c r="I10" s="622">
        <v>5.5999999999999999E-3</v>
      </c>
      <c r="J10" s="623">
        <v>5.4999999999999997E-3</v>
      </c>
      <c r="K10" s="621">
        <v>6.7000000000000002E-3</v>
      </c>
      <c r="L10" s="622">
        <v>6.4000000000000003E-3</v>
      </c>
      <c r="M10" s="623">
        <v>6.1999999999999998E-3</v>
      </c>
      <c r="N10" s="621">
        <v>7.3000000000000001E-3</v>
      </c>
      <c r="O10" s="622">
        <v>6.8999999999999999E-3</v>
      </c>
      <c r="P10" s="623">
        <v>6.7000000000000002E-3</v>
      </c>
      <c r="Q10" s="621">
        <v>1.03E-2</v>
      </c>
      <c r="R10" s="622">
        <v>9.7999999999999997E-3</v>
      </c>
      <c r="S10" s="623">
        <v>9.4999999999999998E-3</v>
      </c>
      <c r="T10" s="621">
        <v>1.9800000000000002E-2</v>
      </c>
      <c r="U10" s="622">
        <v>1.8700000000000001E-2</v>
      </c>
      <c r="V10" s="623">
        <v>1.83E-2</v>
      </c>
      <c r="W10" s="621">
        <v>2.4500000000000001E-2</v>
      </c>
      <c r="X10" s="622">
        <v>2.3199999999999998E-2</v>
      </c>
      <c r="Y10" s="623">
        <v>2.2599999999999999E-2</v>
      </c>
    </row>
    <row r="11" spans="1:34">
      <c r="A11" s="227">
        <f t="shared" si="0"/>
        <v>1.4</v>
      </c>
      <c r="B11" s="621">
        <v>5.1999999999999998E-3</v>
      </c>
      <c r="C11" s="622">
        <v>4.8999999999999998E-3</v>
      </c>
      <c r="D11" s="623">
        <v>4.7999999999999996E-3</v>
      </c>
      <c r="E11" s="621">
        <v>5.1999999999999998E-3</v>
      </c>
      <c r="F11" s="622">
        <v>4.8999999999999998E-3</v>
      </c>
      <c r="G11" s="623">
        <v>4.7999999999999996E-3</v>
      </c>
      <c r="H11" s="621">
        <v>6.0000000000000001E-3</v>
      </c>
      <c r="I11" s="622">
        <v>5.7000000000000002E-3</v>
      </c>
      <c r="J11" s="623">
        <v>5.5999999999999999E-3</v>
      </c>
      <c r="K11" s="621">
        <v>6.7999999999999996E-3</v>
      </c>
      <c r="L11" s="622">
        <v>6.4000000000000003E-3</v>
      </c>
      <c r="M11" s="623">
        <v>6.3E-3</v>
      </c>
      <c r="N11" s="621">
        <v>7.4000000000000003E-3</v>
      </c>
      <c r="O11" s="622">
        <v>7.0000000000000001E-3</v>
      </c>
      <c r="P11" s="623">
        <v>6.7999999999999996E-3</v>
      </c>
      <c r="Q11" s="621">
        <v>1.04E-2</v>
      </c>
      <c r="R11" s="622">
        <v>9.7999999999999997E-3</v>
      </c>
      <c r="S11" s="623">
        <v>9.5999999999999992E-3</v>
      </c>
      <c r="T11" s="621">
        <v>1.9900000000000001E-2</v>
      </c>
      <c r="U11" s="622">
        <v>1.89E-2</v>
      </c>
      <c r="V11" s="623">
        <v>1.84E-2</v>
      </c>
      <c r="W11" s="621">
        <v>2.47E-2</v>
      </c>
      <c r="X11" s="622">
        <v>2.3400000000000001E-2</v>
      </c>
      <c r="Y11" s="623">
        <v>2.2800000000000001E-2</v>
      </c>
    </row>
    <row r="12" spans="1:34">
      <c r="A12" s="227">
        <f t="shared" si="0"/>
        <v>1.5</v>
      </c>
      <c r="B12" s="621">
        <v>5.1999999999999998E-3</v>
      </c>
      <c r="C12" s="622">
        <v>5.0000000000000001E-3</v>
      </c>
      <c r="D12" s="623">
        <v>4.7999999999999996E-3</v>
      </c>
      <c r="E12" s="621">
        <v>5.1999999999999998E-3</v>
      </c>
      <c r="F12" s="622">
        <v>5.0000000000000001E-3</v>
      </c>
      <c r="G12" s="623">
        <v>4.8999999999999998E-3</v>
      </c>
      <c r="H12" s="621">
        <v>6.0000000000000001E-3</v>
      </c>
      <c r="I12" s="622">
        <v>5.7000000000000002E-3</v>
      </c>
      <c r="J12" s="623">
        <v>5.5999999999999999E-3</v>
      </c>
      <c r="K12" s="621">
        <v>6.7999999999999996E-3</v>
      </c>
      <c r="L12" s="622">
        <v>6.4999999999999997E-3</v>
      </c>
      <c r="M12" s="623">
        <v>6.3E-3</v>
      </c>
      <c r="N12" s="621">
        <v>7.4000000000000003E-3</v>
      </c>
      <c r="O12" s="622">
        <v>7.0000000000000001E-3</v>
      </c>
      <c r="P12" s="623">
        <v>6.8999999999999999E-3</v>
      </c>
      <c r="Q12" s="621">
        <v>1.0500000000000001E-2</v>
      </c>
      <c r="R12" s="622">
        <v>9.9000000000000008E-3</v>
      </c>
      <c r="S12" s="623">
        <v>9.7000000000000003E-3</v>
      </c>
      <c r="T12" s="621">
        <v>2.01E-2</v>
      </c>
      <c r="U12" s="622">
        <v>1.9E-2</v>
      </c>
      <c r="V12" s="623">
        <v>1.8599999999999998E-2</v>
      </c>
      <c r="W12" s="621">
        <v>2.4899999999999999E-2</v>
      </c>
      <c r="X12" s="622">
        <v>2.3599999999999999E-2</v>
      </c>
      <c r="Y12" s="623">
        <v>2.3E-2</v>
      </c>
    </row>
    <row r="13" spans="1:34">
      <c r="A13" s="227">
        <f t="shared" si="0"/>
        <v>1.6</v>
      </c>
      <c r="B13" s="621">
        <v>5.3E-3</v>
      </c>
      <c r="C13" s="622">
        <v>5.0000000000000001E-3</v>
      </c>
      <c r="D13" s="623">
        <v>4.8999999999999998E-3</v>
      </c>
      <c r="E13" s="621">
        <v>5.3E-3</v>
      </c>
      <c r="F13" s="622">
        <v>5.0000000000000001E-3</v>
      </c>
      <c r="G13" s="623">
        <v>4.8999999999999998E-3</v>
      </c>
      <c r="H13" s="621">
        <v>6.1000000000000004E-3</v>
      </c>
      <c r="I13" s="622">
        <v>5.7999999999999996E-3</v>
      </c>
      <c r="J13" s="623">
        <v>5.5999999999999999E-3</v>
      </c>
      <c r="K13" s="621">
        <v>6.8999999999999999E-3</v>
      </c>
      <c r="L13" s="622">
        <v>6.4999999999999997E-3</v>
      </c>
      <c r="M13" s="623">
        <v>6.4000000000000003E-3</v>
      </c>
      <c r="N13" s="621">
        <v>7.4999999999999997E-3</v>
      </c>
      <c r="O13" s="622">
        <v>7.1000000000000004E-3</v>
      </c>
      <c r="P13" s="623">
        <v>6.8999999999999999E-3</v>
      </c>
      <c r="Q13" s="621">
        <v>1.0500000000000001E-2</v>
      </c>
      <c r="R13" s="622">
        <v>0.01</v>
      </c>
      <c r="S13" s="623">
        <v>9.7000000000000003E-3</v>
      </c>
      <c r="T13" s="621">
        <v>2.0199999999999999E-2</v>
      </c>
      <c r="U13" s="622">
        <v>1.9099999999999999E-2</v>
      </c>
      <c r="V13" s="623">
        <v>1.8700000000000001E-2</v>
      </c>
      <c r="W13" s="621">
        <v>2.5000000000000001E-2</v>
      </c>
      <c r="X13" s="622">
        <v>2.3699999999999999E-2</v>
      </c>
      <c r="Y13" s="623">
        <v>2.3199999999999998E-2</v>
      </c>
    </row>
    <row r="14" spans="1:34">
      <c r="A14" s="227">
        <f t="shared" si="0"/>
        <v>1.7</v>
      </c>
      <c r="B14" s="621">
        <v>5.3E-3</v>
      </c>
      <c r="C14" s="622">
        <v>5.0000000000000001E-3</v>
      </c>
      <c r="D14" s="623">
        <v>4.8999999999999998E-3</v>
      </c>
      <c r="E14" s="621">
        <v>5.3E-3</v>
      </c>
      <c r="F14" s="622">
        <v>5.0000000000000001E-3</v>
      </c>
      <c r="G14" s="623">
        <v>4.8999999999999998E-3</v>
      </c>
      <c r="H14" s="621">
        <v>6.1000000000000004E-3</v>
      </c>
      <c r="I14" s="622">
        <v>5.7999999999999996E-3</v>
      </c>
      <c r="J14" s="623">
        <v>5.7000000000000002E-3</v>
      </c>
      <c r="K14" s="621">
        <v>6.8999999999999999E-3</v>
      </c>
      <c r="L14" s="622">
        <v>6.6E-3</v>
      </c>
      <c r="M14" s="623">
        <v>6.4000000000000003E-3</v>
      </c>
      <c r="N14" s="621">
        <v>7.4999999999999997E-3</v>
      </c>
      <c r="O14" s="622">
        <v>7.1000000000000004E-3</v>
      </c>
      <c r="P14" s="623">
        <v>6.8999999999999999E-3</v>
      </c>
      <c r="Q14" s="621">
        <v>1.06E-2</v>
      </c>
      <c r="R14" s="622">
        <v>0.01</v>
      </c>
      <c r="S14" s="623">
        <v>9.7999999999999997E-3</v>
      </c>
      <c r="T14" s="621">
        <v>2.0299999999999999E-2</v>
      </c>
      <c r="U14" s="622">
        <v>1.9199999999999998E-2</v>
      </c>
      <c r="V14" s="623">
        <v>1.8800000000000001E-2</v>
      </c>
      <c r="W14" s="621">
        <v>2.52E-2</v>
      </c>
      <c r="X14" s="622">
        <v>2.3800000000000002E-2</v>
      </c>
      <c r="Y14" s="623">
        <v>2.3300000000000001E-2</v>
      </c>
    </row>
    <row r="15" spans="1:34">
      <c r="A15" s="227">
        <f t="shared" si="0"/>
        <v>1.8</v>
      </c>
      <c r="B15" s="621">
        <v>5.3E-3</v>
      </c>
      <c r="C15" s="622">
        <v>5.0000000000000001E-3</v>
      </c>
      <c r="D15" s="623">
        <v>4.8999999999999998E-3</v>
      </c>
      <c r="E15" s="621">
        <v>5.3E-3</v>
      </c>
      <c r="F15" s="622">
        <v>5.0000000000000001E-3</v>
      </c>
      <c r="G15" s="623">
        <v>4.8999999999999998E-3</v>
      </c>
      <c r="H15" s="621">
        <v>6.1000000000000004E-3</v>
      </c>
      <c r="I15" s="622">
        <v>5.7999999999999996E-3</v>
      </c>
      <c r="J15" s="623">
        <v>5.7000000000000002E-3</v>
      </c>
      <c r="K15" s="621">
        <v>6.8999999999999999E-3</v>
      </c>
      <c r="L15" s="622">
        <v>6.6E-3</v>
      </c>
      <c r="M15" s="623">
        <v>6.4000000000000003E-3</v>
      </c>
      <c r="N15" s="621">
        <v>7.4999999999999997E-3</v>
      </c>
      <c r="O15" s="622">
        <v>7.1000000000000004E-3</v>
      </c>
      <c r="P15" s="623">
        <v>7.0000000000000001E-3</v>
      </c>
      <c r="Q15" s="621">
        <v>1.06E-2</v>
      </c>
      <c r="R15" s="622">
        <v>1.01E-2</v>
      </c>
      <c r="S15" s="623">
        <v>9.7999999999999997E-3</v>
      </c>
      <c r="T15" s="621">
        <v>2.0400000000000001E-2</v>
      </c>
      <c r="U15" s="622">
        <v>1.9300000000000001E-2</v>
      </c>
      <c r="V15" s="623">
        <v>1.89E-2</v>
      </c>
      <c r="W15" s="621">
        <v>2.53E-2</v>
      </c>
      <c r="X15" s="622">
        <v>2.4E-2</v>
      </c>
      <c r="Y15" s="623">
        <v>2.3400000000000001E-2</v>
      </c>
    </row>
    <row r="16" spans="1:34">
      <c r="A16" s="227">
        <f t="shared" si="0"/>
        <v>1.9</v>
      </c>
      <c r="B16" s="621">
        <v>5.3E-3</v>
      </c>
      <c r="C16" s="622">
        <v>5.1000000000000004E-3</v>
      </c>
      <c r="D16" s="623">
        <v>5.0000000000000001E-3</v>
      </c>
      <c r="E16" s="621">
        <v>5.3E-3</v>
      </c>
      <c r="F16" s="622">
        <v>5.1000000000000004E-3</v>
      </c>
      <c r="G16" s="623">
        <v>5.0000000000000001E-3</v>
      </c>
      <c r="H16" s="621">
        <v>6.1999999999999998E-3</v>
      </c>
      <c r="I16" s="622">
        <v>5.7999999999999996E-3</v>
      </c>
      <c r="J16" s="623">
        <v>5.7000000000000002E-3</v>
      </c>
      <c r="K16" s="621">
        <v>7.0000000000000001E-3</v>
      </c>
      <c r="L16" s="622">
        <v>6.6E-3</v>
      </c>
      <c r="M16" s="623">
        <v>6.4999999999999997E-3</v>
      </c>
      <c r="N16" s="621">
        <v>7.6E-3</v>
      </c>
      <c r="O16" s="622">
        <v>7.1999999999999998E-3</v>
      </c>
      <c r="P16" s="623">
        <v>7.0000000000000001E-3</v>
      </c>
      <c r="Q16" s="621">
        <v>1.0699999999999999E-2</v>
      </c>
      <c r="R16" s="622">
        <v>1.01E-2</v>
      </c>
      <c r="S16" s="623">
        <v>9.9000000000000008E-3</v>
      </c>
      <c r="T16" s="621">
        <v>2.0500000000000001E-2</v>
      </c>
      <c r="U16" s="622">
        <v>1.9400000000000001E-2</v>
      </c>
      <c r="V16" s="623">
        <v>1.9E-2</v>
      </c>
      <c r="W16" s="621">
        <v>2.5399999999999999E-2</v>
      </c>
      <c r="X16" s="622">
        <v>2.41E-2</v>
      </c>
      <c r="Y16" s="623">
        <v>2.35E-2</v>
      </c>
    </row>
    <row r="17" spans="1:25">
      <c r="A17" s="227">
        <f t="shared" si="0"/>
        <v>2</v>
      </c>
      <c r="B17" s="621">
        <v>5.4000000000000003E-3</v>
      </c>
      <c r="C17" s="622">
        <v>5.1000000000000004E-3</v>
      </c>
      <c r="D17" s="623">
        <v>5.0000000000000001E-3</v>
      </c>
      <c r="E17" s="621">
        <v>5.4000000000000003E-3</v>
      </c>
      <c r="F17" s="622">
        <v>5.1000000000000004E-3</v>
      </c>
      <c r="G17" s="623">
        <v>5.0000000000000001E-3</v>
      </c>
      <c r="H17" s="621">
        <v>6.1999999999999998E-3</v>
      </c>
      <c r="I17" s="622">
        <v>5.8999999999999999E-3</v>
      </c>
      <c r="J17" s="623">
        <v>5.7000000000000002E-3</v>
      </c>
      <c r="K17" s="621">
        <v>7.0000000000000001E-3</v>
      </c>
      <c r="L17" s="622">
        <v>6.6E-3</v>
      </c>
      <c r="M17" s="623">
        <v>6.4999999999999997E-3</v>
      </c>
      <c r="N17" s="621">
        <v>7.6E-3</v>
      </c>
      <c r="O17" s="622">
        <v>7.1999999999999998E-3</v>
      </c>
      <c r="P17" s="623">
        <v>7.0000000000000001E-3</v>
      </c>
      <c r="Q17" s="621">
        <v>1.0699999999999999E-2</v>
      </c>
      <c r="R17" s="622">
        <v>1.01E-2</v>
      </c>
      <c r="S17" s="623">
        <v>9.9000000000000008E-3</v>
      </c>
      <c r="T17" s="621">
        <v>2.06E-2</v>
      </c>
      <c r="U17" s="622">
        <v>1.95E-2</v>
      </c>
      <c r="V17" s="623">
        <v>1.9099999999999999E-2</v>
      </c>
      <c r="W17" s="621">
        <v>2.5499999999999998E-2</v>
      </c>
      <c r="X17" s="622">
        <v>2.41E-2</v>
      </c>
      <c r="Y17" s="623">
        <v>2.3599999999999999E-2</v>
      </c>
    </row>
    <row r="18" spans="1:25">
      <c r="A18" s="227">
        <f t="shared" si="0"/>
        <v>2.1</v>
      </c>
      <c r="B18" s="621">
        <v>5.4000000000000003E-3</v>
      </c>
      <c r="C18" s="622">
        <v>5.1000000000000004E-3</v>
      </c>
      <c r="D18" s="623">
        <v>5.0000000000000001E-3</v>
      </c>
      <c r="E18" s="621">
        <v>5.4000000000000003E-3</v>
      </c>
      <c r="F18" s="622">
        <v>5.1000000000000004E-3</v>
      </c>
      <c r="G18" s="623">
        <v>5.0000000000000001E-3</v>
      </c>
      <c r="H18" s="621">
        <v>6.1999999999999998E-3</v>
      </c>
      <c r="I18" s="622">
        <v>5.8999999999999999E-3</v>
      </c>
      <c r="J18" s="623">
        <v>5.7999999999999996E-3</v>
      </c>
      <c r="K18" s="621">
        <v>7.0000000000000001E-3</v>
      </c>
      <c r="L18" s="622">
        <v>6.7000000000000002E-3</v>
      </c>
      <c r="M18" s="623">
        <v>6.4999999999999997E-3</v>
      </c>
      <c r="N18" s="621">
        <v>7.6E-3</v>
      </c>
      <c r="O18" s="622">
        <v>7.1999999999999998E-3</v>
      </c>
      <c r="P18" s="623">
        <v>7.1000000000000004E-3</v>
      </c>
      <c r="Q18" s="621">
        <v>1.0699999999999999E-2</v>
      </c>
      <c r="R18" s="622">
        <v>1.0200000000000001E-2</v>
      </c>
      <c r="S18" s="623">
        <v>0.01</v>
      </c>
      <c r="T18" s="621">
        <v>2.06E-2</v>
      </c>
      <c r="U18" s="622">
        <v>1.95E-2</v>
      </c>
      <c r="V18" s="623">
        <v>1.9099999999999999E-2</v>
      </c>
      <c r="W18" s="621">
        <v>2.5600000000000001E-2</v>
      </c>
      <c r="X18" s="622">
        <v>2.4199999999999999E-2</v>
      </c>
      <c r="Y18" s="623">
        <v>2.3699999999999999E-2</v>
      </c>
    </row>
    <row r="19" spans="1:25">
      <c r="A19" s="227">
        <f t="shared" si="0"/>
        <v>2.2000000000000002</v>
      </c>
      <c r="B19" s="621">
        <v>5.4000000000000003E-3</v>
      </c>
      <c r="C19" s="622">
        <v>5.1000000000000004E-3</v>
      </c>
      <c r="D19" s="623">
        <v>5.0000000000000001E-3</v>
      </c>
      <c r="E19" s="621">
        <v>5.4000000000000003E-3</v>
      </c>
      <c r="F19" s="622">
        <v>5.1000000000000004E-3</v>
      </c>
      <c r="G19" s="623">
        <v>5.0000000000000001E-3</v>
      </c>
      <c r="H19" s="621">
        <v>6.1999999999999998E-3</v>
      </c>
      <c r="I19" s="622">
        <v>5.8999999999999999E-3</v>
      </c>
      <c r="J19" s="623">
        <v>5.7999999999999996E-3</v>
      </c>
      <c r="K19" s="621">
        <v>7.0000000000000001E-3</v>
      </c>
      <c r="L19" s="622">
        <v>6.7000000000000002E-3</v>
      </c>
      <c r="M19" s="623">
        <v>6.4999999999999997E-3</v>
      </c>
      <c r="N19" s="621">
        <v>7.6E-3</v>
      </c>
      <c r="O19" s="622">
        <v>7.1999999999999998E-3</v>
      </c>
      <c r="P19" s="623">
        <v>7.1000000000000004E-3</v>
      </c>
      <c r="Q19" s="621">
        <v>1.0800000000000001E-2</v>
      </c>
      <c r="R19" s="622">
        <v>1.0200000000000001E-2</v>
      </c>
      <c r="S19" s="623">
        <v>0.01</v>
      </c>
      <c r="T19" s="621">
        <v>2.07E-2</v>
      </c>
      <c r="U19" s="622">
        <v>1.9599999999999999E-2</v>
      </c>
      <c r="V19" s="623">
        <v>1.9199999999999998E-2</v>
      </c>
      <c r="W19" s="621">
        <v>2.5600000000000001E-2</v>
      </c>
      <c r="X19" s="622">
        <v>2.4299999999999999E-2</v>
      </c>
      <c r="Y19" s="623">
        <v>2.3800000000000002E-2</v>
      </c>
    </row>
    <row r="20" spans="1:25">
      <c r="A20" s="227">
        <f t="shared" si="0"/>
        <v>2.2999999999999998</v>
      </c>
      <c r="B20" s="621">
        <v>5.4000000000000003E-3</v>
      </c>
      <c r="C20" s="622">
        <v>5.1000000000000004E-3</v>
      </c>
      <c r="D20" s="623">
        <v>5.0000000000000001E-3</v>
      </c>
      <c r="E20" s="621">
        <v>5.4000000000000003E-3</v>
      </c>
      <c r="F20" s="622">
        <v>5.1000000000000004E-3</v>
      </c>
      <c r="G20" s="623">
        <v>5.0000000000000001E-3</v>
      </c>
      <c r="H20" s="621">
        <v>6.1999999999999998E-3</v>
      </c>
      <c r="I20" s="622">
        <v>5.8999999999999999E-3</v>
      </c>
      <c r="J20" s="623">
        <v>5.7999999999999996E-3</v>
      </c>
      <c r="K20" s="621">
        <v>7.1000000000000004E-3</v>
      </c>
      <c r="L20" s="622">
        <v>6.7000000000000002E-3</v>
      </c>
      <c r="M20" s="623">
        <v>6.6E-3</v>
      </c>
      <c r="N20" s="621">
        <v>7.6E-3</v>
      </c>
      <c r="O20" s="622">
        <v>7.3000000000000001E-3</v>
      </c>
      <c r="P20" s="623">
        <v>7.1000000000000004E-3</v>
      </c>
      <c r="Q20" s="621">
        <v>1.0800000000000001E-2</v>
      </c>
      <c r="R20" s="622">
        <v>1.0200000000000001E-2</v>
      </c>
      <c r="S20" s="623">
        <v>0.01</v>
      </c>
      <c r="T20" s="621">
        <v>2.07E-2</v>
      </c>
      <c r="U20" s="622">
        <v>1.9699999999999999E-2</v>
      </c>
      <c r="V20" s="623">
        <v>1.9300000000000001E-2</v>
      </c>
      <c r="W20" s="621">
        <v>2.5700000000000001E-2</v>
      </c>
      <c r="X20" s="622">
        <v>2.4400000000000002E-2</v>
      </c>
      <c r="Y20" s="623">
        <v>2.3900000000000001E-2</v>
      </c>
    </row>
    <row r="21" spans="1:25">
      <c r="A21" s="227">
        <f t="shared" si="0"/>
        <v>2.4</v>
      </c>
      <c r="B21" s="621">
        <v>5.4000000000000003E-3</v>
      </c>
      <c r="C21" s="622">
        <v>5.1000000000000004E-3</v>
      </c>
      <c r="D21" s="623">
        <v>5.0000000000000001E-3</v>
      </c>
      <c r="E21" s="621">
        <v>5.4000000000000003E-3</v>
      </c>
      <c r="F21" s="622">
        <v>5.1000000000000004E-3</v>
      </c>
      <c r="G21" s="623">
        <v>5.1000000000000004E-3</v>
      </c>
      <c r="H21" s="621">
        <v>6.3E-3</v>
      </c>
      <c r="I21" s="622">
        <v>5.8999999999999999E-3</v>
      </c>
      <c r="J21" s="623">
        <v>5.7999999999999996E-3</v>
      </c>
      <c r="K21" s="621">
        <v>7.1000000000000004E-3</v>
      </c>
      <c r="L21" s="622">
        <v>6.7000000000000002E-3</v>
      </c>
      <c r="M21" s="623">
        <v>6.6E-3</v>
      </c>
      <c r="N21" s="621">
        <v>7.7000000000000002E-3</v>
      </c>
      <c r="O21" s="622">
        <v>7.3000000000000001E-3</v>
      </c>
      <c r="P21" s="623">
        <v>7.1000000000000004E-3</v>
      </c>
      <c r="Q21" s="621">
        <v>1.0800000000000001E-2</v>
      </c>
      <c r="R21" s="622">
        <v>1.03E-2</v>
      </c>
      <c r="S21" s="623">
        <v>1.01E-2</v>
      </c>
      <c r="T21" s="621">
        <v>2.0799999999999999E-2</v>
      </c>
      <c r="U21" s="622">
        <v>1.9699999999999999E-2</v>
      </c>
      <c r="V21" s="623">
        <v>1.9300000000000001E-2</v>
      </c>
      <c r="W21" s="621">
        <v>2.58E-2</v>
      </c>
      <c r="X21" s="622">
        <v>2.4400000000000002E-2</v>
      </c>
      <c r="Y21" s="623">
        <v>2.4E-2</v>
      </c>
    </row>
    <row r="22" spans="1:25">
      <c r="A22" s="227">
        <f t="shared" si="0"/>
        <v>2.5</v>
      </c>
      <c r="B22" s="621">
        <v>5.4000000000000003E-3</v>
      </c>
      <c r="C22" s="622">
        <v>5.1999999999999998E-3</v>
      </c>
      <c r="D22" s="623">
        <v>5.1000000000000004E-3</v>
      </c>
      <c r="E22" s="621">
        <v>5.4000000000000003E-3</v>
      </c>
      <c r="F22" s="622">
        <v>5.1999999999999998E-3</v>
      </c>
      <c r="G22" s="623">
        <v>5.1000000000000004E-3</v>
      </c>
      <c r="H22" s="621">
        <v>6.3E-3</v>
      </c>
      <c r="I22" s="622">
        <v>6.0000000000000001E-3</v>
      </c>
      <c r="J22" s="623">
        <v>5.7999999999999996E-3</v>
      </c>
      <c r="K22" s="621">
        <v>7.1000000000000004E-3</v>
      </c>
      <c r="L22" s="622">
        <v>6.7000000000000002E-3</v>
      </c>
      <c r="M22" s="623">
        <v>6.6E-3</v>
      </c>
      <c r="N22" s="621">
        <v>7.7000000000000002E-3</v>
      </c>
      <c r="O22" s="622">
        <v>7.3000000000000001E-3</v>
      </c>
      <c r="P22" s="623">
        <v>7.1999999999999998E-3</v>
      </c>
      <c r="Q22" s="621">
        <v>1.0800000000000001E-2</v>
      </c>
      <c r="R22" s="622">
        <v>1.03E-2</v>
      </c>
      <c r="S22" s="623">
        <v>1.01E-2</v>
      </c>
      <c r="T22" s="621">
        <v>2.0799999999999999E-2</v>
      </c>
      <c r="U22" s="622">
        <v>1.9800000000000002E-2</v>
      </c>
      <c r="V22" s="623">
        <v>1.9400000000000001E-2</v>
      </c>
      <c r="W22" s="621">
        <v>2.58E-2</v>
      </c>
      <c r="X22" s="622">
        <v>2.4500000000000001E-2</v>
      </c>
      <c r="Y22" s="623">
        <v>2.4E-2</v>
      </c>
    </row>
    <row r="23" spans="1:25">
      <c r="A23" s="227">
        <f t="shared" si="0"/>
        <v>2.6</v>
      </c>
      <c r="B23" s="621">
        <v>5.4000000000000003E-3</v>
      </c>
      <c r="C23" s="622">
        <v>5.1999999999999998E-3</v>
      </c>
      <c r="D23" s="623">
        <v>5.1000000000000004E-3</v>
      </c>
      <c r="E23" s="621">
        <v>5.4000000000000003E-3</v>
      </c>
      <c r="F23" s="622">
        <v>5.1999999999999998E-3</v>
      </c>
      <c r="G23" s="623">
        <v>5.1000000000000004E-3</v>
      </c>
      <c r="H23" s="621">
        <v>6.3E-3</v>
      </c>
      <c r="I23" s="622">
        <v>6.0000000000000001E-3</v>
      </c>
      <c r="J23" s="623">
        <v>5.8999999999999999E-3</v>
      </c>
      <c r="K23" s="621">
        <v>7.1000000000000004E-3</v>
      </c>
      <c r="L23" s="622">
        <v>6.7000000000000002E-3</v>
      </c>
      <c r="M23" s="623">
        <v>6.6E-3</v>
      </c>
      <c r="N23" s="621">
        <v>7.7000000000000002E-3</v>
      </c>
      <c r="O23" s="622">
        <v>7.3000000000000001E-3</v>
      </c>
      <c r="P23" s="623">
        <v>7.1999999999999998E-3</v>
      </c>
      <c r="Q23" s="621">
        <v>1.09E-2</v>
      </c>
      <c r="R23" s="622">
        <v>1.03E-2</v>
      </c>
      <c r="S23" s="623">
        <v>1.01E-2</v>
      </c>
      <c r="T23" s="621">
        <v>2.0899999999999998E-2</v>
      </c>
      <c r="U23" s="622">
        <v>1.9800000000000002E-2</v>
      </c>
      <c r="V23" s="623">
        <v>1.95E-2</v>
      </c>
      <c r="W23" s="621">
        <v>2.5899999999999999E-2</v>
      </c>
      <c r="X23" s="622">
        <v>2.46E-2</v>
      </c>
      <c r="Y23" s="623">
        <v>2.41E-2</v>
      </c>
    </row>
    <row r="24" spans="1:25">
      <c r="A24" s="227">
        <f t="shared" si="0"/>
        <v>2.7</v>
      </c>
      <c r="B24" s="621">
        <v>5.4999999999999997E-3</v>
      </c>
      <c r="C24" s="622">
        <v>5.1999999999999998E-3</v>
      </c>
      <c r="D24" s="623">
        <v>5.1000000000000004E-3</v>
      </c>
      <c r="E24" s="621">
        <v>5.4999999999999997E-3</v>
      </c>
      <c r="F24" s="622">
        <v>5.1999999999999998E-3</v>
      </c>
      <c r="G24" s="623">
        <v>5.1000000000000004E-3</v>
      </c>
      <c r="H24" s="621">
        <v>6.3E-3</v>
      </c>
      <c r="I24" s="622">
        <v>6.0000000000000001E-3</v>
      </c>
      <c r="J24" s="623">
        <v>5.8999999999999999E-3</v>
      </c>
      <c r="K24" s="621">
        <v>7.1000000000000004E-3</v>
      </c>
      <c r="L24" s="622">
        <v>6.7999999999999996E-3</v>
      </c>
      <c r="M24" s="623">
        <v>6.6E-3</v>
      </c>
      <c r="N24" s="621">
        <v>7.7000000000000002E-3</v>
      </c>
      <c r="O24" s="622">
        <v>7.3000000000000001E-3</v>
      </c>
      <c r="P24" s="623">
        <v>7.1999999999999998E-3</v>
      </c>
      <c r="Q24" s="621">
        <v>1.09E-2</v>
      </c>
      <c r="R24" s="622">
        <v>1.03E-2</v>
      </c>
      <c r="S24" s="623">
        <v>1.0200000000000001E-2</v>
      </c>
      <c r="T24" s="621">
        <v>2.0899999999999998E-2</v>
      </c>
      <c r="U24" s="622">
        <v>1.9900000000000001E-2</v>
      </c>
      <c r="V24" s="623">
        <v>1.95E-2</v>
      </c>
      <c r="W24" s="621">
        <v>2.5899999999999999E-2</v>
      </c>
      <c r="X24" s="622">
        <v>2.46E-2</v>
      </c>
      <c r="Y24" s="623">
        <v>2.4199999999999999E-2</v>
      </c>
    </row>
    <row r="25" spans="1:25">
      <c r="A25" s="227">
        <f t="shared" si="0"/>
        <v>2.8</v>
      </c>
      <c r="B25" s="621">
        <v>5.4999999999999997E-3</v>
      </c>
      <c r="C25" s="622">
        <v>5.1999999999999998E-3</v>
      </c>
      <c r="D25" s="623">
        <v>5.1000000000000004E-3</v>
      </c>
      <c r="E25" s="621">
        <v>5.4999999999999997E-3</v>
      </c>
      <c r="F25" s="622">
        <v>5.1999999999999998E-3</v>
      </c>
      <c r="G25" s="623">
        <v>5.1000000000000004E-3</v>
      </c>
      <c r="H25" s="621">
        <v>6.3E-3</v>
      </c>
      <c r="I25" s="622">
        <v>6.0000000000000001E-3</v>
      </c>
      <c r="J25" s="623">
        <v>5.8999999999999999E-3</v>
      </c>
      <c r="K25" s="621">
        <v>7.1000000000000004E-3</v>
      </c>
      <c r="L25" s="622">
        <v>6.7999999999999996E-3</v>
      </c>
      <c r="M25" s="623">
        <v>6.7000000000000002E-3</v>
      </c>
      <c r="N25" s="621">
        <v>7.7000000000000002E-3</v>
      </c>
      <c r="O25" s="622">
        <v>7.3000000000000001E-3</v>
      </c>
      <c r="P25" s="623">
        <v>7.1999999999999998E-3</v>
      </c>
      <c r="Q25" s="621">
        <v>1.09E-2</v>
      </c>
      <c r="R25" s="622">
        <v>1.04E-2</v>
      </c>
      <c r="S25" s="623">
        <v>1.0200000000000001E-2</v>
      </c>
      <c r="T25" s="621">
        <v>2.0899999999999998E-2</v>
      </c>
      <c r="U25" s="622">
        <v>1.9900000000000001E-2</v>
      </c>
      <c r="V25" s="623">
        <v>1.9599999999999999E-2</v>
      </c>
      <c r="W25" s="621">
        <v>2.5999999999999999E-2</v>
      </c>
      <c r="X25" s="622">
        <v>2.47E-2</v>
      </c>
      <c r="Y25" s="623">
        <v>2.4299999999999999E-2</v>
      </c>
    </row>
    <row r="26" spans="1:25">
      <c r="A26" s="227">
        <f t="shared" si="0"/>
        <v>2.9</v>
      </c>
      <c r="B26" s="621">
        <v>5.4999999999999997E-3</v>
      </c>
      <c r="C26" s="622">
        <v>5.1999999999999998E-3</v>
      </c>
      <c r="D26" s="623">
        <v>5.1000000000000004E-3</v>
      </c>
      <c r="E26" s="621">
        <v>5.4999999999999997E-3</v>
      </c>
      <c r="F26" s="622">
        <v>5.1999999999999998E-3</v>
      </c>
      <c r="G26" s="623">
        <v>5.1000000000000004E-3</v>
      </c>
      <c r="H26" s="621">
        <v>6.3E-3</v>
      </c>
      <c r="I26" s="622">
        <v>6.0000000000000001E-3</v>
      </c>
      <c r="J26" s="623">
        <v>5.8999999999999999E-3</v>
      </c>
      <c r="K26" s="621">
        <v>7.1000000000000004E-3</v>
      </c>
      <c r="L26" s="622">
        <v>6.7999999999999996E-3</v>
      </c>
      <c r="M26" s="623">
        <v>6.7000000000000002E-3</v>
      </c>
      <c r="N26" s="621">
        <v>7.7000000000000002E-3</v>
      </c>
      <c r="O26" s="622">
        <v>7.4000000000000003E-3</v>
      </c>
      <c r="P26" s="623">
        <v>7.1999999999999998E-3</v>
      </c>
      <c r="Q26" s="621">
        <v>1.09E-2</v>
      </c>
      <c r="R26" s="622">
        <v>1.04E-2</v>
      </c>
      <c r="S26" s="623">
        <v>1.0200000000000001E-2</v>
      </c>
      <c r="T26" s="621">
        <v>2.1000000000000001E-2</v>
      </c>
      <c r="U26" s="622">
        <v>0.02</v>
      </c>
      <c r="V26" s="623">
        <v>1.9599999999999999E-2</v>
      </c>
      <c r="W26" s="621">
        <v>2.5999999999999999E-2</v>
      </c>
      <c r="X26" s="622">
        <v>2.47E-2</v>
      </c>
      <c r="Y26" s="623">
        <v>2.4299999999999999E-2</v>
      </c>
    </row>
    <row r="27" spans="1:25">
      <c r="A27" s="227">
        <f t="shared" si="0"/>
        <v>3</v>
      </c>
      <c r="B27" s="621">
        <v>5.4999999999999997E-3</v>
      </c>
      <c r="C27" s="622">
        <v>5.1999999999999998E-3</v>
      </c>
      <c r="D27" s="623">
        <v>5.1000000000000004E-3</v>
      </c>
      <c r="E27" s="621">
        <v>5.4999999999999997E-3</v>
      </c>
      <c r="F27" s="622">
        <v>5.1999999999999998E-3</v>
      </c>
      <c r="G27" s="623">
        <v>5.1000000000000004E-3</v>
      </c>
      <c r="H27" s="621">
        <v>6.3E-3</v>
      </c>
      <c r="I27" s="622">
        <v>6.0000000000000001E-3</v>
      </c>
      <c r="J27" s="623">
        <v>5.8999999999999999E-3</v>
      </c>
      <c r="K27" s="621">
        <v>7.1999999999999998E-3</v>
      </c>
      <c r="L27" s="622">
        <v>6.7999999999999996E-3</v>
      </c>
      <c r="M27" s="623">
        <v>6.7000000000000002E-3</v>
      </c>
      <c r="N27" s="621">
        <v>7.7000000000000002E-3</v>
      </c>
      <c r="O27" s="622">
        <v>7.4000000000000003E-3</v>
      </c>
      <c r="P27" s="623">
        <v>7.3000000000000001E-3</v>
      </c>
      <c r="Q27" s="621">
        <v>1.09E-2</v>
      </c>
      <c r="R27" s="622">
        <v>1.04E-2</v>
      </c>
      <c r="S27" s="623">
        <v>1.03E-2</v>
      </c>
      <c r="T27" s="621">
        <v>2.1000000000000001E-2</v>
      </c>
      <c r="U27" s="622">
        <v>0.02</v>
      </c>
      <c r="V27" s="623">
        <v>1.9699999999999999E-2</v>
      </c>
      <c r="W27" s="621">
        <v>2.5999999999999999E-2</v>
      </c>
      <c r="X27" s="622">
        <v>2.4799999999999999E-2</v>
      </c>
      <c r="Y27" s="623">
        <v>2.4400000000000002E-2</v>
      </c>
    </row>
    <row r="28" spans="1:25">
      <c r="A28" s="227">
        <f t="shared" si="0"/>
        <v>3.1</v>
      </c>
      <c r="B28" s="621">
        <v>5.4999999999999997E-3</v>
      </c>
      <c r="C28" s="622">
        <v>5.1999999999999998E-3</v>
      </c>
      <c r="D28" s="623">
        <v>5.1999999999999998E-3</v>
      </c>
      <c r="E28" s="621">
        <v>5.4999999999999997E-3</v>
      </c>
      <c r="F28" s="622">
        <v>5.1999999999999998E-3</v>
      </c>
      <c r="G28" s="623">
        <v>5.1999999999999998E-3</v>
      </c>
      <c r="H28" s="621">
        <v>6.3E-3</v>
      </c>
      <c r="I28" s="622">
        <v>6.0000000000000001E-3</v>
      </c>
      <c r="J28" s="623">
        <v>6.0000000000000001E-3</v>
      </c>
      <c r="K28" s="621">
        <v>7.1999999999999998E-3</v>
      </c>
      <c r="L28" s="622">
        <v>6.7999999999999996E-3</v>
      </c>
      <c r="M28" s="623">
        <v>6.7000000000000002E-3</v>
      </c>
      <c r="N28" s="621">
        <v>7.7999999999999996E-3</v>
      </c>
      <c r="O28" s="622">
        <v>7.4000000000000003E-3</v>
      </c>
      <c r="P28" s="623">
        <v>7.3000000000000001E-3</v>
      </c>
      <c r="Q28" s="621">
        <v>1.0999999999999999E-2</v>
      </c>
      <c r="R28" s="622">
        <v>1.04E-2</v>
      </c>
      <c r="S28" s="623">
        <v>1.03E-2</v>
      </c>
      <c r="T28" s="621">
        <v>2.1000000000000001E-2</v>
      </c>
      <c r="U28" s="622">
        <v>0.02</v>
      </c>
      <c r="V28" s="623">
        <v>1.9800000000000002E-2</v>
      </c>
      <c r="W28" s="621">
        <v>2.6100000000000002E-2</v>
      </c>
      <c r="X28" s="622">
        <v>2.4799999999999999E-2</v>
      </c>
      <c r="Y28" s="623">
        <v>2.4500000000000001E-2</v>
      </c>
    </row>
    <row r="29" spans="1:25">
      <c r="A29" s="227">
        <f t="shared" si="0"/>
        <v>3.2</v>
      </c>
      <c r="B29" s="621">
        <v>5.4999999999999997E-3</v>
      </c>
      <c r="C29" s="622">
        <v>5.1999999999999998E-3</v>
      </c>
      <c r="D29" s="623">
        <v>5.1999999999999998E-3</v>
      </c>
      <c r="E29" s="621">
        <v>5.4999999999999997E-3</v>
      </c>
      <c r="F29" s="622">
        <v>5.1999999999999998E-3</v>
      </c>
      <c r="G29" s="623">
        <v>5.1999999999999998E-3</v>
      </c>
      <c r="H29" s="621">
        <v>6.3E-3</v>
      </c>
      <c r="I29" s="622">
        <v>6.0000000000000001E-3</v>
      </c>
      <c r="J29" s="623">
        <v>6.0000000000000001E-3</v>
      </c>
      <c r="K29" s="621">
        <v>7.1999999999999998E-3</v>
      </c>
      <c r="L29" s="622">
        <v>6.7999999999999996E-3</v>
      </c>
      <c r="M29" s="623">
        <v>6.7000000000000002E-3</v>
      </c>
      <c r="N29" s="621">
        <v>7.7999999999999996E-3</v>
      </c>
      <c r="O29" s="622">
        <v>7.4000000000000003E-3</v>
      </c>
      <c r="P29" s="623">
        <v>7.3000000000000001E-3</v>
      </c>
      <c r="Q29" s="621">
        <v>1.0999999999999999E-2</v>
      </c>
      <c r="R29" s="622">
        <v>1.0500000000000001E-2</v>
      </c>
      <c r="S29" s="623">
        <v>1.03E-2</v>
      </c>
      <c r="T29" s="621">
        <v>2.1100000000000001E-2</v>
      </c>
      <c r="U29" s="622">
        <v>2.01E-2</v>
      </c>
      <c r="V29" s="623">
        <v>1.9800000000000002E-2</v>
      </c>
      <c r="W29" s="621">
        <v>2.6100000000000002E-2</v>
      </c>
      <c r="X29" s="622">
        <v>2.4899999999999999E-2</v>
      </c>
      <c r="Y29" s="623">
        <v>2.46E-2</v>
      </c>
    </row>
    <row r="30" spans="1:25">
      <c r="A30" s="227">
        <f t="shared" si="0"/>
        <v>3.3</v>
      </c>
      <c r="B30" s="621">
        <v>5.4999999999999997E-3</v>
      </c>
      <c r="C30" s="622">
        <v>5.1999999999999998E-3</v>
      </c>
      <c r="D30" s="623">
        <v>5.1999999999999998E-3</v>
      </c>
      <c r="E30" s="621">
        <v>5.4999999999999997E-3</v>
      </c>
      <c r="F30" s="622">
        <v>5.3E-3</v>
      </c>
      <c r="G30" s="623">
        <v>5.1999999999999998E-3</v>
      </c>
      <c r="H30" s="621">
        <v>6.4000000000000003E-3</v>
      </c>
      <c r="I30" s="622">
        <v>6.1000000000000004E-3</v>
      </c>
      <c r="J30" s="623">
        <v>6.0000000000000001E-3</v>
      </c>
      <c r="K30" s="621">
        <v>7.1999999999999998E-3</v>
      </c>
      <c r="L30" s="622">
        <v>6.8999999999999999E-3</v>
      </c>
      <c r="M30" s="623">
        <v>6.7999999999999996E-3</v>
      </c>
      <c r="N30" s="621">
        <v>7.7999999999999996E-3</v>
      </c>
      <c r="O30" s="622">
        <v>7.4000000000000003E-3</v>
      </c>
      <c r="P30" s="623">
        <v>7.3000000000000001E-3</v>
      </c>
      <c r="Q30" s="621">
        <v>1.0999999999999999E-2</v>
      </c>
      <c r="R30" s="622">
        <v>1.0500000000000001E-2</v>
      </c>
      <c r="S30" s="623">
        <v>1.04E-2</v>
      </c>
      <c r="T30" s="621">
        <v>2.1100000000000001E-2</v>
      </c>
      <c r="U30" s="622">
        <v>2.01E-2</v>
      </c>
      <c r="V30" s="623">
        <v>1.9900000000000001E-2</v>
      </c>
      <c r="W30" s="621">
        <v>2.6200000000000001E-2</v>
      </c>
      <c r="X30" s="622">
        <v>2.4899999999999999E-2</v>
      </c>
      <c r="Y30" s="623">
        <v>2.46E-2</v>
      </c>
    </row>
    <row r="31" spans="1:25">
      <c r="A31" s="227">
        <f t="shared" si="0"/>
        <v>3.4</v>
      </c>
      <c r="B31" s="621">
        <v>5.4999999999999997E-3</v>
      </c>
      <c r="C31" s="622">
        <v>5.3E-3</v>
      </c>
      <c r="D31" s="623">
        <v>5.1999999999999998E-3</v>
      </c>
      <c r="E31" s="621">
        <v>5.4999999999999997E-3</v>
      </c>
      <c r="F31" s="622">
        <v>5.3E-3</v>
      </c>
      <c r="G31" s="623">
        <v>5.1999999999999998E-3</v>
      </c>
      <c r="H31" s="621">
        <v>6.4000000000000003E-3</v>
      </c>
      <c r="I31" s="622">
        <v>6.1000000000000004E-3</v>
      </c>
      <c r="J31" s="623">
        <v>6.0000000000000001E-3</v>
      </c>
      <c r="K31" s="621">
        <v>7.1999999999999998E-3</v>
      </c>
      <c r="L31" s="622">
        <v>6.8999999999999999E-3</v>
      </c>
      <c r="M31" s="623">
        <v>6.7999999999999996E-3</v>
      </c>
      <c r="N31" s="621">
        <v>7.7999999999999996E-3</v>
      </c>
      <c r="O31" s="622">
        <v>7.4000000000000003E-3</v>
      </c>
      <c r="P31" s="623">
        <v>7.4000000000000003E-3</v>
      </c>
      <c r="Q31" s="621">
        <v>1.0999999999999999E-2</v>
      </c>
      <c r="R31" s="622">
        <v>1.0500000000000001E-2</v>
      </c>
      <c r="S31" s="623">
        <v>1.04E-2</v>
      </c>
      <c r="T31" s="621">
        <v>2.1100000000000001E-2</v>
      </c>
      <c r="U31" s="622">
        <v>2.0199999999999999E-2</v>
      </c>
      <c r="V31" s="623">
        <v>1.9900000000000001E-2</v>
      </c>
      <c r="W31" s="621">
        <v>2.6200000000000001E-2</v>
      </c>
      <c r="X31" s="622">
        <v>2.5000000000000001E-2</v>
      </c>
      <c r="Y31" s="623">
        <v>2.47E-2</v>
      </c>
    </row>
    <row r="32" spans="1:25">
      <c r="A32" s="227">
        <f t="shared" si="0"/>
        <v>3.5</v>
      </c>
      <c r="B32" s="621">
        <v>5.4999999999999997E-3</v>
      </c>
      <c r="C32" s="622">
        <v>5.3E-3</v>
      </c>
      <c r="D32" s="623">
        <v>5.1999999999999998E-3</v>
      </c>
      <c r="E32" s="621">
        <v>5.4999999999999997E-3</v>
      </c>
      <c r="F32" s="622">
        <v>5.3E-3</v>
      </c>
      <c r="G32" s="623">
        <v>5.1999999999999998E-3</v>
      </c>
      <c r="H32" s="621">
        <v>6.4000000000000003E-3</v>
      </c>
      <c r="I32" s="622">
        <v>6.1000000000000004E-3</v>
      </c>
      <c r="J32" s="623">
        <v>6.0000000000000001E-3</v>
      </c>
      <c r="K32" s="621">
        <v>7.1999999999999998E-3</v>
      </c>
      <c r="L32" s="622">
        <v>6.8999999999999999E-3</v>
      </c>
      <c r="M32" s="623">
        <v>6.7999999999999996E-3</v>
      </c>
      <c r="N32" s="621">
        <v>7.7999999999999996E-3</v>
      </c>
      <c r="O32" s="622">
        <v>7.4999999999999997E-3</v>
      </c>
      <c r="P32" s="623">
        <v>7.4000000000000003E-3</v>
      </c>
      <c r="Q32" s="621">
        <v>1.0999999999999999E-2</v>
      </c>
      <c r="R32" s="622">
        <v>1.0500000000000001E-2</v>
      </c>
      <c r="S32" s="623">
        <v>1.04E-2</v>
      </c>
      <c r="T32" s="621">
        <v>2.12E-2</v>
      </c>
      <c r="U32" s="622">
        <v>2.0199999999999999E-2</v>
      </c>
      <c r="V32" s="623">
        <v>0.02</v>
      </c>
      <c r="W32" s="621">
        <v>2.6200000000000001E-2</v>
      </c>
      <c r="X32" s="622">
        <v>2.5000000000000001E-2</v>
      </c>
      <c r="Y32" s="623">
        <v>2.4799999999999999E-2</v>
      </c>
    </row>
    <row r="33" spans="1:25">
      <c r="A33" s="227">
        <f t="shared" si="0"/>
        <v>3.6</v>
      </c>
      <c r="B33" s="621">
        <v>5.4999999999999997E-3</v>
      </c>
      <c r="C33" s="622">
        <v>5.3E-3</v>
      </c>
      <c r="D33" s="623">
        <v>5.1999999999999998E-3</v>
      </c>
      <c r="E33" s="621">
        <v>5.4999999999999997E-3</v>
      </c>
      <c r="F33" s="622">
        <v>5.3E-3</v>
      </c>
      <c r="G33" s="623">
        <v>5.1999999999999998E-3</v>
      </c>
      <c r="H33" s="621">
        <v>6.4000000000000003E-3</v>
      </c>
      <c r="I33" s="622">
        <v>6.1000000000000004E-3</v>
      </c>
      <c r="J33" s="623">
        <v>6.0000000000000001E-3</v>
      </c>
      <c r="K33" s="621">
        <v>7.1999999999999998E-3</v>
      </c>
      <c r="L33" s="622">
        <v>6.8999999999999999E-3</v>
      </c>
      <c r="M33" s="623">
        <v>6.7999999999999996E-3</v>
      </c>
      <c r="N33" s="621">
        <v>7.7999999999999996E-3</v>
      </c>
      <c r="O33" s="622">
        <v>7.4999999999999997E-3</v>
      </c>
      <c r="P33" s="623">
        <v>7.4000000000000003E-3</v>
      </c>
      <c r="Q33" s="621">
        <v>1.0999999999999999E-2</v>
      </c>
      <c r="R33" s="622">
        <v>1.0500000000000001E-2</v>
      </c>
      <c r="S33" s="623">
        <v>1.04E-2</v>
      </c>
      <c r="T33" s="621">
        <v>2.12E-2</v>
      </c>
      <c r="U33" s="622">
        <v>2.0299999999999999E-2</v>
      </c>
      <c r="V33" s="623">
        <v>2.01E-2</v>
      </c>
      <c r="W33" s="621">
        <v>2.63E-2</v>
      </c>
      <c r="X33" s="622">
        <v>2.5100000000000001E-2</v>
      </c>
      <c r="Y33" s="623">
        <v>2.4899999999999999E-2</v>
      </c>
    </row>
    <row r="34" spans="1:25">
      <c r="A34" s="227">
        <f t="shared" si="0"/>
        <v>3.7</v>
      </c>
      <c r="B34" s="621">
        <v>5.4999999999999997E-3</v>
      </c>
      <c r="C34" s="622">
        <v>5.3E-3</v>
      </c>
      <c r="D34" s="623">
        <v>5.1999999999999998E-3</v>
      </c>
      <c r="E34" s="621">
        <v>5.4999999999999997E-3</v>
      </c>
      <c r="F34" s="622">
        <v>5.3E-3</v>
      </c>
      <c r="G34" s="623">
        <v>5.3E-3</v>
      </c>
      <c r="H34" s="621">
        <v>6.4000000000000003E-3</v>
      </c>
      <c r="I34" s="622">
        <v>6.1000000000000004E-3</v>
      </c>
      <c r="J34" s="623">
        <v>6.1000000000000004E-3</v>
      </c>
      <c r="K34" s="621">
        <v>7.1999999999999998E-3</v>
      </c>
      <c r="L34" s="622">
        <v>6.8999999999999999E-3</v>
      </c>
      <c r="M34" s="623">
        <v>6.7999999999999996E-3</v>
      </c>
      <c r="N34" s="621">
        <v>7.7999999999999996E-3</v>
      </c>
      <c r="O34" s="622">
        <v>7.4999999999999997E-3</v>
      </c>
      <c r="P34" s="623">
        <v>7.4000000000000003E-3</v>
      </c>
      <c r="Q34" s="621">
        <v>1.11E-2</v>
      </c>
      <c r="R34" s="622">
        <v>1.06E-2</v>
      </c>
      <c r="S34" s="623">
        <v>1.0500000000000001E-2</v>
      </c>
      <c r="T34" s="621">
        <v>2.12E-2</v>
      </c>
      <c r="U34" s="622">
        <v>2.0299999999999999E-2</v>
      </c>
      <c r="V34" s="623">
        <v>2.01E-2</v>
      </c>
      <c r="W34" s="621">
        <v>2.63E-2</v>
      </c>
      <c r="X34" s="622">
        <v>2.5100000000000001E-2</v>
      </c>
      <c r="Y34" s="623">
        <v>2.4899999999999999E-2</v>
      </c>
    </row>
    <row r="35" spans="1:25">
      <c r="A35" s="227">
        <f t="shared" si="0"/>
        <v>3.8</v>
      </c>
      <c r="B35" s="621">
        <v>5.4999999999999997E-3</v>
      </c>
      <c r="C35" s="622">
        <v>5.3E-3</v>
      </c>
      <c r="D35" s="623">
        <v>5.3E-3</v>
      </c>
      <c r="E35" s="621">
        <v>5.5999999999999999E-3</v>
      </c>
      <c r="F35" s="622">
        <v>5.3E-3</v>
      </c>
      <c r="G35" s="623">
        <v>5.3E-3</v>
      </c>
      <c r="H35" s="621">
        <v>6.4000000000000003E-3</v>
      </c>
      <c r="I35" s="622">
        <v>6.1000000000000004E-3</v>
      </c>
      <c r="J35" s="623">
        <v>6.1000000000000004E-3</v>
      </c>
      <c r="K35" s="621">
        <v>7.1999999999999998E-3</v>
      </c>
      <c r="L35" s="622">
        <v>6.8999999999999999E-3</v>
      </c>
      <c r="M35" s="623">
        <v>6.8999999999999999E-3</v>
      </c>
      <c r="N35" s="621">
        <v>7.7999999999999996E-3</v>
      </c>
      <c r="O35" s="622">
        <v>7.4999999999999997E-3</v>
      </c>
      <c r="P35" s="623">
        <v>7.4000000000000003E-3</v>
      </c>
      <c r="Q35" s="621">
        <v>1.11E-2</v>
      </c>
      <c r="R35" s="622">
        <v>1.06E-2</v>
      </c>
      <c r="S35" s="623">
        <v>1.0500000000000001E-2</v>
      </c>
      <c r="T35" s="621">
        <v>2.1299999999999999E-2</v>
      </c>
      <c r="U35" s="622">
        <v>2.0299999999999999E-2</v>
      </c>
      <c r="V35" s="623">
        <v>2.0199999999999999E-2</v>
      </c>
      <c r="W35" s="621">
        <v>2.64E-2</v>
      </c>
      <c r="X35" s="622">
        <v>2.52E-2</v>
      </c>
      <c r="Y35" s="623">
        <v>2.5000000000000001E-2</v>
      </c>
    </row>
    <row r="36" spans="1:25">
      <c r="A36" s="227">
        <f t="shared" si="0"/>
        <v>3.9</v>
      </c>
      <c r="B36" s="621">
        <v>5.5999999999999999E-3</v>
      </c>
      <c r="C36" s="622">
        <v>5.3E-3</v>
      </c>
      <c r="D36" s="623">
        <v>5.3E-3</v>
      </c>
      <c r="E36" s="621">
        <v>5.5999999999999999E-3</v>
      </c>
      <c r="F36" s="622">
        <v>5.3E-3</v>
      </c>
      <c r="G36" s="623">
        <v>5.3E-3</v>
      </c>
      <c r="H36" s="621">
        <v>6.4000000000000003E-3</v>
      </c>
      <c r="I36" s="622">
        <v>6.1000000000000004E-3</v>
      </c>
      <c r="J36" s="623">
        <v>6.1000000000000004E-3</v>
      </c>
      <c r="K36" s="621">
        <v>7.1999999999999998E-3</v>
      </c>
      <c r="L36" s="622">
        <v>6.8999999999999999E-3</v>
      </c>
      <c r="M36" s="623">
        <v>6.8999999999999999E-3</v>
      </c>
      <c r="N36" s="621">
        <v>7.9000000000000008E-3</v>
      </c>
      <c r="O36" s="622">
        <v>7.4999999999999997E-3</v>
      </c>
      <c r="P36" s="623">
        <v>7.4999999999999997E-3</v>
      </c>
      <c r="Q36" s="621">
        <v>1.11E-2</v>
      </c>
      <c r="R36" s="622">
        <v>1.06E-2</v>
      </c>
      <c r="S36" s="623">
        <v>1.0500000000000001E-2</v>
      </c>
      <c r="T36" s="621">
        <v>2.1299999999999999E-2</v>
      </c>
      <c r="U36" s="622">
        <v>2.0400000000000001E-2</v>
      </c>
      <c r="V36" s="623">
        <v>2.0199999999999999E-2</v>
      </c>
      <c r="W36" s="621">
        <v>2.64E-2</v>
      </c>
      <c r="X36" s="622">
        <v>2.53E-2</v>
      </c>
      <c r="Y36" s="623">
        <v>2.5100000000000001E-2</v>
      </c>
    </row>
    <row r="37" spans="1:25">
      <c r="A37" s="227">
        <f t="shared" si="0"/>
        <v>4</v>
      </c>
      <c r="B37" s="621">
        <v>5.5999999999999999E-3</v>
      </c>
      <c r="C37" s="622">
        <v>5.3E-3</v>
      </c>
      <c r="D37" s="623">
        <v>5.3E-3</v>
      </c>
      <c r="E37" s="621">
        <v>5.5999999999999999E-3</v>
      </c>
      <c r="F37" s="622">
        <v>5.3E-3</v>
      </c>
      <c r="G37" s="623">
        <v>5.3E-3</v>
      </c>
      <c r="H37" s="621">
        <v>6.4000000000000003E-3</v>
      </c>
      <c r="I37" s="622">
        <v>6.1999999999999998E-3</v>
      </c>
      <c r="J37" s="623">
        <v>6.1000000000000004E-3</v>
      </c>
      <c r="K37" s="621">
        <v>7.3000000000000001E-3</v>
      </c>
      <c r="L37" s="622">
        <v>7.0000000000000001E-3</v>
      </c>
      <c r="M37" s="623">
        <v>6.8999999999999999E-3</v>
      </c>
      <c r="N37" s="621">
        <v>7.9000000000000008E-3</v>
      </c>
      <c r="O37" s="622">
        <v>7.4999999999999997E-3</v>
      </c>
      <c r="P37" s="623">
        <v>7.4999999999999997E-3</v>
      </c>
      <c r="Q37" s="621">
        <v>1.11E-2</v>
      </c>
      <c r="R37" s="622">
        <v>1.06E-2</v>
      </c>
      <c r="S37" s="623">
        <v>1.06E-2</v>
      </c>
      <c r="T37" s="621">
        <v>2.1299999999999999E-2</v>
      </c>
      <c r="U37" s="622">
        <v>2.0400000000000001E-2</v>
      </c>
      <c r="V37" s="623">
        <v>2.0299999999999999E-2</v>
      </c>
      <c r="W37" s="621">
        <v>2.64E-2</v>
      </c>
      <c r="X37" s="622">
        <v>2.53E-2</v>
      </c>
      <c r="Y37" s="623">
        <v>2.52E-2</v>
      </c>
    </row>
    <row r="38" spans="1:25">
      <c r="A38" s="227">
        <f t="shared" si="0"/>
        <v>4.0999999999999996</v>
      </c>
      <c r="B38" s="621">
        <v>5.5999999999999999E-3</v>
      </c>
      <c r="C38" s="622">
        <v>5.3E-3</v>
      </c>
      <c r="D38" s="623">
        <v>5.3E-3</v>
      </c>
      <c r="E38" s="621">
        <v>5.5999999999999999E-3</v>
      </c>
      <c r="F38" s="622">
        <v>5.3E-3</v>
      </c>
      <c r="G38" s="623">
        <v>5.3E-3</v>
      </c>
      <c r="H38" s="621">
        <v>6.4000000000000003E-3</v>
      </c>
      <c r="I38" s="622">
        <v>6.1999999999999998E-3</v>
      </c>
      <c r="J38" s="623">
        <v>6.1000000000000004E-3</v>
      </c>
      <c r="K38" s="621">
        <v>7.3000000000000001E-3</v>
      </c>
      <c r="L38" s="622">
        <v>7.0000000000000001E-3</v>
      </c>
      <c r="M38" s="623">
        <v>6.8999999999999999E-3</v>
      </c>
      <c r="N38" s="621">
        <v>7.9000000000000008E-3</v>
      </c>
      <c r="O38" s="622">
        <v>7.4999999999999997E-3</v>
      </c>
      <c r="P38" s="623">
        <v>7.4999999999999997E-3</v>
      </c>
      <c r="Q38" s="621">
        <v>1.11E-2</v>
      </c>
      <c r="R38" s="622">
        <v>1.0699999999999999E-2</v>
      </c>
      <c r="S38" s="623">
        <v>1.06E-2</v>
      </c>
      <c r="T38" s="621">
        <v>2.1399999999999999E-2</v>
      </c>
      <c r="U38" s="622">
        <v>2.0500000000000001E-2</v>
      </c>
      <c r="V38" s="623">
        <v>2.0400000000000001E-2</v>
      </c>
      <c r="W38" s="621">
        <v>2.6499999999999999E-2</v>
      </c>
      <c r="X38" s="622">
        <v>2.5399999999999999E-2</v>
      </c>
      <c r="Y38" s="623">
        <v>2.52E-2</v>
      </c>
    </row>
    <row r="39" spans="1:25">
      <c r="A39" s="227">
        <f t="shared" si="0"/>
        <v>4.2</v>
      </c>
      <c r="B39" s="621">
        <v>5.5999999999999999E-3</v>
      </c>
      <c r="C39" s="622">
        <v>5.4000000000000003E-3</v>
      </c>
      <c r="D39" s="623">
        <v>5.3E-3</v>
      </c>
      <c r="E39" s="621">
        <v>5.5999999999999999E-3</v>
      </c>
      <c r="F39" s="622">
        <v>5.4000000000000003E-3</v>
      </c>
      <c r="G39" s="623">
        <v>5.3E-3</v>
      </c>
      <c r="H39" s="621">
        <v>6.4000000000000003E-3</v>
      </c>
      <c r="I39" s="622">
        <v>6.1999999999999998E-3</v>
      </c>
      <c r="J39" s="623">
        <v>6.1999999999999998E-3</v>
      </c>
      <c r="K39" s="621">
        <v>7.3000000000000001E-3</v>
      </c>
      <c r="L39" s="622">
        <v>7.0000000000000001E-3</v>
      </c>
      <c r="M39" s="623">
        <v>7.0000000000000001E-3</v>
      </c>
      <c r="N39" s="621">
        <v>7.9000000000000008E-3</v>
      </c>
      <c r="O39" s="622">
        <v>7.6E-3</v>
      </c>
      <c r="P39" s="623">
        <v>7.4999999999999997E-3</v>
      </c>
      <c r="Q39" s="621">
        <v>1.11E-2</v>
      </c>
      <c r="R39" s="622">
        <v>1.0699999999999999E-2</v>
      </c>
      <c r="S39" s="623">
        <v>1.06E-2</v>
      </c>
      <c r="T39" s="621">
        <v>2.1399999999999999E-2</v>
      </c>
      <c r="U39" s="622">
        <v>2.0500000000000001E-2</v>
      </c>
      <c r="V39" s="623">
        <v>2.0400000000000001E-2</v>
      </c>
      <c r="W39" s="621">
        <v>2.6499999999999999E-2</v>
      </c>
      <c r="X39" s="622">
        <v>2.5399999999999999E-2</v>
      </c>
      <c r="Y39" s="623">
        <v>2.53E-2</v>
      </c>
    </row>
    <row r="40" spans="1:25">
      <c r="A40" s="227">
        <f t="shared" si="0"/>
        <v>4.3</v>
      </c>
      <c r="B40" s="621">
        <v>5.5999999999999999E-3</v>
      </c>
      <c r="C40" s="622">
        <v>5.4000000000000003E-3</v>
      </c>
      <c r="D40" s="623">
        <v>5.4000000000000003E-3</v>
      </c>
      <c r="E40" s="621">
        <v>5.5999999999999999E-3</v>
      </c>
      <c r="F40" s="622">
        <v>5.4000000000000003E-3</v>
      </c>
      <c r="G40" s="623">
        <v>5.4000000000000003E-3</v>
      </c>
      <c r="H40" s="621">
        <v>6.4000000000000003E-3</v>
      </c>
      <c r="I40" s="622">
        <v>6.1999999999999998E-3</v>
      </c>
      <c r="J40" s="623">
        <v>6.1999999999999998E-3</v>
      </c>
      <c r="K40" s="621">
        <v>7.3000000000000001E-3</v>
      </c>
      <c r="L40" s="622">
        <v>7.0000000000000001E-3</v>
      </c>
      <c r="M40" s="623">
        <v>7.0000000000000001E-3</v>
      </c>
      <c r="N40" s="621">
        <v>7.9000000000000008E-3</v>
      </c>
      <c r="O40" s="622">
        <v>7.6E-3</v>
      </c>
      <c r="P40" s="623">
        <v>7.6E-3</v>
      </c>
      <c r="Q40" s="621">
        <v>1.12E-2</v>
      </c>
      <c r="R40" s="622">
        <v>1.0699999999999999E-2</v>
      </c>
      <c r="S40" s="623">
        <v>1.0699999999999999E-2</v>
      </c>
      <c r="T40" s="621">
        <v>2.1399999999999999E-2</v>
      </c>
      <c r="U40" s="622">
        <v>2.06E-2</v>
      </c>
      <c r="V40" s="623">
        <v>2.0500000000000001E-2</v>
      </c>
      <c r="W40" s="621">
        <v>2.6499999999999999E-2</v>
      </c>
      <c r="X40" s="622">
        <v>2.5499999999999998E-2</v>
      </c>
      <c r="Y40" s="623">
        <v>2.5399999999999999E-2</v>
      </c>
    </row>
    <row r="41" spans="1:25">
      <c r="A41" s="227">
        <f t="shared" si="0"/>
        <v>4.4000000000000004</v>
      </c>
      <c r="B41" s="621">
        <v>5.5999999999999999E-3</v>
      </c>
      <c r="C41" s="622">
        <v>5.4000000000000003E-3</v>
      </c>
      <c r="D41" s="623">
        <v>5.4000000000000003E-3</v>
      </c>
      <c r="E41" s="621">
        <v>5.5999999999999999E-3</v>
      </c>
      <c r="F41" s="622">
        <v>5.4000000000000003E-3</v>
      </c>
      <c r="G41" s="623">
        <v>5.4000000000000003E-3</v>
      </c>
      <c r="H41" s="621">
        <v>6.4999999999999997E-3</v>
      </c>
      <c r="I41" s="622">
        <v>6.1999999999999998E-3</v>
      </c>
      <c r="J41" s="623">
        <v>6.1999999999999998E-3</v>
      </c>
      <c r="K41" s="621">
        <v>7.3000000000000001E-3</v>
      </c>
      <c r="L41" s="622">
        <v>7.0000000000000001E-3</v>
      </c>
      <c r="M41" s="623">
        <v>7.0000000000000001E-3</v>
      </c>
      <c r="N41" s="621">
        <v>7.9000000000000008E-3</v>
      </c>
      <c r="O41" s="622">
        <v>7.6E-3</v>
      </c>
      <c r="P41" s="623">
        <v>7.6E-3</v>
      </c>
      <c r="Q41" s="621">
        <v>1.12E-2</v>
      </c>
      <c r="R41" s="622">
        <v>1.0699999999999999E-2</v>
      </c>
      <c r="S41" s="623">
        <v>1.0699999999999999E-2</v>
      </c>
      <c r="T41" s="621">
        <v>2.1399999999999999E-2</v>
      </c>
      <c r="U41" s="622">
        <v>2.06E-2</v>
      </c>
      <c r="V41" s="623">
        <v>2.06E-2</v>
      </c>
      <c r="W41" s="621">
        <v>2.6599999999999999E-2</v>
      </c>
      <c r="X41" s="622">
        <v>2.5499999999999998E-2</v>
      </c>
      <c r="Y41" s="623">
        <v>2.5499999999999998E-2</v>
      </c>
    </row>
    <row r="42" spans="1:25">
      <c r="A42" s="227">
        <f t="shared" si="0"/>
        <v>4.5</v>
      </c>
      <c r="B42" s="621">
        <v>5.5999999999999999E-3</v>
      </c>
      <c r="C42" s="622">
        <v>5.4000000000000003E-3</v>
      </c>
      <c r="D42" s="623">
        <v>5.4000000000000003E-3</v>
      </c>
      <c r="E42" s="621">
        <v>5.5999999999999999E-3</v>
      </c>
      <c r="F42" s="622">
        <v>5.4000000000000003E-3</v>
      </c>
      <c r="G42" s="623">
        <v>5.4000000000000003E-3</v>
      </c>
      <c r="H42" s="621">
        <v>6.4999999999999997E-3</v>
      </c>
      <c r="I42" s="622">
        <v>6.1999999999999998E-3</v>
      </c>
      <c r="J42" s="623">
        <v>6.1999999999999998E-3</v>
      </c>
      <c r="K42" s="621">
        <v>7.3000000000000001E-3</v>
      </c>
      <c r="L42" s="622">
        <v>7.0000000000000001E-3</v>
      </c>
      <c r="M42" s="623">
        <v>7.0000000000000001E-3</v>
      </c>
      <c r="N42" s="621">
        <v>7.9000000000000008E-3</v>
      </c>
      <c r="O42" s="622">
        <v>7.6E-3</v>
      </c>
      <c r="P42" s="623">
        <v>7.6E-3</v>
      </c>
      <c r="Q42" s="621">
        <v>1.12E-2</v>
      </c>
      <c r="R42" s="622">
        <v>1.0800000000000001E-2</v>
      </c>
      <c r="S42" s="623">
        <v>1.0800000000000001E-2</v>
      </c>
      <c r="T42" s="621">
        <v>2.1499999999999998E-2</v>
      </c>
      <c r="U42" s="622">
        <v>2.07E-2</v>
      </c>
      <c r="V42" s="623">
        <v>2.06E-2</v>
      </c>
      <c r="W42" s="621">
        <v>2.6599999999999999E-2</v>
      </c>
      <c r="X42" s="622">
        <v>2.5600000000000001E-2</v>
      </c>
      <c r="Y42" s="623">
        <v>2.5600000000000001E-2</v>
      </c>
    </row>
    <row r="43" spans="1:25">
      <c r="A43" s="227">
        <f t="shared" si="0"/>
        <v>4.5999999999999996</v>
      </c>
      <c r="B43" s="621">
        <v>5.5999999999999999E-3</v>
      </c>
      <c r="C43" s="622">
        <v>5.4000000000000003E-3</v>
      </c>
      <c r="D43" s="623">
        <v>5.4000000000000003E-3</v>
      </c>
      <c r="E43" s="621">
        <v>5.5999999999999999E-3</v>
      </c>
      <c r="F43" s="622">
        <v>5.4000000000000003E-3</v>
      </c>
      <c r="G43" s="623">
        <v>5.4000000000000003E-3</v>
      </c>
      <c r="H43" s="621">
        <v>6.4999999999999997E-3</v>
      </c>
      <c r="I43" s="622">
        <v>6.1999999999999998E-3</v>
      </c>
      <c r="J43" s="623">
        <v>6.1999999999999998E-3</v>
      </c>
      <c r="K43" s="621">
        <v>7.3000000000000001E-3</v>
      </c>
      <c r="L43" s="622">
        <v>7.0000000000000001E-3</v>
      </c>
      <c r="M43" s="623">
        <v>7.1000000000000004E-3</v>
      </c>
      <c r="N43" s="621">
        <v>7.9000000000000008E-3</v>
      </c>
      <c r="O43" s="622">
        <v>7.6E-3</v>
      </c>
      <c r="P43" s="623">
        <v>7.6E-3</v>
      </c>
      <c r="Q43" s="621">
        <v>1.12E-2</v>
      </c>
      <c r="R43" s="622">
        <v>1.0800000000000001E-2</v>
      </c>
      <c r="S43" s="623">
        <v>1.0800000000000001E-2</v>
      </c>
      <c r="T43" s="621">
        <v>2.1499999999999998E-2</v>
      </c>
      <c r="U43" s="622">
        <v>2.07E-2</v>
      </c>
      <c r="V43" s="623">
        <v>2.07E-2</v>
      </c>
      <c r="W43" s="621">
        <v>2.6599999999999999E-2</v>
      </c>
      <c r="X43" s="622">
        <v>2.5700000000000001E-2</v>
      </c>
      <c r="Y43" s="623">
        <v>2.5700000000000001E-2</v>
      </c>
    </row>
    <row r="44" spans="1:25">
      <c r="A44" s="227">
        <f t="shared" si="0"/>
        <v>4.7</v>
      </c>
      <c r="B44" s="621">
        <v>5.5999999999999999E-3</v>
      </c>
      <c r="C44" s="622">
        <v>5.4000000000000003E-3</v>
      </c>
      <c r="D44" s="623">
        <v>5.4000000000000003E-3</v>
      </c>
      <c r="E44" s="621">
        <v>5.5999999999999999E-3</v>
      </c>
      <c r="F44" s="622">
        <v>5.4000000000000003E-3</v>
      </c>
      <c r="G44" s="623">
        <v>5.4000000000000003E-3</v>
      </c>
      <c r="H44" s="621">
        <v>6.4999999999999997E-3</v>
      </c>
      <c r="I44" s="622">
        <v>6.1999999999999998E-3</v>
      </c>
      <c r="J44" s="623">
        <v>6.3E-3</v>
      </c>
      <c r="K44" s="621">
        <v>7.3000000000000001E-3</v>
      </c>
      <c r="L44" s="622">
        <v>7.1000000000000004E-3</v>
      </c>
      <c r="M44" s="623">
        <v>7.1000000000000004E-3</v>
      </c>
      <c r="N44" s="621">
        <v>7.9000000000000008E-3</v>
      </c>
      <c r="O44" s="622">
        <v>7.6E-3</v>
      </c>
      <c r="P44" s="623">
        <v>7.7000000000000002E-3</v>
      </c>
      <c r="Q44" s="621">
        <v>1.12E-2</v>
      </c>
      <c r="R44" s="622">
        <v>1.0800000000000001E-2</v>
      </c>
      <c r="S44" s="623">
        <v>1.0800000000000001E-2</v>
      </c>
      <c r="T44" s="621">
        <v>2.1499999999999998E-2</v>
      </c>
      <c r="U44" s="622">
        <v>2.07E-2</v>
      </c>
      <c r="V44" s="623">
        <v>2.0799999999999999E-2</v>
      </c>
      <c r="W44" s="621">
        <v>2.6700000000000002E-2</v>
      </c>
      <c r="X44" s="622">
        <v>2.5700000000000001E-2</v>
      </c>
      <c r="Y44" s="623">
        <v>2.58E-2</v>
      </c>
    </row>
    <row r="45" spans="1:25">
      <c r="A45" s="227">
        <f t="shared" si="0"/>
        <v>4.8</v>
      </c>
      <c r="B45" s="621">
        <v>5.5999999999999999E-3</v>
      </c>
      <c r="C45" s="622">
        <v>5.4000000000000003E-3</v>
      </c>
      <c r="D45" s="623">
        <v>5.4000000000000003E-3</v>
      </c>
      <c r="E45" s="621">
        <v>5.5999999999999999E-3</v>
      </c>
      <c r="F45" s="622">
        <v>5.4000000000000003E-3</v>
      </c>
      <c r="G45" s="623">
        <v>5.4000000000000003E-3</v>
      </c>
      <c r="H45" s="621">
        <v>6.4999999999999997E-3</v>
      </c>
      <c r="I45" s="622">
        <v>6.3E-3</v>
      </c>
      <c r="J45" s="623">
        <v>6.3E-3</v>
      </c>
      <c r="K45" s="621">
        <v>7.3000000000000001E-3</v>
      </c>
      <c r="L45" s="622">
        <v>7.1000000000000004E-3</v>
      </c>
      <c r="M45" s="623">
        <v>7.1000000000000004E-3</v>
      </c>
      <c r="N45" s="621">
        <v>8.0000000000000002E-3</v>
      </c>
      <c r="O45" s="622">
        <v>7.7000000000000002E-3</v>
      </c>
      <c r="P45" s="623">
        <v>7.7000000000000002E-3</v>
      </c>
      <c r="Q45" s="621">
        <v>1.12E-2</v>
      </c>
      <c r="R45" s="622">
        <v>1.0800000000000001E-2</v>
      </c>
      <c r="S45" s="623">
        <v>1.09E-2</v>
      </c>
      <c r="T45" s="621">
        <v>2.1600000000000001E-2</v>
      </c>
      <c r="U45" s="622">
        <v>2.0799999999999999E-2</v>
      </c>
      <c r="V45" s="623">
        <v>2.0899999999999998E-2</v>
      </c>
      <c r="W45" s="621">
        <v>2.6700000000000002E-2</v>
      </c>
      <c r="X45" s="622">
        <v>2.58E-2</v>
      </c>
      <c r="Y45" s="623">
        <v>2.5899999999999999E-2</v>
      </c>
    </row>
    <row r="46" spans="1:25">
      <c r="A46" s="227">
        <f t="shared" si="0"/>
        <v>4.9000000000000004</v>
      </c>
      <c r="B46" s="621">
        <v>5.5999999999999999E-3</v>
      </c>
      <c r="C46" s="622">
        <v>5.4000000000000003E-3</v>
      </c>
      <c r="D46" s="623">
        <v>5.4999999999999997E-3</v>
      </c>
      <c r="E46" s="621">
        <v>5.5999999999999999E-3</v>
      </c>
      <c r="F46" s="622">
        <v>5.4000000000000003E-3</v>
      </c>
      <c r="G46" s="623">
        <v>5.4999999999999997E-3</v>
      </c>
      <c r="H46" s="621">
        <v>6.4999999999999997E-3</v>
      </c>
      <c r="I46" s="622">
        <v>6.3E-3</v>
      </c>
      <c r="J46" s="623">
        <v>6.3E-3</v>
      </c>
      <c r="K46" s="621">
        <v>7.4000000000000003E-3</v>
      </c>
      <c r="L46" s="622">
        <v>7.1000000000000004E-3</v>
      </c>
      <c r="M46" s="623">
        <v>7.1000000000000004E-3</v>
      </c>
      <c r="N46" s="621">
        <v>8.0000000000000002E-3</v>
      </c>
      <c r="O46" s="622">
        <v>7.7000000000000002E-3</v>
      </c>
      <c r="P46" s="623">
        <v>7.7000000000000002E-3</v>
      </c>
      <c r="Q46" s="621">
        <v>1.12E-2</v>
      </c>
      <c r="R46" s="622">
        <v>1.09E-2</v>
      </c>
      <c r="S46" s="623">
        <v>1.09E-2</v>
      </c>
      <c r="T46" s="621">
        <v>2.1600000000000001E-2</v>
      </c>
      <c r="U46" s="622">
        <v>2.0799999999999999E-2</v>
      </c>
      <c r="V46" s="623">
        <v>2.0899999999999998E-2</v>
      </c>
      <c r="W46" s="621">
        <v>2.6800000000000001E-2</v>
      </c>
      <c r="X46" s="622">
        <v>2.58E-2</v>
      </c>
      <c r="Y46" s="623">
        <v>2.5999999999999999E-2</v>
      </c>
    </row>
    <row r="47" spans="1:25">
      <c r="A47" s="227">
        <f t="shared" si="0"/>
        <v>5</v>
      </c>
      <c r="B47" s="621">
        <v>5.5999999999999999E-3</v>
      </c>
      <c r="C47" s="622">
        <v>5.4999999999999997E-3</v>
      </c>
      <c r="D47" s="623">
        <v>5.4999999999999997E-3</v>
      </c>
      <c r="E47" s="621">
        <v>5.5999999999999999E-3</v>
      </c>
      <c r="F47" s="622">
        <v>5.4999999999999997E-3</v>
      </c>
      <c r="G47" s="623">
        <v>5.4999999999999997E-3</v>
      </c>
      <c r="H47" s="621">
        <v>6.4999999999999997E-3</v>
      </c>
      <c r="I47" s="622">
        <v>6.3E-3</v>
      </c>
      <c r="J47" s="623">
        <v>6.3E-3</v>
      </c>
      <c r="K47" s="621">
        <v>7.4000000000000003E-3</v>
      </c>
      <c r="L47" s="622">
        <v>7.1000000000000004E-3</v>
      </c>
      <c r="M47" s="623">
        <v>7.1999999999999998E-3</v>
      </c>
      <c r="N47" s="621">
        <v>8.0000000000000002E-3</v>
      </c>
      <c r="O47" s="622">
        <v>7.7000000000000002E-3</v>
      </c>
      <c r="P47" s="623">
        <v>7.7999999999999996E-3</v>
      </c>
      <c r="Q47" s="621">
        <v>1.1299999999999999E-2</v>
      </c>
      <c r="R47" s="622">
        <v>1.09E-2</v>
      </c>
      <c r="S47" s="623">
        <v>1.09E-2</v>
      </c>
      <c r="T47" s="621">
        <v>2.1600000000000001E-2</v>
      </c>
      <c r="U47" s="622">
        <v>2.0899999999999998E-2</v>
      </c>
      <c r="V47" s="623">
        <v>2.1000000000000001E-2</v>
      </c>
      <c r="W47" s="621">
        <v>2.6800000000000001E-2</v>
      </c>
      <c r="X47" s="622">
        <v>2.5899999999999999E-2</v>
      </c>
      <c r="Y47" s="623">
        <v>2.5999999999999999E-2</v>
      </c>
    </row>
    <row r="48" spans="1:25">
      <c r="A48" s="227">
        <f t="shared" si="0"/>
        <v>5.0999999999999996</v>
      </c>
      <c r="B48" s="621">
        <v>5.7000000000000002E-3</v>
      </c>
      <c r="C48" s="622">
        <v>5.4999999999999997E-3</v>
      </c>
      <c r="D48" s="623">
        <v>5.4999999999999997E-3</v>
      </c>
      <c r="E48" s="621">
        <v>5.7000000000000002E-3</v>
      </c>
      <c r="F48" s="622">
        <v>5.4999999999999997E-3</v>
      </c>
      <c r="G48" s="623">
        <v>5.4999999999999997E-3</v>
      </c>
      <c r="H48" s="621">
        <v>6.4999999999999997E-3</v>
      </c>
      <c r="I48" s="622">
        <v>6.3E-3</v>
      </c>
      <c r="J48" s="623">
        <v>6.4000000000000003E-3</v>
      </c>
      <c r="K48" s="621">
        <v>7.4000000000000003E-3</v>
      </c>
      <c r="L48" s="622">
        <v>7.1000000000000004E-3</v>
      </c>
      <c r="M48" s="623">
        <v>7.1999999999999998E-3</v>
      </c>
      <c r="N48" s="621">
        <v>8.0000000000000002E-3</v>
      </c>
      <c r="O48" s="622">
        <v>7.7000000000000002E-3</v>
      </c>
      <c r="P48" s="623">
        <v>7.7999999999999996E-3</v>
      </c>
      <c r="Q48" s="621">
        <v>1.1299999999999999E-2</v>
      </c>
      <c r="R48" s="622">
        <v>1.09E-2</v>
      </c>
      <c r="S48" s="623">
        <v>1.0999999999999999E-2</v>
      </c>
      <c r="T48" s="621">
        <v>2.1700000000000001E-2</v>
      </c>
      <c r="U48" s="622">
        <v>2.0899999999999998E-2</v>
      </c>
      <c r="V48" s="623">
        <v>2.1100000000000001E-2</v>
      </c>
      <c r="W48" s="621">
        <v>2.6800000000000001E-2</v>
      </c>
      <c r="X48" s="622">
        <v>2.5999999999999999E-2</v>
      </c>
      <c r="Y48" s="623">
        <v>2.6100000000000002E-2</v>
      </c>
    </row>
    <row r="49" spans="1:25">
      <c r="A49" s="227">
        <f t="shared" si="0"/>
        <v>5.2</v>
      </c>
      <c r="B49" s="621">
        <v>5.7000000000000002E-3</v>
      </c>
      <c r="C49" s="622">
        <v>5.4999999999999997E-3</v>
      </c>
      <c r="D49" s="623">
        <v>5.4999999999999997E-3</v>
      </c>
      <c r="E49" s="621">
        <v>5.7000000000000002E-3</v>
      </c>
      <c r="F49" s="622">
        <v>5.4999999999999997E-3</v>
      </c>
      <c r="G49" s="623">
        <v>5.4999999999999997E-3</v>
      </c>
      <c r="H49" s="621">
        <v>6.4999999999999997E-3</v>
      </c>
      <c r="I49" s="622">
        <v>6.3E-3</v>
      </c>
      <c r="J49" s="623">
        <v>6.4000000000000003E-3</v>
      </c>
      <c r="K49" s="621">
        <v>7.4000000000000003E-3</v>
      </c>
      <c r="L49" s="622">
        <v>7.1000000000000004E-3</v>
      </c>
      <c r="M49" s="623">
        <v>7.1999999999999998E-3</v>
      </c>
      <c r="N49" s="621">
        <v>8.0000000000000002E-3</v>
      </c>
      <c r="O49" s="622">
        <v>7.7000000000000002E-3</v>
      </c>
      <c r="P49" s="623">
        <v>7.7999999999999996E-3</v>
      </c>
      <c r="Q49" s="621">
        <v>1.1299999999999999E-2</v>
      </c>
      <c r="R49" s="622">
        <v>1.09E-2</v>
      </c>
      <c r="S49" s="623">
        <v>1.0999999999999999E-2</v>
      </c>
      <c r="T49" s="621">
        <v>2.1700000000000001E-2</v>
      </c>
      <c r="U49" s="622">
        <v>2.1000000000000001E-2</v>
      </c>
      <c r="V49" s="623">
        <v>2.12E-2</v>
      </c>
      <c r="W49" s="621">
        <v>2.69E-2</v>
      </c>
      <c r="X49" s="622">
        <v>2.5999999999999999E-2</v>
      </c>
      <c r="Y49" s="623">
        <v>2.6200000000000001E-2</v>
      </c>
    </row>
    <row r="50" spans="1:25">
      <c r="A50" s="227">
        <f t="shared" si="0"/>
        <v>5.3</v>
      </c>
      <c r="B50" s="621">
        <v>5.7000000000000002E-3</v>
      </c>
      <c r="C50" s="622">
        <v>5.4999999999999997E-3</v>
      </c>
      <c r="D50" s="623">
        <v>5.4999999999999997E-3</v>
      </c>
      <c r="E50" s="621">
        <v>5.7000000000000002E-3</v>
      </c>
      <c r="F50" s="622">
        <v>5.4999999999999997E-3</v>
      </c>
      <c r="G50" s="623">
        <v>5.4999999999999997E-3</v>
      </c>
      <c r="H50" s="621">
        <v>6.4999999999999997E-3</v>
      </c>
      <c r="I50" s="622">
        <v>6.3E-3</v>
      </c>
      <c r="J50" s="623">
        <v>6.4000000000000003E-3</v>
      </c>
      <c r="K50" s="621">
        <v>7.4000000000000003E-3</v>
      </c>
      <c r="L50" s="622">
        <v>7.1999999999999998E-3</v>
      </c>
      <c r="M50" s="623">
        <v>7.1999999999999998E-3</v>
      </c>
      <c r="N50" s="621">
        <v>8.0000000000000002E-3</v>
      </c>
      <c r="O50" s="622">
        <v>7.7999999999999996E-3</v>
      </c>
      <c r="P50" s="623">
        <v>7.7999999999999996E-3</v>
      </c>
      <c r="Q50" s="621">
        <v>1.1299999999999999E-2</v>
      </c>
      <c r="R50" s="622">
        <v>1.0999999999999999E-2</v>
      </c>
      <c r="S50" s="623">
        <v>1.11E-2</v>
      </c>
      <c r="T50" s="621">
        <v>2.1700000000000001E-2</v>
      </c>
      <c r="U50" s="622">
        <v>2.1100000000000001E-2</v>
      </c>
      <c r="V50" s="623">
        <v>2.1299999999999999E-2</v>
      </c>
      <c r="W50" s="621">
        <v>2.69E-2</v>
      </c>
      <c r="X50" s="622">
        <v>2.6100000000000002E-2</v>
      </c>
      <c r="Y50" s="623">
        <v>2.63E-2</v>
      </c>
    </row>
    <row r="51" spans="1:25">
      <c r="A51" s="227">
        <f t="shared" si="0"/>
        <v>5.4</v>
      </c>
      <c r="B51" s="621">
        <v>5.7000000000000002E-3</v>
      </c>
      <c r="C51" s="622">
        <v>5.4999999999999997E-3</v>
      </c>
      <c r="D51" s="623">
        <v>5.5999999999999999E-3</v>
      </c>
      <c r="E51" s="621">
        <v>5.7000000000000002E-3</v>
      </c>
      <c r="F51" s="622">
        <v>5.4999999999999997E-3</v>
      </c>
      <c r="G51" s="623">
        <v>5.5999999999999999E-3</v>
      </c>
      <c r="H51" s="621">
        <v>6.6E-3</v>
      </c>
      <c r="I51" s="622">
        <v>6.4000000000000003E-3</v>
      </c>
      <c r="J51" s="623">
        <v>6.4000000000000003E-3</v>
      </c>
      <c r="K51" s="621">
        <v>7.4000000000000003E-3</v>
      </c>
      <c r="L51" s="622">
        <v>7.1999999999999998E-3</v>
      </c>
      <c r="M51" s="623">
        <v>7.3000000000000001E-3</v>
      </c>
      <c r="N51" s="621">
        <v>8.0000000000000002E-3</v>
      </c>
      <c r="O51" s="622">
        <v>7.7999999999999996E-3</v>
      </c>
      <c r="P51" s="623">
        <v>7.9000000000000008E-3</v>
      </c>
      <c r="Q51" s="621">
        <v>1.1299999999999999E-2</v>
      </c>
      <c r="R51" s="622">
        <v>1.0999999999999999E-2</v>
      </c>
      <c r="S51" s="623">
        <v>1.11E-2</v>
      </c>
      <c r="T51" s="621">
        <v>2.18E-2</v>
      </c>
      <c r="U51" s="622">
        <v>2.1100000000000001E-2</v>
      </c>
      <c r="V51" s="623">
        <v>2.1299999999999999E-2</v>
      </c>
      <c r="W51" s="621">
        <v>2.7E-2</v>
      </c>
      <c r="X51" s="622">
        <v>2.6200000000000001E-2</v>
      </c>
      <c r="Y51" s="623">
        <v>2.6499999999999999E-2</v>
      </c>
    </row>
    <row r="52" spans="1:25">
      <c r="A52" s="227">
        <f t="shared" si="0"/>
        <v>5.5</v>
      </c>
      <c r="B52" s="621">
        <v>5.7000000000000002E-3</v>
      </c>
      <c r="C52" s="622">
        <v>5.4999999999999997E-3</v>
      </c>
      <c r="D52" s="623">
        <v>5.5999999999999999E-3</v>
      </c>
      <c r="E52" s="621">
        <v>5.7000000000000002E-3</v>
      </c>
      <c r="F52" s="622">
        <v>5.4999999999999997E-3</v>
      </c>
      <c r="G52" s="623">
        <v>5.5999999999999999E-3</v>
      </c>
      <c r="H52" s="621">
        <v>6.6E-3</v>
      </c>
      <c r="I52" s="622">
        <v>6.4000000000000003E-3</v>
      </c>
      <c r="J52" s="623">
        <v>6.4999999999999997E-3</v>
      </c>
      <c r="K52" s="621">
        <v>7.4000000000000003E-3</v>
      </c>
      <c r="L52" s="622">
        <v>7.1999999999999998E-3</v>
      </c>
      <c r="M52" s="623">
        <v>7.3000000000000001E-3</v>
      </c>
      <c r="N52" s="621">
        <v>8.0000000000000002E-3</v>
      </c>
      <c r="O52" s="622">
        <v>7.7999999999999996E-3</v>
      </c>
      <c r="P52" s="623">
        <v>7.9000000000000008E-3</v>
      </c>
      <c r="Q52" s="621">
        <v>1.14E-2</v>
      </c>
      <c r="R52" s="622">
        <v>1.0999999999999999E-2</v>
      </c>
      <c r="S52" s="623">
        <v>1.12E-2</v>
      </c>
      <c r="T52" s="621">
        <v>2.18E-2</v>
      </c>
      <c r="U52" s="622">
        <v>2.12E-2</v>
      </c>
      <c r="V52" s="623">
        <v>2.1399999999999999E-2</v>
      </c>
      <c r="W52" s="621">
        <v>2.7E-2</v>
      </c>
      <c r="X52" s="622">
        <v>2.6200000000000001E-2</v>
      </c>
      <c r="Y52" s="623">
        <v>2.6599999999999999E-2</v>
      </c>
    </row>
    <row r="53" spans="1:25">
      <c r="A53" s="227">
        <f t="shared" si="0"/>
        <v>5.6</v>
      </c>
      <c r="B53" s="621">
        <v>5.7000000000000002E-3</v>
      </c>
      <c r="C53" s="622">
        <v>5.4999999999999997E-3</v>
      </c>
      <c r="D53" s="623">
        <v>5.5999999999999999E-3</v>
      </c>
      <c r="E53" s="621">
        <v>5.7000000000000002E-3</v>
      </c>
      <c r="F53" s="622">
        <v>5.4999999999999997E-3</v>
      </c>
      <c r="G53" s="623">
        <v>5.5999999999999999E-3</v>
      </c>
      <c r="H53" s="621">
        <v>6.6E-3</v>
      </c>
      <c r="I53" s="622">
        <v>6.4000000000000003E-3</v>
      </c>
      <c r="J53" s="623">
        <v>6.4999999999999997E-3</v>
      </c>
      <c r="K53" s="621">
        <v>7.4000000000000003E-3</v>
      </c>
      <c r="L53" s="622">
        <v>7.1999999999999998E-3</v>
      </c>
      <c r="M53" s="623">
        <v>7.3000000000000001E-3</v>
      </c>
      <c r="N53" s="621">
        <v>8.0000000000000002E-3</v>
      </c>
      <c r="O53" s="622">
        <v>7.7999999999999996E-3</v>
      </c>
      <c r="P53" s="623">
        <v>7.9000000000000008E-3</v>
      </c>
      <c r="Q53" s="621">
        <v>1.14E-2</v>
      </c>
      <c r="R53" s="622">
        <v>1.11E-2</v>
      </c>
      <c r="S53" s="623">
        <v>1.12E-2</v>
      </c>
      <c r="T53" s="621">
        <v>2.18E-2</v>
      </c>
      <c r="U53" s="622">
        <v>2.12E-2</v>
      </c>
      <c r="V53" s="623">
        <v>2.1499999999999998E-2</v>
      </c>
      <c r="W53" s="621">
        <v>2.7099999999999999E-2</v>
      </c>
      <c r="X53" s="622">
        <v>2.63E-2</v>
      </c>
      <c r="Y53" s="623">
        <v>2.6700000000000002E-2</v>
      </c>
    </row>
    <row r="54" spans="1:25">
      <c r="A54" s="227">
        <f t="shared" si="0"/>
        <v>5.7</v>
      </c>
      <c r="B54" s="621">
        <v>5.7000000000000002E-3</v>
      </c>
      <c r="C54" s="622">
        <v>5.4999999999999997E-3</v>
      </c>
      <c r="D54" s="623">
        <v>5.5999999999999999E-3</v>
      </c>
      <c r="E54" s="621">
        <v>5.7000000000000002E-3</v>
      </c>
      <c r="F54" s="622">
        <v>5.5999999999999999E-3</v>
      </c>
      <c r="G54" s="623">
        <v>5.5999999999999999E-3</v>
      </c>
      <c r="H54" s="621">
        <v>6.6E-3</v>
      </c>
      <c r="I54" s="622">
        <v>6.4000000000000003E-3</v>
      </c>
      <c r="J54" s="623">
        <v>6.4999999999999997E-3</v>
      </c>
      <c r="K54" s="621">
        <v>7.4000000000000003E-3</v>
      </c>
      <c r="L54" s="622">
        <v>7.1999999999999998E-3</v>
      </c>
      <c r="M54" s="623">
        <v>7.4000000000000003E-3</v>
      </c>
      <c r="N54" s="621">
        <v>8.0999999999999996E-3</v>
      </c>
      <c r="O54" s="622">
        <v>7.7999999999999996E-3</v>
      </c>
      <c r="P54" s="623">
        <v>8.0000000000000002E-3</v>
      </c>
      <c r="Q54" s="621">
        <v>1.14E-2</v>
      </c>
      <c r="R54" s="622">
        <v>1.11E-2</v>
      </c>
      <c r="S54" s="623">
        <v>1.1299999999999999E-2</v>
      </c>
      <c r="T54" s="621">
        <v>2.1899999999999999E-2</v>
      </c>
      <c r="U54" s="622">
        <v>2.1299999999999999E-2</v>
      </c>
      <c r="V54" s="623">
        <v>2.1600000000000001E-2</v>
      </c>
      <c r="W54" s="621">
        <v>2.7099999999999999E-2</v>
      </c>
      <c r="X54" s="622">
        <v>2.64E-2</v>
      </c>
      <c r="Y54" s="623">
        <v>2.6800000000000001E-2</v>
      </c>
    </row>
    <row r="55" spans="1:25">
      <c r="A55" s="227">
        <f t="shared" si="0"/>
        <v>5.8</v>
      </c>
      <c r="B55" s="621">
        <v>5.7000000000000002E-3</v>
      </c>
      <c r="C55" s="622">
        <v>5.5999999999999999E-3</v>
      </c>
      <c r="D55" s="623">
        <v>5.7000000000000002E-3</v>
      </c>
      <c r="E55" s="621">
        <v>5.7000000000000002E-3</v>
      </c>
      <c r="F55" s="622">
        <v>5.5999999999999999E-3</v>
      </c>
      <c r="G55" s="623">
        <v>5.7000000000000002E-3</v>
      </c>
      <c r="H55" s="621">
        <v>6.6E-3</v>
      </c>
      <c r="I55" s="622">
        <v>6.4000000000000003E-3</v>
      </c>
      <c r="J55" s="623">
        <v>6.4999999999999997E-3</v>
      </c>
      <c r="K55" s="621">
        <v>7.4999999999999997E-3</v>
      </c>
      <c r="L55" s="622">
        <v>7.3000000000000001E-3</v>
      </c>
      <c r="M55" s="623">
        <v>7.4000000000000003E-3</v>
      </c>
      <c r="N55" s="621">
        <v>8.0999999999999996E-3</v>
      </c>
      <c r="O55" s="622">
        <v>7.9000000000000008E-3</v>
      </c>
      <c r="P55" s="623">
        <v>8.0000000000000002E-3</v>
      </c>
      <c r="Q55" s="621">
        <v>1.14E-2</v>
      </c>
      <c r="R55" s="622">
        <v>1.11E-2</v>
      </c>
      <c r="S55" s="623">
        <v>1.1299999999999999E-2</v>
      </c>
      <c r="T55" s="621">
        <v>2.1899999999999999E-2</v>
      </c>
      <c r="U55" s="622">
        <v>2.1299999999999999E-2</v>
      </c>
      <c r="V55" s="623">
        <v>2.1700000000000001E-2</v>
      </c>
      <c r="W55" s="621">
        <v>2.7099999999999999E-2</v>
      </c>
      <c r="X55" s="622">
        <v>2.64E-2</v>
      </c>
      <c r="Y55" s="623">
        <v>2.69E-2</v>
      </c>
    </row>
    <row r="56" spans="1:25">
      <c r="A56" s="227">
        <f t="shared" si="0"/>
        <v>5.9</v>
      </c>
      <c r="B56" s="621">
        <v>5.7000000000000002E-3</v>
      </c>
      <c r="C56" s="622">
        <v>5.5999999999999999E-3</v>
      </c>
      <c r="D56" s="623">
        <v>5.7000000000000002E-3</v>
      </c>
      <c r="E56" s="621">
        <v>5.7000000000000002E-3</v>
      </c>
      <c r="F56" s="622">
        <v>5.5999999999999999E-3</v>
      </c>
      <c r="G56" s="623">
        <v>5.7000000000000002E-3</v>
      </c>
      <c r="H56" s="621">
        <v>6.6E-3</v>
      </c>
      <c r="I56" s="622">
        <v>6.4000000000000003E-3</v>
      </c>
      <c r="J56" s="623">
        <v>6.6E-3</v>
      </c>
      <c r="K56" s="621">
        <v>7.4999999999999997E-3</v>
      </c>
      <c r="L56" s="622">
        <v>7.3000000000000001E-3</v>
      </c>
      <c r="M56" s="623">
        <v>7.4000000000000003E-3</v>
      </c>
      <c r="N56" s="621">
        <v>8.0999999999999996E-3</v>
      </c>
      <c r="O56" s="622">
        <v>7.9000000000000008E-3</v>
      </c>
      <c r="P56" s="623">
        <v>8.0000000000000002E-3</v>
      </c>
      <c r="Q56" s="621">
        <v>1.14E-2</v>
      </c>
      <c r="R56" s="622">
        <v>1.11E-2</v>
      </c>
      <c r="S56" s="623">
        <v>1.1299999999999999E-2</v>
      </c>
      <c r="T56" s="621">
        <v>2.1899999999999999E-2</v>
      </c>
      <c r="U56" s="622">
        <v>2.1399999999999999E-2</v>
      </c>
      <c r="V56" s="623">
        <v>2.18E-2</v>
      </c>
      <c r="W56" s="621">
        <v>2.7199999999999998E-2</v>
      </c>
      <c r="X56" s="622">
        <v>2.6499999999999999E-2</v>
      </c>
      <c r="Y56" s="623">
        <v>2.7E-2</v>
      </c>
    </row>
    <row r="57" spans="1:25">
      <c r="A57" s="227">
        <f t="shared" si="0"/>
        <v>6</v>
      </c>
      <c r="B57" s="621">
        <v>5.7000000000000002E-3</v>
      </c>
      <c r="C57" s="622">
        <v>5.5999999999999999E-3</v>
      </c>
      <c r="D57" s="623">
        <v>5.7000000000000002E-3</v>
      </c>
      <c r="E57" s="621">
        <v>5.7000000000000002E-3</v>
      </c>
      <c r="F57" s="622">
        <v>5.5999999999999999E-3</v>
      </c>
      <c r="G57" s="623">
        <v>5.7000000000000002E-3</v>
      </c>
      <c r="H57" s="621">
        <v>6.6E-3</v>
      </c>
      <c r="I57" s="622">
        <v>6.4999999999999997E-3</v>
      </c>
      <c r="J57" s="623">
        <v>6.6E-3</v>
      </c>
      <c r="K57" s="621">
        <v>7.4999999999999997E-3</v>
      </c>
      <c r="L57" s="622">
        <v>7.3000000000000001E-3</v>
      </c>
      <c r="M57" s="623">
        <v>7.4000000000000003E-3</v>
      </c>
      <c r="N57" s="621">
        <v>8.0999999999999996E-3</v>
      </c>
      <c r="O57" s="622">
        <v>7.9000000000000008E-3</v>
      </c>
      <c r="P57" s="623">
        <v>8.0999999999999996E-3</v>
      </c>
      <c r="Q57" s="621">
        <v>1.14E-2</v>
      </c>
      <c r="R57" s="622">
        <v>1.12E-2</v>
      </c>
      <c r="S57" s="623">
        <v>1.14E-2</v>
      </c>
      <c r="T57" s="621">
        <v>2.1999999999999999E-2</v>
      </c>
      <c r="U57" s="622">
        <v>2.1499999999999998E-2</v>
      </c>
      <c r="V57" s="623">
        <v>2.1899999999999999E-2</v>
      </c>
      <c r="W57" s="621">
        <v>2.7199999999999998E-2</v>
      </c>
      <c r="X57" s="622">
        <v>2.6599999999999999E-2</v>
      </c>
      <c r="Y57" s="623">
        <v>2.7099999999999999E-2</v>
      </c>
    </row>
    <row r="58" spans="1:25">
      <c r="A58" s="227">
        <f t="shared" si="0"/>
        <v>6.1</v>
      </c>
      <c r="B58" s="621">
        <v>5.7000000000000002E-3</v>
      </c>
      <c r="C58" s="622">
        <v>5.5999999999999999E-3</v>
      </c>
      <c r="D58" s="623">
        <v>5.7000000000000002E-3</v>
      </c>
      <c r="E58" s="621">
        <v>5.7000000000000002E-3</v>
      </c>
      <c r="F58" s="622">
        <v>5.5999999999999999E-3</v>
      </c>
      <c r="G58" s="623">
        <v>5.7000000000000002E-3</v>
      </c>
      <c r="H58" s="621">
        <v>6.6E-3</v>
      </c>
      <c r="I58" s="622">
        <v>6.4999999999999997E-3</v>
      </c>
      <c r="J58" s="623">
        <v>6.6E-3</v>
      </c>
      <c r="K58" s="621">
        <v>7.4999999999999997E-3</v>
      </c>
      <c r="L58" s="622">
        <v>7.3000000000000001E-3</v>
      </c>
      <c r="M58" s="623">
        <v>7.4999999999999997E-3</v>
      </c>
      <c r="N58" s="621">
        <v>8.0999999999999996E-3</v>
      </c>
      <c r="O58" s="622">
        <v>7.9000000000000008E-3</v>
      </c>
      <c r="P58" s="623">
        <v>8.0999999999999996E-3</v>
      </c>
      <c r="Q58" s="621">
        <v>1.15E-2</v>
      </c>
      <c r="R58" s="622">
        <v>1.12E-2</v>
      </c>
      <c r="S58" s="623">
        <v>1.14E-2</v>
      </c>
      <c r="T58" s="621">
        <v>2.1999999999999999E-2</v>
      </c>
      <c r="U58" s="622">
        <v>2.1499999999999998E-2</v>
      </c>
      <c r="V58" s="623">
        <v>2.1999999999999999E-2</v>
      </c>
      <c r="W58" s="621">
        <v>2.7300000000000001E-2</v>
      </c>
      <c r="X58" s="622">
        <v>2.6700000000000002E-2</v>
      </c>
      <c r="Y58" s="623">
        <v>2.7199999999999998E-2</v>
      </c>
    </row>
    <row r="59" spans="1:25">
      <c r="A59" s="227">
        <f t="shared" si="0"/>
        <v>6.2</v>
      </c>
      <c r="B59" s="621">
        <v>5.7999999999999996E-3</v>
      </c>
      <c r="C59" s="622">
        <v>5.5999999999999999E-3</v>
      </c>
      <c r="D59" s="623">
        <v>5.7999999999999996E-3</v>
      </c>
      <c r="E59" s="621">
        <v>5.7999999999999996E-3</v>
      </c>
      <c r="F59" s="622">
        <v>5.5999999999999999E-3</v>
      </c>
      <c r="G59" s="623">
        <v>5.7999999999999996E-3</v>
      </c>
      <c r="H59" s="621">
        <v>6.6E-3</v>
      </c>
      <c r="I59" s="622">
        <v>6.4999999999999997E-3</v>
      </c>
      <c r="J59" s="623">
        <v>6.6E-3</v>
      </c>
      <c r="K59" s="621">
        <v>7.4999999999999997E-3</v>
      </c>
      <c r="L59" s="622">
        <v>7.3000000000000001E-3</v>
      </c>
      <c r="M59" s="623">
        <v>7.4999999999999997E-3</v>
      </c>
      <c r="N59" s="621">
        <v>8.0999999999999996E-3</v>
      </c>
      <c r="O59" s="622">
        <v>8.0000000000000002E-3</v>
      </c>
      <c r="P59" s="623">
        <v>8.0999999999999996E-3</v>
      </c>
      <c r="Q59" s="621">
        <v>1.15E-2</v>
      </c>
      <c r="R59" s="622">
        <v>1.12E-2</v>
      </c>
      <c r="S59" s="623">
        <v>1.15E-2</v>
      </c>
      <c r="T59" s="621">
        <v>2.1999999999999999E-2</v>
      </c>
      <c r="U59" s="622">
        <v>2.1600000000000001E-2</v>
      </c>
      <c r="V59" s="623">
        <v>2.2100000000000002E-2</v>
      </c>
      <c r="W59" s="621">
        <v>2.7300000000000001E-2</v>
      </c>
      <c r="X59" s="622">
        <v>2.6700000000000002E-2</v>
      </c>
      <c r="Y59" s="623">
        <v>2.7400000000000001E-2</v>
      </c>
    </row>
    <row r="60" spans="1:25">
      <c r="A60" s="227">
        <f t="shared" si="0"/>
        <v>6.3</v>
      </c>
      <c r="B60" s="621">
        <v>5.7999999999999996E-3</v>
      </c>
      <c r="C60" s="622">
        <v>5.5999999999999999E-3</v>
      </c>
      <c r="D60" s="623">
        <v>5.7999999999999996E-3</v>
      </c>
      <c r="E60" s="621">
        <v>5.7999999999999996E-3</v>
      </c>
      <c r="F60" s="622">
        <v>5.5999999999999999E-3</v>
      </c>
      <c r="G60" s="623">
        <v>5.7999999999999996E-3</v>
      </c>
      <c r="H60" s="621">
        <v>6.6E-3</v>
      </c>
      <c r="I60" s="622">
        <v>6.4999999999999997E-3</v>
      </c>
      <c r="J60" s="623">
        <v>6.7000000000000002E-3</v>
      </c>
      <c r="K60" s="621">
        <v>7.4999999999999997E-3</v>
      </c>
      <c r="L60" s="622">
        <v>7.4000000000000003E-3</v>
      </c>
      <c r="M60" s="623">
        <v>7.4999999999999997E-3</v>
      </c>
      <c r="N60" s="621">
        <v>8.0999999999999996E-3</v>
      </c>
      <c r="O60" s="622">
        <v>8.0000000000000002E-3</v>
      </c>
      <c r="P60" s="623">
        <v>8.2000000000000007E-3</v>
      </c>
      <c r="Q60" s="621">
        <v>1.15E-2</v>
      </c>
      <c r="R60" s="622">
        <v>1.1299999999999999E-2</v>
      </c>
      <c r="S60" s="623">
        <v>1.15E-2</v>
      </c>
      <c r="T60" s="621">
        <v>2.2100000000000002E-2</v>
      </c>
      <c r="U60" s="622">
        <v>2.1600000000000001E-2</v>
      </c>
      <c r="V60" s="623">
        <v>2.2200000000000001E-2</v>
      </c>
      <c r="W60" s="621">
        <v>2.7400000000000001E-2</v>
      </c>
      <c r="X60" s="622">
        <v>2.6800000000000001E-2</v>
      </c>
      <c r="Y60" s="623">
        <v>2.75E-2</v>
      </c>
    </row>
    <row r="61" spans="1:25">
      <c r="A61" s="227">
        <f t="shared" si="0"/>
        <v>6.4</v>
      </c>
      <c r="B61" s="621">
        <v>5.7999999999999996E-3</v>
      </c>
      <c r="C61" s="622">
        <v>5.7000000000000002E-3</v>
      </c>
      <c r="D61" s="623">
        <v>5.7999999999999996E-3</v>
      </c>
      <c r="E61" s="621">
        <v>5.7999999999999996E-3</v>
      </c>
      <c r="F61" s="622">
        <v>5.7000000000000002E-3</v>
      </c>
      <c r="G61" s="623">
        <v>5.7999999999999996E-3</v>
      </c>
      <c r="H61" s="621">
        <v>6.7000000000000002E-3</v>
      </c>
      <c r="I61" s="622">
        <v>6.4999999999999997E-3</v>
      </c>
      <c r="J61" s="623">
        <v>6.7000000000000002E-3</v>
      </c>
      <c r="K61" s="621">
        <v>7.4999999999999997E-3</v>
      </c>
      <c r="L61" s="622">
        <v>7.4000000000000003E-3</v>
      </c>
      <c r="M61" s="623">
        <v>7.6E-3</v>
      </c>
      <c r="N61" s="621">
        <v>8.2000000000000007E-3</v>
      </c>
      <c r="O61" s="622">
        <v>8.0000000000000002E-3</v>
      </c>
      <c r="P61" s="623">
        <v>8.2000000000000007E-3</v>
      </c>
      <c r="Q61" s="621">
        <v>1.15E-2</v>
      </c>
      <c r="R61" s="622">
        <v>1.1299999999999999E-2</v>
      </c>
      <c r="S61" s="623">
        <v>1.1599999999999999E-2</v>
      </c>
      <c r="T61" s="621">
        <v>2.2100000000000002E-2</v>
      </c>
      <c r="U61" s="622">
        <v>2.1700000000000001E-2</v>
      </c>
      <c r="V61" s="623">
        <v>2.23E-2</v>
      </c>
      <c r="W61" s="621">
        <v>2.7400000000000001E-2</v>
      </c>
      <c r="X61" s="622">
        <v>2.69E-2</v>
      </c>
      <c r="Y61" s="623">
        <v>2.76E-2</v>
      </c>
    </row>
    <row r="62" spans="1:25">
      <c r="A62" s="227">
        <f t="shared" si="0"/>
        <v>6.5</v>
      </c>
      <c r="B62" s="621">
        <v>5.7999999999999996E-3</v>
      </c>
      <c r="C62" s="622">
        <v>5.7000000000000002E-3</v>
      </c>
      <c r="D62" s="623">
        <v>5.7999999999999996E-3</v>
      </c>
      <c r="E62" s="621">
        <v>5.7999999999999996E-3</v>
      </c>
      <c r="F62" s="622">
        <v>5.7000000000000002E-3</v>
      </c>
      <c r="G62" s="623">
        <v>5.7999999999999996E-3</v>
      </c>
      <c r="H62" s="621">
        <v>6.7000000000000002E-3</v>
      </c>
      <c r="I62" s="622">
        <v>6.6E-3</v>
      </c>
      <c r="J62" s="623">
        <v>6.7000000000000002E-3</v>
      </c>
      <c r="K62" s="621">
        <v>7.4999999999999997E-3</v>
      </c>
      <c r="L62" s="622">
        <v>7.4000000000000003E-3</v>
      </c>
      <c r="M62" s="623">
        <v>7.6E-3</v>
      </c>
      <c r="N62" s="621">
        <v>8.2000000000000007E-3</v>
      </c>
      <c r="O62" s="622">
        <v>8.0000000000000002E-3</v>
      </c>
      <c r="P62" s="623">
        <v>8.2000000000000007E-3</v>
      </c>
      <c r="Q62" s="621">
        <v>1.15E-2</v>
      </c>
      <c r="R62" s="622">
        <v>1.1299999999999999E-2</v>
      </c>
      <c r="S62" s="623">
        <v>1.17E-2</v>
      </c>
      <c r="T62" s="621">
        <v>2.2200000000000001E-2</v>
      </c>
      <c r="U62" s="622">
        <v>2.18E-2</v>
      </c>
      <c r="V62" s="623">
        <v>2.24E-2</v>
      </c>
      <c r="W62" s="621">
        <v>2.75E-2</v>
      </c>
      <c r="X62" s="622">
        <v>2.7E-2</v>
      </c>
      <c r="Y62" s="623">
        <v>2.7699999999999999E-2</v>
      </c>
    </row>
    <row r="63" spans="1:25">
      <c r="A63" s="227">
        <f t="shared" si="0"/>
        <v>6.6</v>
      </c>
      <c r="B63" s="621">
        <v>5.7999999999999996E-3</v>
      </c>
      <c r="C63" s="622">
        <v>5.7000000000000002E-3</v>
      </c>
      <c r="D63" s="623">
        <v>5.8999999999999999E-3</v>
      </c>
      <c r="E63" s="621">
        <v>5.7999999999999996E-3</v>
      </c>
      <c r="F63" s="622">
        <v>5.7000000000000002E-3</v>
      </c>
      <c r="G63" s="623">
        <v>5.8999999999999999E-3</v>
      </c>
      <c r="H63" s="621">
        <v>6.7000000000000002E-3</v>
      </c>
      <c r="I63" s="622">
        <v>6.6E-3</v>
      </c>
      <c r="J63" s="623">
        <v>6.7999999999999996E-3</v>
      </c>
      <c r="K63" s="621">
        <v>7.6E-3</v>
      </c>
      <c r="L63" s="622">
        <v>7.4000000000000003E-3</v>
      </c>
      <c r="M63" s="623">
        <v>7.7000000000000002E-3</v>
      </c>
      <c r="N63" s="621">
        <v>8.2000000000000007E-3</v>
      </c>
      <c r="O63" s="622">
        <v>8.0999999999999996E-3</v>
      </c>
      <c r="P63" s="623">
        <v>8.3000000000000001E-3</v>
      </c>
      <c r="Q63" s="621">
        <v>1.1599999999999999E-2</v>
      </c>
      <c r="R63" s="622">
        <v>1.14E-2</v>
      </c>
      <c r="S63" s="623">
        <v>1.17E-2</v>
      </c>
      <c r="T63" s="621">
        <v>2.2200000000000001E-2</v>
      </c>
      <c r="U63" s="622">
        <v>2.18E-2</v>
      </c>
      <c r="V63" s="623">
        <v>2.2499999999999999E-2</v>
      </c>
      <c r="W63" s="621">
        <v>2.75E-2</v>
      </c>
      <c r="X63" s="622">
        <v>2.7099999999999999E-2</v>
      </c>
      <c r="Y63" s="623">
        <v>2.7900000000000001E-2</v>
      </c>
    </row>
    <row r="64" spans="1:25">
      <c r="A64" s="227">
        <f t="shared" si="0"/>
        <v>6.7</v>
      </c>
      <c r="B64" s="621">
        <v>5.7999999999999996E-3</v>
      </c>
      <c r="C64" s="622">
        <v>5.7000000000000002E-3</v>
      </c>
      <c r="D64" s="623">
        <v>5.8999999999999999E-3</v>
      </c>
      <c r="E64" s="621">
        <v>5.7999999999999996E-3</v>
      </c>
      <c r="F64" s="622">
        <v>5.7000000000000002E-3</v>
      </c>
      <c r="G64" s="623">
        <v>5.8999999999999999E-3</v>
      </c>
      <c r="H64" s="621">
        <v>6.7000000000000002E-3</v>
      </c>
      <c r="I64" s="622">
        <v>6.6E-3</v>
      </c>
      <c r="J64" s="623">
        <v>6.7999999999999996E-3</v>
      </c>
      <c r="K64" s="621">
        <v>7.6E-3</v>
      </c>
      <c r="L64" s="622">
        <v>7.4999999999999997E-3</v>
      </c>
      <c r="M64" s="623">
        <v>7.7000000000000002E-3</v>
      </c>
      <c r="N64" s="621">
        <v>8.2000000000000007E-3</v>
      </c>
      <c r="O64" s="622">
        <v>8.0999999999999996E-3</v>
      </c>
      <c r="P64" s="623">
        <v>8.3000000000000001E-3</v>
      </c>
      <c r="Q64" s="621">
        <v>1.1599999999999999E-2</v>
      </c>
      <c r="R64" s="622">
        <v>1.14E-2</v>
      </c>
      <c r="S64" s="623">
        <v>1.18E-2</v>
      </c>
      <c r="T64" s="621">
        <v>2.2200000000000001E-2</v>
      </c>
      <c r="U64" s="622">
        <v>2.1899999999999999E-2</v>
      </c>
      <c r="V64" s="623">
        <v>2.2599999999999999E-2</v>
      </c>
      <c r="W64" s="621">
        <v>2.76E-2</v>
      </c>
      <c r="X64" s="622">
        <v>2.7099999999999999E-2</v>
      </c>
      <c r="Y64" s="623">
        <v>2.8000000000000001E-2</v>
      </c>
    </row>
    <row r="65" spans="1:25">
      <c r="A65" s="227">
        <f t="shared" si="0"/>
        <v>6.8</v>
      </c>
      <c r="B65" s="621">
        <v>5.7999999999999996E-3</v>
      </c>
      <c r="C65" s="622">
        <v>5.7000000000000002E-3</v>
      </c>
      <c r="D65" s="623">
        <v>5.8999999999999999E-3</v>
      </c>
      <c r="E65" s="621">
        <v>5.7999999999999996E-3</v>
      </c>
      <c r="F65" s="622">
        <v>5.7000000000000002E-3</v>
      </c>
      <c r="G65" s="623">
        <v>5.8999999999999999E-3</v>
      </c>
      <c r="H65" s="621">
        <v>6.7000000000000002E-3</v>
      </c>
      <c r="I65" s="622">
        <v>6.6E-3</v>
      </c>
      <c r="J65" s="623">
        <v>6.7999999999999996E-3</v>
      </c>
      <c r="K65" s="621">
        <v>7.6E-3</v>
      </c>
      <c r="L65" s="622">
        <v>7.4999999999999997E-3</v>
      </c>
      <c r="M65" s="623">
        <v>7.7000000000000002E-3</v>
      </c>
      <c r="N65" s="621">
        <v>8.2000000000000007E-3</v>
      </c>
      <c r="O65" s="622">
        <v>8.0999999999999996E-3</v>
      </c>
      <c r="P65" s="623">
        <v>8.3999999999999995E-3</v>
      </c>
      <c r="Q65" s="621">
        <v>1.1599999999999999E-2</v>
      </c>
      <c r="R65" s="622">
        <v>1.14E-2</v>
      </c>
      <c r="S65" s="623">
        <v>1.18E-2</v>
      </c>
      <c r="T65" s="621">
        <v>2.23E-2</v>
      </c>
      <c r="U65" s="622">
        <v>2.1999999999999999E-2</v>
      </c>
      <c r="V65" s="623">
        <v>2.2700000000000001E-2</v>
      </c>
      <c r="W65" s="621">
        <v>2.76E-2</v>
      </c>
      <c r="X65" s="622">
        <v>2.7199999999999998E-2</v>
      </c>
      <c r="Y65" s="623">
        <v>2.81E-2</v>
      </c>
    </row>
    <row r="66" spans="1:25">
      <c r="A66" s="227">
        <f t="shared" si="0"/>
        <v>6.9</v>
      </c>
      <c r="B66" s="621">
        <v>5.7999999999999996E-3</v>
      </c>
      <c r="C66" s="622">
        <v>5.7000000000000002E-3</v>
      </c>
      <c r="D66" s="623">
        <v>5.8999999999999999E-3</v>
      </c>
      <c r="E66" s="621">
        <v>5.7999999999999996E-3</v>
      </c>
      <c r="F66" s="622">
        <v>5.7999999999999996E-3</v>
      </c>
      <c r="G66" s="623">
        <v>6.0000000000000001E-3</v>
      </c>
      <c r="H66" s="621">
        <v>6.7000000000000002E-3</v>
      </c>
      <c r="I66" s="622">
        <v>6.6E-3</v>
      </c>
      <c r="J66" s="623">
        <v>6.8999999999999999E-3</v>
      </c>
      <c r="K66" s="621">
        <v>7.6E-3</v>
      </c>
      <c r="L66" s="622">
        <v>7.4999999999999997E-3</v>
      </c>
      <c r="M66" s="623">
        <v>7.7999999999999996E-3</v>
      </c>
      <c r="N66" s="621">
        <v>8.2000000000000007E-3</v>
      </c>
      <c r="O66" s="622">
        <v>8.0999999999999996E-3</v>
      </c>
      <c r="P66" s="623">
        <v>8.3999999999999995E-3</v>
      </c>
      <c r="Q66" s="621">
        <v>1.1599999999999999E-2</v>
      </c>
      <c r="R66" s="622">
        <v>1.15E-2</v>
      </c>
      <c r="S66" s="623">
        <v>1.1900000000000001E-2</v>
      </c>
      <c r="T66" s="621">
        <v>2.23E-2</v>
      </c>
      <c r="U66" s="622">
        <v>2.1999999999999999E-2</v>
      </c>
      <c r="V66" s="623">
        <v>2.2800000000000001E-2</v>
      </c>
      <c r="W66" s="621">
        <v>2.7699999999999999E-2</v>
      </c>
      <c r="X66" s="622">
        <v>2.7300000000000001E-2</v>
      </c>
      <c r="Y66" s="623">
        <v>2.8299999999999999E-2</v>
      </c>
    </row>
    <row r="67" spans="1:25">
      <c r="A67" s="227">
        <f t="shared" si="0"/>
        <v>7</v>
      </c>
      <c r="B67" s="621">
        <v>5.7999999999999996E-3</v>
      </c>
      <c r="C67" s="622">
        <v>5.7999999999999996E-3</v>
      </c>
      <c r="D67" s="623">
        <v>6.0000000000000001E-3</v>
      </c>
      <c r="E67" s="621">
        <v>5.7999999999999996E-3</v>
      </c>
      <c r="F67" s="622">
        <v>5.7999999999999996E-3</v>
      </c>
      <c r="G67" s="623">
        <v>6.0000000000000001E-3</v>
      </c>
      <c r="H67" s="621">
        <v>6.7000000000000002E-3</v>
      </c>
      <c r="I67" s="622">
        <v>6.7000000000000002E-3</v>
      </c>
      <c r="J67" s="623">
        <v>6.8999999999999999E-3</v>
      </c>
      <c r="K67" s="621">
        <v>7.6E-3</v>
      </c>
      <c r="L67" s="622">
        <v>7.4999999999999997E-3</v>
      </c>
      <c r="M67" s="623">
        <v>7.7999999999999996E-3</v>
      </c>
      <c r="N67" s="621">
        <v>8.2000000000000007E-3</v>
      </c>
      <c r="O67" s="622">
        <v>8.2000000000000007E-3</v>
      </c>
      <c r="P67" s="623">
        <v>8.3999999999999995E-3</v>
      </c>
      <c r="Q67" s="621">
        <v>1.1599999999999999E-2</v>
      </c>
      <c r="R67" s="622">
        <v>1.15E-2</v>
      </c>
      <c r="S67" s="623">
        <v>1.1900000000000001E-2</v>
      </c>
      <c r="T67" s="621">
        <v>2.24E-2</v>
      </c>
      <c r="U67" s="622">
        <v>2.2100000000000002E-2</v>
      </c>
      <c r="V67" s="623">
        <v>2.29E-2</v>
      </c>
      <c r="W67" s="621">
        <v>2.7699999999999999E-2</v>
      </c>
      <c r="X67" s="622">
        <v>2.7400000000000001E-2</v>
      </c>
      <c r="Y67" s="623">
        <v>2.8400000000000002E-2</v>
      </c>
    </row>
    <row r="68" spans="1:25">
      <c r="A68" s="227">
        <f t="shared" si="0"/>
        <v>7.1</v>
      </c>
      <c r="B68" s="621">
        <v>5.7999999999999996E-3</v>
      </c>
      <c r="C68" s="622">
        <v>5.7999999999999996E-3</v>
      </c>
      <c r="D68" s="623">
        <v>6.0000000000000001E-3</v>
      </c>
      <c r="E68" s="621">
        <v>5.7999999999999996E-3</v>
      </c>
      <c r="F68" s="622">
        <v>5.7999999999999996E-3</v>
      </c>
      <c r="G68" s="623">
        <v>6.0000000000000001E-3</v>
      </c>
      <c r="H68" s="621">
        <v>6.7000000000000002E-3</v>
      </c>
      <c r="I68" s="622">
        <v>6.7000000000000002E-3</v>
      </c>
      <c r="J68" s="623">
        <v>6.8999999999999999E-3</v>
      </c>
      <c r="K68" s="621">
        <v>7.6E-3</v>
      </c>
      <c r="L68" s="622">
        <v>7.6E-3</v>
      </c>
      <c r="M68" s="623">
        <v>7.7999999999999996E-3</v>
      </c>
      <c r="N68" s="621">
        <v>8.3000000000000001E-3</v>
      </c>
      <c r="O68" s="622">
        <v>8.2000000000000007E-3</v>
      </c>
      <c r="P68" s="623">
        <v>8.5000000000000006E-3</v>
      </c>
      <c r="Q68" s="621">
        <v>1.17E-2</v>
      </c>
      <c r="R68" s="622">
        <v>1.1599999999999999E-2</v>
      </c>
      <c r="S68" s="623">
        <v>1.2E-2</v>
      </c>
      <c r="T68" s="621">
        <v>2.24E-2</v>
      </c>
      <c r="U68" s="622">
        <v>2.2200000000000001E-2</v>
      </c>
      <c r="V68" s="623">
        <v>2.3E-2</v>
      </c>
      <c r="W68" s="621">
        <v>2.7799999999999998E-2</v>
      </c>
      <c r="X68" s="622">
        <v>2.75E-2</v>
      </c>
      <c r="Y68" s="623">
        <v>2.8500000000000001E-2</v>
      </c>
    </row>
    <row r="69" spans="1:25">
      <c r="A69" s="227">
        <f t="shared" si="0"/>
        <v>7.2</v>
      </c>
      <c r="B69" s="621">
        <v>5.8999999999999999E-3</v>
      </c>
      <c r="C69" s="622">
        <v>5.7999999999999996E-3</v>
      </c>
      <c r="D69" s="623">
        <v>6.0000000000000001E-3</v>
      </c>
      <c r="E69" s="621">
        <v>5.8999999999999999E-3</v>
      </c>
      <c r="F69" s="622">
        <v>5.7999999999999996E-3</v>
      </c>
      <c r="G69" s="623">
        <v>6.0000000000000001E-3</v>
      </c>
      <c r="H69" s="621">
        <v>6.7999999999999996E-3</v>
      </c>
      <c r="I69" s="622">
        <v>6.7000000000000002E-3</v>
      </c>
      <c r="J69" s="623">
        <v>7.0000000000000001E-3</v>
      </c>
      <c r="K69" s="621">
        <v>7.6E-3</v>
      </c>
      <c r="L69" s="622">
        <v>7.6E-3</v>
      </c>
      <c r="M69" s="623">
        <v>7.9000000000000008E-3</v>
      </c>
      <c r="N69" s="621">
        <v>8.3000000000000001E-3</v>
      </c>
      <c r="O69" s="622">
        <v>8.2000000000000007E-3</v>
      </c>
      <c r="P69" s="623">
        <v>8.5000000000000006E-3</v>
      </c>
      <c r="Q69" s="621">
        <v>1.17E-2</v>
      </c>
      <c r="R69" s="622">
        <v>1.1599999999999999E-2</v>
      </c>
      <c r="S69" s="623">
        <v>1.21E-2</v>
      </c>
      <c r="T69" s="621">
        <v>2.24E-2</v>
      </c>
      <c r="U69" s="622">
        <v>2.23E-2</v>
      </c>
      <c r="V69" s="623">
        <v>2.3099999999999999E-2</v>
      </c>
      <c r="W69" s="621">
        <v>2.7799999999999998E-2</v>
      </c>
      <c r="X69" s="622">
        <v>2.76E-2</v>
      </c>
      <c r="Y69" s="623">
        <v>2.87E-2</v>
      </c>
    </row>
    <row r="70" spans="1:25">
      <c r="A70" s="227">
        <f t="shared" si="0"/>
        <v>7.3</v>
      </c>
      <c r="B70" s="621">
        <v>5.8999999999999999E-3</v>
      </c>
      <c r="C70" s="622">
        <v>5.7999999999999996E-3</v>
      </c>
      <c r="D70" s="623">
        <v>6.1000000000000004E-3</v>
      </c>
      <c r="E70" s="621">
        <v>5.8999999999999999E-3</v>
      </c>
      <c r="F70" s="622">
        <v>5.7999999999999996E-3</v>
      </c>
      <c r="G70" s="623">
        <v>6.1000000000000004E-3</v>
      </c>
      <c r="H70" s="621">
        <v>6.7999999999999996E-3</v>
      </c>
      <c r="I70" s="622">
        <v>6.7000000000000002E-3</v>
      </c>
      <c r="J70" s="623">
        <v>7.0000000000000001E-3</v>
      </c>
      <c r="K70" s="621">
        <v>7.7000000000000002E-3</v>
      </c>
      <c r="L70" s="622">
        <v>7.6E-3</v>
      </c>
      <c r="M70" s="623">
        <v>7.9000000000000008E-3</v>
      </c>
      <c r="N70" s="621">
        <v>8.3000000000000001E-3</v>
      </c>
      <c r="O70" s="622">
        <v>8.2000000000000007E-3</v>
      </c>
      <c r="P70" s="623">
        <v>8.6E-3</v>
      </c>
      <c r="Q70" s="621">
        <v>1.17E-2</v>
      </c>
      <c r="R70" s="622">
        <v>1.1599999999999999E-2</v>
      </c>
      <c r="S70" s="623">
        <v>1.21E-2</v>
      </c>
      <c r="T70" s="621">
        <v>2.2499999999999999E-2</v>
      </c>
      <c r="U70" s="622">
        <v>2.23E-2</v>
      </c>
      <c r="V70" s="623">
        <v>2.3300000000000001E-2</v>
      </c>
      <c r="W70" s="621">
        <v>2.7900000000000001E-2</v>
      </c>
      <c r="X70" s="622">
        <v>2.7699999999999999E-2</v>
      </c>
      <c r="Y70" s="623">
        <v>2.8799999999999999E-2</v>
      </c>
    </row>
    <row r="71" spans="1:25">
      <c r="A71" s="227">
        <f t="shared" si="0"/>
        <v>7.4</v>
      </c>
      <c r="B71" s="621">
        <v>5.8999999999999999E-3</v>
      </c>
      <c r="C71" s="622">
        <v>5.7999999999999996E-3</v>
      </c>
      <c r="D71" s="623">
        <v>6.1000000000000004E-3</v>
      </c>
      <c r="E71" s="621">
        <v>5.8999999999999999E-3</v>
      </c>
      <c r="F71" s="622">
        <v>5.7999999999999996E-3</v>
      </c>
      <c r="G71" s="623">
        <v>6.1000000000000004E-3</v>
      </c>
      <c r="H71" s="621">
        <v>6.7999999999999996E-3</v>
      </c>
      <c r="I71" s="622">
        <v>6.7000000000000002E-3</v>
      </c>
      <c r="J71" s="623">
        <v>7.0000000000000001E-3</v>
      </c>
      <c r="K71" s="621">
        <v>7.7000000000000002E-3</v>
      </c>
      <c r="L71" s="622">
        <v>7.6E-3</v>
      </c>
      <c r="M71" s="623">
        <v>8.0000000000000002E-3</v>
      </c>
      <c r="N71" s="621">
        <v>8.3000000000000001E-3</v>
      </c>
      <c r="O71" s="622">
        <v>8.3000000000000001E-3</v>
      </c>
      <c r="P71" s="623">
        <v>8.6E-3</v>
      </c>
      <c r="Q71" s="621">
        <v>1.17E-2</v>
      </c>
      <c r="R71" s="622">
        <v>1.17E-2</v>
      </c>
      <c r="S71" s="623">
        <v>1.2200000000000001E-2</v>
      </c>
      <c r="T71" s="621">
        <v>2.2499999999999999E-2</v>
      </c>
      <c r="U71" s="622">
        <v>2.24E-2</v>
      </c>
      <c r="V71" s="623">
        <v>2.3400000000000001E-2</v>
      </c>
      <c r="W71" s="621">
        <v>2.7900000000000001E-2</v>
      </c>
      <c r="X71" s="622">
        <v>2.7799999999999998E-2</v>
      </c>
      <c r="Y71" s="623">
        <v>2.9000000000000001E-2</v>
      </c>
    </row>
    <row r="72" spans="1:25">
      <c r="A72" s="227">
        <f t="shared" si="0"/>
        <v>7.5</v>
      </c>
      <c r="B72" s="621">
        <v>5.8999999999999999E-3</v>
      </c>
      <c r="C72" s="622">
        <v>5.8999999999999999E-3</v>
      </c>
      <c r="D72" s="623">
        <v>6.1000000000000004E-3</v>
      </c>
      <c r="E72" s="621">
        <v>5.8999999999999999E-3</v>
      </c>
      <c r="F72" s="622">
        <v>5.8999999999999999E-3</v>
      </c>
      <c r="G72" s="623">
        <v>6.1000000000000004E-3</v>
      </c>
      <c r="H72" s="621">
        <v>6.7999999999999996E-3</v>
      </c>
      <c r="I72" s="622">
        <v>6.7999999999999996E-3</v>
      </c>
      <c r="J72" s="623">
        <v>7.1000000000000004E-3</v>
      </c>
      <c r="K72" s="621">
        <v>7.7000000000000002E-3</v>
      </c>
      <c r="L72" s="622">
        <v>7.7000000000000002E-3</v>
      </c>
      <c r="M72" s="623">
        <v>8.0000000000000002E-3</v>
      </c>
      <c r="N72" s="621">
        <v>8.3000000000000001E-3</v>
      </c>
      <c r="O72" s="622">
        <v>8.3000000000000001E-3</v>
      </c>
      <c r="P72" s="623">
        <v>8.6999999999999994E-3</v>
      </c>
      <c r="Q72" s="621">
        <v>1.18E-2</v>
      </c>
      <c r="R72" s="622">
        <v>1.17E-2</v>
      </c>
      <c r="S72" s="623">
        <v>1.2200000000000001E-2</v>
      </c>
      <c r="T72" s="621">
        <v>2.2599999999999999E-2</v>
      </c>
      <c r="U72" s="622">
        <v>2.2499999999999999E-2</v>
      </c>
      <c r="V72" s="623">
        <v>2.35E-2</v>
      </c>
      <c r="W72" s="621">
        <v>2.8000000000000001E-2</v>
      </c>
      <c r="X72" s="622">
        <v>2.7900000000000001E-2</v>
      </c>
      <c r="Y72" s="623">
        <v>2.9100000000000001E-2</v>
      </c>
    </row>
    <row r="73" spans="1:25">
      <c r="A73" s="227">
        <f t="shared" si="0"/>
        <v>7.6</v>
      </c>
      <c r="B73" s="621">
        <v>5.8999999999999999E-3</v>
      </c>
      <c r="C73" s="622">
        <v>5.8999999999999999E-3</v>
      </c>
      <c r="D73" s="623">
        <v>6.1999999999999998E-3</v>
      </c>
      <c r="E73" s="621">
        <v>5.8999999999999999E-3</v>
      </c>
      <c r="F73" s="622">
        <v>5.8999999999999999E-3</v>
      </c>
      <c r="G73" s="623">
        <v>6.1999999999999998E-3</v>
      </c>
      <c r="H73" s="621">
        <v>6.7999999999999996E-3</v>
      </c>
      <c r="I73" s="622">
        <v>6.7999999999999996E-3</v>
      </c>
      <c r="J73" s="623">
        <v>7.1000000000000004E-3</v>
      </c>
      <c r="K73" s="621">
        <v>7.7000000000000002E-3</v>
      </c>
      <c r="L73" s="622">
        <v>7.7000000000000002E-3</v>
      </c>
      <c r="M73" s="623">
        <v>8.0000000000000002E-3</v>
      </c>
      <c r="N73" s="621">
        <v>8.3000000000000001E-3</v>
      </c>
      <c r="O73" s="622">
        <v>8.3000000000000001E-3</v>
      </c>
      <c r="P73" s="623">
        <v>8.6999999999999994E-3</v>
      </c>
      <c r="Q73" s="621">
        <v>1.18E-2</v>
      </c>
      <c r="R73" s="622">
        <v>1.18E-2</v>
      </c>
      <c r="S73" s="623">
        <v>1.23E-2</v>
      </c>
      <c r="T73" s="621">
        <v>2.2599999999999999E-2</v>
      </c>
      <c r="U73" s="622">
        <v>2.2599999999999999E-2</v>
      </c>
      <c r="V73" s="623">
        <v>2.3599999999999999E-2</v>
      </c>
      <c r="W73" s="621">
        <v>2.8000000000000001E-2</v>
      </c>
      <c r="X73" s="622">
        <v>2.8000000000000001E-2</v>
      </c>
      <c r="Y73" s="623">
        <v>2.93E-2</v>
      </c>
    </row>
    <row r="74" spans="1:25">
      <c r="A74" s="227">
        <f t="shared" ref="A74:A137" si="1">ROUND(A73+0.1,1)</f>
        <v>7.7</v>
      </c>
      <c r="B74" s="621">
        <v>5.8999999999999999E-3</v>
      </c>
      <c r="C74" s="622">
        <v>5.8999999999999999E-3</v>
      </c>
      <c r="D74" s="623">
        <v>6.1999999999999998E-3</v>
      </c>
      <c r="E74" s="621">
        <v>5.8999999999999999E-3</v>
      </c>
      <c r="F74" s="622">
        <v>5.8999999999999999E-3</v>
      </c>
      <c r="G74" s="623">
        <v>6.1999999999999998E-3</v>
      </c>
      <c r="H74" s="621">
        <v>6.7999999999999996E-3</v>
      </c>
      <c r="I74" s="622">
        <v>6.7999999999999996E-3</v>
      </c>
      <c r="J74" s="623">
        <v>7.1999999999999998E-3</v>
      </c>
      <c r="K74" s="621">
        <v>7.7000000000000002E-3</v>
      </c>
      <c r="L74" s="622">
        <v>7.7000000000000002E-3</v>
      </c>
      <c r="M74" s="623">
        <v>8.0999999999999996E-3</v>
      </c>
      <c r="N74" s="621">
        <v>8.3999999999999995E-3</v>
      </c>
      <c r="O74" s="622">
        <v>8.3000000000000001E-3</v>
      </c>
      <c r="P74" s="623">
        <v>8.8000000000000005E-3</v>
      </c>
      <c r="Q74" s="621">
        <v>1.18E-2</v>
      </c>
      <c r="R74" s="622">
        <v>1.18E-2</v>
      </c>
      <c r="S74" s="623">
        <v>1.24E-2</v>
      </c>
      <c r="T74" s="621">
        <v>2.2700000000000001E-2</v>
      </c>
      <c r="U74" s="622">
        <v>2.2599999999999999E-2</v>
      </c>
      <c r="V74" s="623">
        <v>2.3800000000000002E-2</v>
      </c>
      <c r="W74" s="621">
        <v>2.81E-2</v>
      </c>
      <c r="X74" s="622">
        <v>2.81E-2</v>
      </c>
      <c r="Y74" s="623">
        <v>2.9499999999999998E-2</v>
      </c>
    </row>
    <row r="75" spans="1:25">
      <c r="A75" s="227">
        <f t="shared" si="1"/>
        <v>7.8</v>
      </c>
      <c r="B75" s="621">
        <v>5.8999999999999999E-3</v>
      </c>
      <c r="C75" s="622">
        <v>5.8999999999999999E-3</v>
      </c>
      <c r="D75" s="623">
        <v>6.1999999999999998E-3</v>
      </c>
      <c r="E75" s="621">
        <v>5.8999999999999999E-3</v>
      </c>
      <c r="F75" s="622">
        <v>5.8999999999999999E-3</v>
      </c>
      <c r="G75" s="623">
        <v>6.1999999999999998E-3</v>
      </c>
      <c r="H75" s="621">
        <v>6.7999999999999996E-3</v>
      </c>
      <c r="I75" s="622">
        <v>6.7999999999999996E-3</v>
      </c>
      <c r="J75" s="623">
        <v>7.1999999999999998E-3</v>
      </c>
      <c r="K75" s="621">
        <v>7.7000000000000002E-3</v>
      </c>
      <c r="L75" s="622">
        <v>7.7000000000000002E-3</v>
      </c>
      <c r="M75" s="623">
        <v>8.0999999999999996E-3</v>
      </c>
      <c r="N75" s="621">
        <v>8.3999999999999995E-3</v>
      </c>
      <c r="O75" s="622">
        <v>8.3999999999999995E-3</v>
      </c>
      <c r="P75" s="623">
        <v>8.8000000000000005E-3</v>
      </c>
      <c r="Q75" s="621">
        <v>1.18E-2</v>
      </c>
      <c r="R75" s="622">
        <v>1.18E-2</v>
      </c>
      <c r="S75" s="623">
        <v>1.24E-2</v>
      </c>
      <c r="T75" s="621">
        <v>2.2700000000000001E-2</v>
      </c>
      <c r="U75" s="622">
        <v>2.2700000000000001E-2</v>
      </c>
      <c r="V75" s="623">
        <v>2.3900000000000001E-2</v>
      </c>
      <c r="W75" s="621">
        <v>2.8199999999999999E-2</v>
      </c>
      <c r="X75" s="622">
        <v>2.8199999999999999E-2</v>
      </c>
      <c r="Y75" s="623">
        <v>2.9600000000000001E-2</v>
      </c>
    </row>
    <row r="76" spans="1:25">
      <c r="A76" s="227">
        <f t="shared" si="1"/>
        <v>7.9</v>
      </c>
      <c r="B76" s="621">
        <v>5.8999999999999999E-3</v>
      </c>
      <c r="C76" s="622">
        <v>5.8999999999999999E-3</v>
      </c>
      <c r="D76" s="623">
        <v>6.3E-3</v>
      </c>
      <c r="E76" s="621">
        <v>5.8999999999999999E-3</v>
      </c>
      <c r="F76" s="622">
        <v>6.0000000000000001E-3</v>
      </c>
      <c r="G76" s="623">
        <v>6.3E-3</v>
      </c>
      <c r="H76" s="621">
        <v>6.8999999999999999E-3</v>
      </c>
      <c r="I76" s="622">
        <v>6.8999999999999999E-3</v>
      </c>
      <c r="J76" s="623">
        <v>7.1999999999999998E-3</v>
      </c>
      <c r="K76" s="621">
        <v>7.7000000000000002E-3</v>
      </c>
      <c r="L76" s="622">
        <v>7.7999999999999996E-3</v>
      </c>
      <c r="M76" s="623">
        <v>8.2000000000000007E-3</v>
      </c>
      <c r="N76" s="621">
        <v>8.3999999999999995E-3</v>
      </c>
      <c r="O76" s="622">
        <v>8.3999999999999995E-3</v>
      </c>
      <c r="P76" s="623">
        <v>8.8999999999999999E-3</v>
      </c>
      <c r="Q76" s="621">
        <v>1.1900000000000001E-2</v>
      </c>
      <c r="R76" s="622">
        <v>1.1900000000000001E-2</v>
      </c>
      <c r="S76" s="623">
        <v>1.2500000000000001E-2</v>
      </c>
      <c r="T76" s="621">
        <v>2.2800000000000001E-2</v>
      </c>
      <c r="U76" s="622">
        <v>2.2800000000000001E-2</v>
      </c>
      <c r="V76" s="623">
        <v>2.4E-2</v>
      </c>
      <c r="W76" s="621">
        <v>2.8199999999999999E-2</v>
      </c>
      <c r="X76" s="622">
        <v>2.8299999999999999E-2</v>
      </c>
      <c r="Y76" s="623">
        <v>2.98E-2</v>
      </c>
    </row>
    <row r="77" spans="1:25">
      <c r="A77" s="227">
        <f t="shared" si="1"/>
        <v>8</v>
      </c>
      <c r="B77" s="621">
        <v>6.0000000000000001E-3</v>
      </c>
      <c r="C77" s="622">
        <v>6.0000000000000001E-3</v>
      </c>
      <c r="D77" s="623">
        <v>6.3E-3</v>
      </c>
      <c r="E77" s="621">
        <v>6.0000000000000001E-3</v>
      </c>
      <c r="F77" s="622">
        <v>6.0000000000000001E-3</v>
      </c>
      <c r="G77" s="623">
        <v>6.3E-3</v>
      </c>
      <c r="H77" s="621">
        <v>6.8999999999999999E-3</v>
      </c>
      <c r="I77" s="622">
        <v>6.8999999999999999E-3</v>
      </c>
      <c r="J77" s="623">
        <v>7.3000000000000001E-3</v>
      </c>
      <c r="K77" s="621">
        <v>7.7999999999999996E-3</v>
      </c>
      <c r="L77" s="622">
        <v>7.7999999999999996E-3</v>
      </c>
      <c r="M77" s="623">
        <v>8.2000000000000007E-3</v>
      </c>
      <c r="N77" s="621">
        <v>8.3999999999999995E-3</v>
      </c>
      <c r="O77" s="622">
        <v>8.3999999999999995E-3</v>
      </c>
      <c r="P77" s="623">
        <v>8.8999999999999999E-3</v>
      </c>
      <c r="Q77" s="621">
        <v>1.1900000000000001E-2</v>
      </c>
      <c r="R77" s="622">
        <v>1.1900000000000001E-2</v>
      </c>
      <c r="S77" s="623">
        <v>1.26E-2</v>
      </c>
      <c r="T77" s="621">
        <v>2.2800000000000001E-2</v>
      </c>
      <c r="U77" s="622">
        <v>2.29E-2</v>
      </c>
      <c r="V77" s="623">
        <v>2.4199999999999999E-2</v>
      </c>
      <c r="W77" s="621">
        <v>2.8299999999999999E-2</v>
      </c>
      <c r="X77" s="622">
        <v>2.8400000000000002E-2</v>
      </c>
      <c r="Y77" s="623">
        <v>2.9899999999999999E-2</v>
      </c>
    </row>
    <row r="78" spans="1:25">
      <c r="A78" s="227">
        <f t="shared" si="1"/>
        <v>8.1</v>
      </c>
      <c r="B78" s="621">
        <v>6.0000000000000001E-3</v>
      </c>
      <c r="C78" s="622">
        <v>6.0000000000000001E-3</v>
      </c>
      <c r="D78" s="623">
        <v>6.3E-3</v>
      </c>
      <c r="E78" s="621">
        <v>6.0000000000000001E-3</v>
      </c>
      <c r="F78" s="622">
        <v>6.0000000000000001E-3</v>
      </c>
      <c r="G78" s="623">
        <v>6.3E-3</v>
      </c>
      <c r="H78" s="621">
        <v>6.8999999999999999E-3</v>
      </c>
      <c r="I78" s="622">
        <v>6.8999999999999999E-3</v>
      </c>
      <c r="J78" s="623">
        <v>7.3000000000000001E-3</v>
      </c>
      <c r="K78" s="621">
        <v>7.7999999999999996E-3</v>
      </c>
      <c r="L78" s="622">
        <v>7.7999999999999996E-3</v>
      </c>
      <c r="M78" s="623">
        <v>8.3000000000000001E-3</v>
      </c>
      <c r="N78" s="621">
        <v>8.3999999999999995E-3</v>
      </c>
      <c r="O78" s="622">
        <v>8.5000000000000006E-3</v>
      </c>
      <c r="P78" s="623">
        <v>8.9999999999999993E-3</v>
      </c>
      <c r="Q78" s="621">
        <v>1.1900000000000001E-2</v>
      </c>
      <c r="R78" s="622">
        <v>1.2E-2</v>
      </c>
      <c r="S78" s="623">
        <v>1.26E-2</v>
      </c>
      <c r="T78" s="621">
        <v>2.29E-2</v>
      </c>
      <c r="U78" s="622">
        <v>2.3E-2</v>
      </c>
      <c r="V78" s="623">
        <v>2.4299999999999999E-2</v>
      </c>
      <c r="W78" s="621">
        <v>2.8299999999999999E-2</v>
      </c>
      <c r="X78" s="622">
        <v>2.8500000000000001E-2</v>
      </c>
      <c r="Y78" s="623">
        <v>3.0099999999999998E-2</v>
      </c>
    </row>
    <row r="79" spans="1:25">
      <c r="A79" s="227">
        <f t="shared" si="1"/>
        <v>8.1999999999999993</v>
      </c>
      <c r="B79" s="621">
        <v>6.0000000000000001E-3</v>
      </c>
      <c r="C79" s="622">
        <v>6.0000000000000001E-3</v>
      </c>
      <c r="D79" s="623">
        <v>6.4000000000000003E-3</v>
      </c>
      <c r="E79" s="621">
        <v>6.0000000000000001E-3</v>
      </c>
      <c r="F79" s="622">
        <v>6.0000000000000001E-3</v>
      </c>
      <c r="G79" s="623">
        <v>6.4000000000000003E-3</v>
      </c>
      <c r="H79" s="621">
        <v>6.8999999999999999E-3</v>
      </c>
      <c r="I79" s="622">
        <v>6.8999999999999999E-3</v>
      </c>
      <c r="J79" s="623">
        <v>7.4000000000000003E-3</v>
      </c>
      <c r="K79" s="621">
        <v>7.7999999999999996E-3</v>
      </c>
      <c r="L79" s="622">
        <v>7.9000000000000008E-3</v>
      </c>
      <c r="M79" s="623">
        <v>8.3000000000000001E-3</v>
      </c>
      <c r="N79" s="621">
        <v>8.3999999999999995E-3</v>
      </c>
      <c r="O79" s="622">
        <v>8.5000000000000006E-3</v>
      </c>
      <c r="P79" s="623">
        <v>8.9999999999999993E-3</v>
      </c>
      <c r="Q79" s="621">
        <v>1.1900000000000001E-2</v>
      </c>
      <c r="R79" s="622">
        <v>1.2E-2</v>
      </c>
      <c r="S79" s="623">
        <v>1.2699999999999999E-2</v>
      </c>
      <c r="T79" s="621">
        <v>2.29E-2</v>
      </c>
      <c r="U79" s="622">
        <v>2.3099999999999999E-2</v>
      </c>
      <c r="V79" s="623">
        <v>2.4400000000000002E-2</v>
      </c>
      <c r="W79" s="621">
        <v>2.8400000000000002E-2</v>
      </c>
      <c r="X79" s="622">
        <v>2.86E-2</v>
      </c>
      <c r="Y79" s="623">
        <v>3.0300000000000001E-2</v>
      </c>
    </row>
    <row r="80" spans="1:25">
      <c r="A80" s="227">
        <f t="shared" si="1"/>
        <v>8.3000000000000007</v>
      </c>
      <c r="B80" s="621">
        <v>6.0000000000000001E-3</v>
      </c>
      <c r="C80" s="622">
        <v>6.0000000000000001E-3</v>
      </c>
      <c r="D80" s="623">
        <v>6.4000000000000003E-3</v>
      </c>
      <c r="E80" s="621">
        <v>6.0000000000000001E-3</v>
      </c>
      <c r="F80" s="622">
        <v>6.0000000000000001E-3</v>
      </c>
      <c r="G80" s="623">
        <v>6.4000000000000003E-3</v>
      </c>
      <c r="H80" s="621">
        <v>6.8999999999999999E-3</v>
      </c>
      <c r="I80" s="622">
        <v>7.0000000000000001E-3</v>
      </c>
      <c r="J80" s="623">
        <v>7.4000000000000003E-3</v>
      </c>
      <c r="K80" s="621">
        <v>7.7999999999999996E-3</v>
      </c>
      <c r="L80" s="622">
        <v>7.9000000000000008E-3</v>
      </c>
      <c r="M80" s="623">
        <v>8.3999999999999995E-3</v>
      </c>
      <c r="N80" s="621">
        <v>8.5000000000000006E-3</v>
      </c>
      <c r="O80" s="622">
        <v>8.5000000000000006E-3</v>
      </c>
      <c r="P80" s="623">
        <v>9.1000000000000004E-3</v>
      </c>
      <c r="Q80" s="621">
        <v>1.2E-2</v>
      </c>
      <c r="R80" s="622">
        <v>1.21E-2</v>
      </c>
      <c r="S80" s="623">
        <v>1.2800000000000001E-2</v>
      </c>
      <c r="T80" s="621">
        <v>2.3E-2</v>
      </c>
      <c r="U80" s="622">
        <v>2.3199999999999998E-2</v>
      </c>
      <c r="V80" s="623">
        <v>2.46E-2</v>
      </c>
      <c r="W80" s="621">
        <v>2.8500000000000001E-2</v>
      </c>
      <c r="X80" s="622">
        <v>2.87E-2</v>
      </c>
      <c r="Y80" s="623">
        <v>3.0499999999999999E-2</v>
      </c>
    </row>
    <row r="81" spans="1:25">
      <c r="A81" s="227">
        <f t="shared" si="1"/>
        <v>8.4</v>
      </c>
      <c r="B81" s="621">
        <v>6.0000000000000001E-3</v>
      </c>
      <c r="C81" s="622">
        <v>6.1000000000000004E-3</v>
      </c>
      <c r="D81" s="623">
        <v>6.4000000000000003E-3</v>
      </c>
      <c r="E81" s="621">
        <v>6.0000000000000001E-3</v>
      </c>
      <c r="F81" s="622">
        <v>6.1000000000000004E-3</v>
      </c>
      <c r="G81" s="623">
        <v>6.4000000000000003E-3</v>
      </c>
      <c r="H81" s="621">
        <v>6.8999999999999999E-3</v>
      </c>
      <c r="I81" s="622">
        <v>7.0000000000000001E-3</v>
      </c>
      <c r="J81" s="623">
        <v>7.4000000000000003E-3</v>
      </c>
      <c r="K81" s="621">
        <v>7.7999999999999996E-3</v>
      </c>
      <c r="L81" s="622">
        <v>7.9000000000000008E-3</v>
      </c>
      <c r="M81" s="623">
        <v>8.3999999999999995E-3</v>
      </c>
      <c r="N81" s="621">
        <v>8.5000000000000006E-3</v>
      </c>
      <c r="O81" s="622">
        <v>8.6E-3</v>
      </c>
      <c r="P81" s="623">
        <v>9.1000000000000004E-3</v>
      </c>
      <c r="Q81" s="621">
        <v>1.2E-2</v>
      </c>
      <c r="R81" s="622">
        <v>1.21E-2</v>
      </c>
      <c r="S81" s="623">
        <v>1.29E-2</v>
      </c>
      <c r="T81" s="621">
        <v>2.3E-2</v>
      </c>
      <c r="U81" s="622">
        <v>2.3199999999999998E-2</v>
      </c>
      <c r="V81" s="623">
        <v>2.47E-2</v>
      </c>
      <c r="W81" s="621">
        <v>2.8500000000000001E-2</v>
      </c>
      <c r="X81" s="622">
        <v>2.8799999999999999E-2</v>
      </c>
      <c r="Y81" s="623">
        <v>3.0599999999999999E-2</v>
      </c>
    </row>
    <row r="82" spans="1:25">
      <c r="A82" s="227">
        <f t="shared" si="1"/>
        <v>8.5</v>
      </c>
      <c r="B82" s="621">
        <v>6.0000000000000001E-3</v>
      </c>
      <c r="C82" s="622">
        <v>6.1000000000000004E-3</v>
      </c>
      <c r="D82" s="623">
        <v>6.4999999999999997E-3</v>
      </c>
      <c r="E82" s="621">
        <v>6.0000000000000001E-3</v>
      </c>
      <c r="F82" s="622">
        <v>6.1000000000000004E-3</v>
      </c>
      <c r="G82" s="623">
        <v>6.4999999999999997E-3</v>
      </c>
      <c r="H82" s="621">
        <v>6.8999999999999999E-3</v>
      </c>
      <c r="I82" s="622">
        <v>7.0000000000000001E-3</v>
      </c>
      <c r="J82" s="623">
        <v>7.4999999999999997E-3</v>
      </c>
      <c r="K82" s="621">
        <v>7.9000000000000008E-3</v>
      </c>
      <c r="L82" s="622">
        <v>7.9000000000000008E-3</v>
      </c>
      <c r="M82" s="623">
        <v>8.5000000000000006E-3</v>
      </c>
      <c r="N82" s="621">
        <v>8.5000000000000006E-3</v>
      </c>
      <c r="O82" s="622">
        <v>8.6E-3</v>
      </c>
      <c r="P82" s="623">
        <v>9.1999999999999998E-3</v>
      </c>
      <c r="Q82" s="621">
        <v>1.2E-2</v>
      </c>
      <c r="R82" s="622">
        <v>1.2200000000000001E-2</v>
      </c>
      <c r="S82" s="623">
        <v>1.29E-2</v>
      </c>
      <c r="T82" s="621">
        <v>2.3099999999999999E-2</v>
      </c>
      <c r="U82" s="622">
        <v>2.3300000000000001E-2</v>
      </c>
      <c r="V82" s="623">
        <v>2.4899999999999999E-2</v>
      </c>
      <c r="W82" s="621">
        <v>2.86E-2</v>
      </c>
      <c r="X82" s="622">
        <v>2.8899999999999999E-2</v>
      </c>
      <c r="Y82" s="623">
        <v>3.0800000000000001E-2</v>
      </c>
    </row>
    <row r="83" spans="1:25">
      <c r="A83" s="227">
        <f t="shared" si="1"/>
        <v>8.6</v>
      </c>
      <c r="B83" s="621">
        <v>6.0000000000000001E-3</v>
      </c>
      <c r="C83" s="622">
        <v>6.1000000000000004E-3</v>
      </c>
      <c r="D83" s="623">
        <v>6.4999999999999997E-3</v>
      </c>
      <c r="E83" s="621">
        <v>6.0000000000000001E-3</v>
      </c>
      <c r="F83" s="622">
        <v>6.1000000000000004E-3</v>
      </c>
      <c r="G83" s="623">
        <v>6.4999999999999997E-3</v>
      </c>
      <c r="H83" s="621">
        <v>7.0000000000000001E-3</v>
      </c>
      <c r="I83" s="622">
        <v>7.1000000000000004E-3</v>
      </c>
      <c r="J83" s="623">
        <v>7.4999999999999997E-3</v>
      </c>
      <c r="K83" s="621">
        <v>7.9000000000000008E-3</v>
      </c>
      <c r="L83" s="622">
        <v>8.0000000000000002E-3</v>
      </c>
      <c r="M83" s="623">
        <v>8.5000000000000006E-3</v>
      </c>
      <c r="N83" s="621">
        <v>8.5000000000000006E-3</v>
      </c>
      <c r="O83" s="622">
        <v>8.6E-3</v>
      </c>
      <c r="P83" s="623">
        <v>9.1999999999999998E-3</v>
      </c>
      <c r="Q83" s="621">
        <v>1.2E-2</v>
      </c>
      <c r="R83" s="622">
        <v>1.2200000000000001E-2</v>
      </c>
      <c r="S83" s="623">
        <v>1.2999999999999999E-2</v>
      </c>
      <c r="T83" s="621">
        <v>2.3099999999999999E-2</v>
      </c>
      <c r="U83" s="622">
        <v>2.3400000000000001E-2</v>
      </c>
      <c r="V83" s="623">
        <v>2.5000000000000001E-2</v>
      </c>
      <c r="W83" s="621">
        <v>2.86E-2</v>
      </c>
      <c r="X83" s="622">
        <v>2.9000000000000001E-2</v>
      </c>
      <c r="Y83" s="623">
        <v>3.1E-2</v>
      </c>
    </row>
    <row r="84" spans="1:25">
      <c r="A84" s="227">
        <f t="shared" si="1"/>
        <v>8.6999999999999993</v>
      </c>
      <c r="B84" s="621">
        <v>6.0000000000000001E-3</v>
      </c>
      <c r="C84" s="622">
        <v>6.1000000000000004E-3</v>
      </c>
      <c r="D84" s="623">
        <v>6.6E-3</v>
      </c>
      <c r="E84" s="621">
        <v>6.0000000000000001E-3</v>
      </c>
      <c r="F84" s="622">
        <v>6.1000000000000004E-3</v>
      </c>
      <c r="G84" s="623">
        <v>6.6E-3</v>
      </c>
      <c r="H84" s="621">
        <v>7.0000000000000001E-3</v>
      </c>
      <c r="I84" s="622">
        <v>7.1000000000000004E-3</v>
      </c>
      <c r="J84" s="623">
        <v>7.6E-3</v>
      </c>
      <c r="K84" s="621">
        <v>7.9000000000000008E-3</v>
      </c>
      <c r="L84" s="622">
        <v>8.0000000000000002E-3</v>
      </c>
      <c r="M84" s="623">
        <v>8.6E-3</v>
      </c>
      <c r="N84" s="621">
        <v>8.5000000000000006E-3</v>
      </c>
      <c r="O84" s="622">
        <v>8.6999999999999994E-3</v>
      </c>
      <c r="P84" s="623">
        <v>9.2999999999999992E-3</v>
      </c>
      <c r="Q84" s="621">
        <v>1.21E-2</v>
      </c>
      <c r="R84" s="622">
        <v>1.23E-2</v>
      </c>
      <c r="S84" s="623">
        <v>1.3100000000000001E-2</v>
      </c>
      <c r="T84" s="621">
        <v>2.3199999999999998E-2</v>
      </c>
      <c r="U84" s="622">
        <v>2.35E-2</v>
      </c>
      <c r="V84" s="623">
        <v>2.52E-2</v>
      </c>
      <c r="W84" s="621">
        <v>2.87E-2</v>
      </c>
      <c r="X84" s="622">
        <v>2.92E-2</v>
      </c>
      <c r="Y84" s="623">
        <v>3.1199999999999999E-2</v>
      </c>
    </row>
    <row r="85" spans="1:25">
      <c r="A85" s="227">
        <f t="shared" si="1"/>
        <v>8.8000000000000007</v>
      </c>
      <c r="B85" s="621">
        <v>6.1000000000000004E-3</v>
      </c>
      <c r="C85" s="622">
        <v>6.1999999999999998E-3</v>
      </c>
      <c r="D85" s="623">
        <v>6.6E-3</v>
      </c>
      <c r="E85" s="621">
        <v>6.1000000000000004E-3</v>
      </c>
      <c r="F85" s="622">
        <v>6.1999999999999998E-3</v>
      </c>
      <c r="G85" s="623">
        <v>6.6E-3</v>
      </c>
      <c r="H85" s="621">
        <v>7.0000000000000001E-3</v>
      </c>
      <c r="I85" s="622">
        <v>7.1000000000000004E-3</v>
      </c>
      <c r="J85" s="623">
        <v>7.6E-3</v>
      </c>
      <c r="K85" s="621">
        <v>7.9000000000000008E-3</v>
      </c>
      <c r="L85" s="622">
        <v>8.0000000000000002E-3</v>
      </c>
      <c r="M85" s="623">
        <v>8.6E-3</v>
      </c>
      <c r="N85" s="621">
        <v>8.6E-3</v>
      </c>
      <c r="O85" s="622">
        <v>8.6999999999999994E-3</v>
      </c>
      <c r="P85" s="623">
        <v>9.2999999999999992E-3</v>
      </c>
      <c r="Q85" s="621">
        <v>1.21E-2</v>
      </c>
      <c r="R85" s="622">
        <v>1.23E-2</v>
      </c>
      <c r="S85" s="623">
        <v>1.32E-2</v>
      </c>
      <c r="T85" s="621">
        <v>2.3199999999999998E-2</v>
      </c>
      <c r="U85" s="622">
        <v>2.3599999999999999E-2</v>
      </c>
      <c r="V85" s="623">
        <v>2.53E-2</v>
      </c>
      <c r="W85" s="621">
        <v>2.8799999999999999E-2</v>
      </c>
      <c r="X85" s="622">
        <v>2.93E-2</v>
      </c>
      <c r="Y85" s="623">
        <v>3.1399999999999997E-2</v>
      </c>
    </row>
    <row r="86" spans="1:25">
      <c r="A86" s="227">
        <f t="shared" si="1"/>
        <v>8.9</v>
      </c>
      <c r="B86" s="621">
        <v>6.1000000000000004E-3</v>
      </c>
      <c r="C86" s="622">
        <v>6.1999999999999998E-3</v>
      </c>
      <c r="D86" s="623">
        <v>6.6E-3</v>
      </c>
      <c r="E86" s="621">
        <v>6.1000000000000004E-3</v>
      </c>
      <c r="F86" s="622">
        <v>6.1999999999999998E-3</v>
      </c>
      <c r="G86" s="623">
        <v>6.6E-3</v>
      </c>
      <c r="H86" s="621">
        <v>7.0000000000000001E-3</v>
      </c>
      <c r="I86" s="622">
        <v>7.1000000000000004E-3</v>
      </c>
      <c r="J86" s="623">
        <v>7.7000000000000002E-3</v>
      </c>
      <c r="K86" s="621">
        <v>7.9000000000000008E-3</v>
      </c>
      <c r="L86" s="622">
        <v>8.0999999999999996E-3</v>
      </c>
      <c r="M86" s="623">
        <v>8.6999999999999994E-3</v>
      </c>
      <c r="N86" s="621">
        <v>8.6E-3</v>
      </c>
      <c r="O86" s="622">
        <v>8.6999999999999994E-3</v>
      </c>
      <c r="P86" s="623">
        <v>9.4000000000000004E-3</v>
      </c>
      <c r="Q86" s="621">
        <v>1.21E-2</v>
      </c>
      <c r="R86" s="622">
        <v>1.24E-2</v>
      </c>
      <c r="S86" s="623">
        <v>1.3299999999999999E-2</v>
      </c>
      <c r="T86" s="621">
        <v>2.3300000000000001E-2</v>
      </c>
      <c r="U86" s="622">
        <v>2.3699999999999999E-2</v>
      </c>
      <c r="V86" s="623">
        <v>2.5499999999999998E-2</v>
      </c>
      <c r="W86" s="621">
        <v>2.8799999999999999E-2</v>
      </c>
      <c r="X86" s="622">
        <v>2.9399999999999999E-2</v>
      </c>
      <c r="Y86" s="623">
        <v>3.1600000000000003E-2</v>
      </c>
    </row>
    <row r="87" spans="1:25">
      <c r="A87" s="227">
        <f t="shared" si="1"/>
        <v>9</v>
      </c>
      <c r="B87" s="621">
        <v>6.1000000000000004E-3</v>
      </c>
      <c r="C87" s="622">
        <v>6.1999999999999998E-3</v>
      </c>
      <c r="D87" s="623">
        <v>6.7000000000000002E-3</v>
      </c>
      <c r="E87" s="621">
        <v>6.1000000000000004E-3</v>
      </c>
      <c r="F87" s="622">
        <v>6.1999999999999998E-3</v>
      </c>
      <c r="G87" s="623">
        <v>6.7000000000000002E-3</v>
      </c>
      <c r="H87" s="621">
        <v>7.0000000000000001E-3</v>
      </c>
      <c r="I87" s="622">
        <v>7.1999999999999998E-3</v>
      </c>
      <c r="J87" s="623">
        <v>7.7000000000000002E-3</v>
      </c>
      <c r="K87" s="621">
        <v>7.9000000000000008E-3</v>
      </c>
      <c r="L87" s="622">
        <v>8.0999999999999996E-3</v>
      </c>
      <c r="M87" s="623">
        <v>8.6999999999999994E-3</v>
      </c>
      <c r="N87" s="621">
        <v>8.6E-3</v>
      </c>
      <c r="O87" s="622">
        <v>8.8000000000000005E-3</v>
      </c>
      <c r="P87" s="623">
        <v>9.4000000000000004E-3</v>
      </c>
      <c r="Q87" s="621">
        <v>1.2200000000000001E-2</v>
      </c>
      <c r="R87" s="622">
        <v>1.24E-2</v>
      </c>
      <c r="S87" s="623">
        <v>1.3299999999999999E-2</v>
      </c>
      <c r="T87" s="621">
        <v>2.3300000000000001E-2</v>
      </c>
      <c r="U87" s="622">
        <v>2.3800000000000002E-2</v>
      </c>
      <c r="V87" s="623">
        <v>2.5600000000000001E-2</v>
      </c>
      <c r="W87" s="621">
        <v>2.8899999999999999E-2</v>
      </c>
      <c r="X87" s="622">
        <v>2.9499999999999998E-2</v>
      </c>
      <c r="Y87" s="623">
        <v>3.1800000000000002E-2</v>
      </c>
    </row>
    <row r="88" spans="1:25">
      <c r="A88" s="227">
        <f t="shared" si="1"/>
        <v>9.1</v>
      </c>
      <c r="B88" s="621">
        <v>6.1000000000000004E-3</v>
      </c>
      <c r="C88" s="622">
        <v>6.1999999999999998E-3</v>
      </c>
      <c r="D88" s="623">
        <v>6.7000000000000002E-3</v>
      </c>
      <c r="E88" s="621">
        <v>6.1000000000000004E-3</v>
      </c>
      <c r="F88" s="622">
        <v>6.1999999999999998E-3</v>
      </c>
      <c r="G88" s="623">
        <v>6.7000000000000002E-3</v>
      </c>
      <c r="H88" s="621">
        <v>7.0000000000000001E-3</v>
      </c>
      <c r="I88" s="622">
        <v>7.1999999999999998E-3</v>
      </c>
      <c r="J88" s="623">
        <v>7.7999999999999996E-3</v>
      </c>
      <c r="K88" s="621">
        <v>8.0000000000000002E-3</v>
      </c>
      <c r="L88" s="622">
        <v>8.0999999999999996E-3</v>
      </c>
      <c r="M88" s="623">
        <v>8.8000000000000005E-3</v>
      </c>
      <c r="N88" s="621">
        <v>8.6E-3</v>
      </c>
      <c r="O88" s="622">
        <v>8.8000000000000005E-3</v>
      </c>
      <c r="P88" s="623">
        <v>9.4999999999999998E-3</v>
      </c>
      <c r="Q88" s="621">
        <v>1.2200000000000001E-2</v>
      </c>
      <c r="R88" s="622">
        <v>1.2500000000000001E-2</v>
      </c>
      <c r="S88" s="623">
        <v>1.34E-2</v>
      </c>
      <c r="T88" s="621">
        <v>2.3400000000000001E-2</v>
      </c>
      <c r="U88" s="622">
        <v>2.3900000000000001E-2</v>
      </c>
      <c r="V88" s="623">
        <v>2.58E-2</v>
      </c>
      <c r="W88" s="621">
        <v>2.9000000000000001E-2</v>
      </c>
      <c r="X88" s="622">
        <v>2.9700000000000001E-2</v>
      </c>
      <c r="Y88" s="623">
        <v>3.2000000000000001E-2</v>
      </c>
    </row>
    <row r="89" spans="1:25">
      <c r="A89" s="227">
        <f t="shared" si="1"/>
        <v>9.1999999999999993</v>
      </c>
      <c r="B89" s="621">
        <v>6.1000000000000004E-3</v>
      </c>
      <c r="C89" s="622">
        <v>6.3E-3</v>
      </c>
      <c r="D89" s="623">
        <v>6.7999999999999996E-3</v>
      </c>
      <c r="E89" s="621">
        <v>6.1000000000000004E-3</v>
      </c>
      <c r="F89" s="622">
        <v>6.3E-3</v>
      </c>
      <c r="G89" s="623">
        <v>6.7999999999999996E-3</v>
      </c>
      <c r="H89" s="621">
        <v>7.1000000000000004E-3</v>
      </c>
      <c r="I89" s="622">
        <v>7.1999999999999998E-3</v>
      </c>
      <c r="J89" s="623">
        <v>7.7999999999999996E-3</v>
      </c>
      <c r="K89" s="621">
        <v>8.0000000000000002E-3</v>
      </c>
      <c r="L89" s="622">
        <v>8.2000000000000007E-3</v>
      </c>
      <c r="M89" s="623">
        <v>8.8000000000000005E-3</v>
      </c>
      <c r="N89" s="621">
        <v>8.6E-3</v>
      </c>
      <c r="O89" s="622">
        <v>8.8999999999999999E-3</v>
      </c>
      <c r="P89" s="623">
        <v>9.5999999999999992E-3</v>
      </c>
      <c r="Q89" s="621">
        <v>1.2200000000000001E-2</v>
      </c>
      <c r="R89" s="622">
        <v>1.2500000000000001E-2</v>
      </c>
      <c r="S89" s="623">
        <v>1.35E-2</v>
      </c>
      <c r="T89" s="621">
        <v>2.3400000000000001E-2</v>
      </c>
      <c r="U89" s="622">
        <v>2.4E-2</v>
      </c>
      <c r="V89" s="623">
        <v>2.5999999999999999E-2</v>
      </c>
      <c r="W89" s="621">
        <v>2.9100000000000001E-2</v>
      </c>
      <c r="X89" s="622">
        <v>2.98E-2</v>
      </c>
      <c r="Y89" s="623">
        <v>3.2199999999999999E-2</v>
      </c>
    </row>
    <row r="90" spans="1:25">
      <c r="A90" s="227">
        <f t="shared" si="1"/>
        <v>9.3000000000000007</v>
      </c>
      <c r="B90" s="621">
        <v>6.1000000000000004E-3</v>
      </c>
      <c r="C90" s="622">
        <v>6.3E-3</v>
      </c>
      <c r="D90" s="623">
        <v>6.7999999999999996E-3</v>
      </c>
      <c r="E90" s="621">
        <v>6.1000000000000004E-3</v>
      </c>
      <c r="F90" s="622">
        <v>6.3E-3</v>
      </c>
      <c r="G90" s="623">
        <v>6.7999999999999996E-3</v>
      </c>
      <c r="H90" s="621">
        <v>7.1000000000000004E-3</v>
      </c>
      <c r="I90" s="622">
        <v>7.3000000000000001E-3</v>
      </c>
      <c r="J90" s="623">
        <v>7.9000000000000008E-3</v>
      </c>
      <c r="K90" s="621">
        <v>8.0000000000000002E-3</v>
      </c>
      <c r="L90" s="622">
        <v>8.2000000000000007E-3</v>
      </c>
      <c r="M90" s="623">
        <v>8.8999999999999999E-3</v>
      </c>
      <c r="N90" s="621">
        <v>8.6999999999999994E-3</v>
      </c>
      <c r="O90" s="622">
        <v>8.8999999999999999E-3</v>
      </c>
      <c r="P90" s="623">
        <v>9.5999999999999992E-3</v>
      </c>
      <c r="Q90" s="621">
        <v>1.2200000000000001E-2</v>
      </c>
      <c r="R90" s="622">
        <v>1.26E-2</v>
      </c>
      <c r="S90" s="623">
        <v>1.3599999999999999E-2</v>
      </c>
      <c r="T90" s="621">
        <v>2.35E-2</v>
      </c>
      <c r="U90" s="622">
        <v>2.41E-2</v>
      </c>
      <c r="V90" s="623">
        <v>2.6100000000000002E-2</v>
      </c>
      <c r="W90" s="621">
        <v>2.9100000000000001E-2</v>
      </c>
      <c r="X90" s="622">
        <v>2.9899999999999999E-2</v>
      </c>
      <c r="Y90" s="623">
        <v>3.2399999999999998E-2</v>
      </c>
    </row>
    <row r="91" spans="1:25">
      <c r="A91" s="227">
        <f t="shared" si="1"/>
        <v>9.4</v>
      </c>
      <c r="B91" s="621">
        <v>6.1000000000000004E-3</v>
      </c>
      <c r="C91" s="622">
        <v>6.3E-3</v>
      </c>
      <c r="D91" s="623">
        <v>6.8999999999999999E-3</v>
      </c>
      <c r="E91" s="621">
        <v>6.1000000000000004E-3</v>
      </c>
      <c r="F91" s="622">
        <v>6.3E-3</v>
      </c>
      <c r="G91" s="623">
        <v>6.8999999999999999E-3</v>
      </c>
      <c r="H91" s="621">
        <v>7.1000000000000004E-3</v>
      </c>
      <c r="I91" s="622">
        <v>7.3000000000000001E-3</v>
      </c>
      <c r="J91" s="623">
        <v>7.9000000000000008E-3</v>
      </c>
      <c r="K91" s="621">
        <v>8.0000000000000002E-3</v>
      </c>
      <c r="L91" s="622">
        <v>8.2000000000000007E-3</v>
      </c>
      <c r="M91" s="623">
        <v>8.8999999999999999E-3</v>
      </c>
      <c r="N91" s="621">
        <v>8.6999999999999994E-3</v>
      </c>
      <c r="O91" s="622">
        <v>8.8999999999999999E-3</v>
      </c>
      <c r="P91" s="623">
        <v>9.7000000000000003E-3</v>
      </c>
      <c r="Q91" s="621">
        <v>1.23E-2</v>
      </c>
      <c r="R91" s="622">
        <v>1.26E-2</v>
      </c>
      <c r="S91" s="623">
        <v>1.37E-2</v>
      </c>
      <c r="T91" s="621">
        <v>2.3599999999999999E-2</v>
      </c>
      <c r="U91" s="622">
        <v>2.4199999999999999E-2</v>
      </c>
      <c r="V91" s="623">
        <v>2.63E-2</v>
      </c>
      <c r="W91" s="621">
        <v>2.92E-2</v>
      </c>
      <c r="X91" s="622">
        <v>0.03</v>
      </c>
      <c r="Y91" s="623">
        <v>3.2599999999999997E-2</v>
      </c>
    </row>
    <row r="92" spans="1:25">
      <c r="A92" s="227">
        <f t="shared" si="1"/>
        <v>9.5</v>
      </c>
      <c r="B92" s="621">
        <v>6.1999999999999998E-3</v>
      </c>
      <c r="C92" s="622">
        <v>6.3E-3</v>
      </c>
      <c r="D92" s="623">
        <v>6.8999999999999999E-3</v>
      </c>
      <c r="E92" s="621">
        <v>6.1999999999999998E-3</v>
      </c>
      <c r="F92" s="622">
        <v>6.4000000000000003E-3</v>
      </c>
      <c r="G92" s="623">
        <v>6.8999999999999999E-3</v>
      </c>
      <c r="H92" s="621">
        <v>7.1000000000000004E-3</v>
      </c>
      <c r="I92" s="622">
        <v>7.3000000000000001E-3</v>
      </c>
      <c r="J92" s="623">
        <v>8.0000000000000002E-3</v>
      </c>
      <c r="K92" s="621">
        <v>8.0000000000000002E-3</v>
      </c>
      <c r="L92" s="622">
        <v>8.3000000000000001E-3</v>
      </c>
      <c r="M92" s="623">
        <v>8.9999999999999993E-3</v>
      </c>
      <c r="N92" s="621">
        <v>8.6999999999999994E-3</v>
      </c>
      <c r="O92" s="622">
        <v>8.9999999999999993E-3</v>
      </c>
      <c r="P92" s="623">
        <v>9.7999999999999997E-3</v>
      </c>
      <c r="Q92" s="621">
        <v>1.23E-2</v>
      </c>
      <c r="R92" s="622">
        <v>1.2699999999999999E-2</v>
      </c>
      <c r="S92" s="623">
        <v>1.38E-2</v>
      </c>
      <c r="T92" s="621">
        <v>2.3599999999999999E-2</v>
      </c>
      <c r="U92" s="622">
        <v>2.4299999999999999E-2</v>
      </c>
      <c r="V92" s="623">
        <v>2.6499999999999999E-2</v>
      </c>
      <c r="W92" s="621">
        <v>2.93E-2</v>
      </c>
      <c r="X92" s="622">
        <v>3.0200000000000001E-2</v>
      </c>
      <c r="Y92" s="623">
        <v>3.2800000000000003E-2</v>
      </c>
    </row>
    <row r="93" spans="1:25">
      <c r="A93" s="227">
        <f t="shared" si="1"/>
        <v>9.6</v>
      </c>
      <c r="B93" s="621">
        <v>6.1999999999999998E-3</v>
      </c>
      <c r="C93" s="622">
        <v>6.4000000000000003E-3</v>
      </c>
      <c r="D93" s="623">
        <v>6.8999999999999999E-3</v>
      </c>
      <c r="E93" s="621">
        <v>6.1999999999999998E-3</v>
      </c>
      <c r="F93" s="622">
        <v>6.4000000000000003E-3</v>
      </c>
      <c r="G93" s="623">
        <v>6.8999999999999999E-3</v>
      </c>
      <c r="H93" s="621">
        <v>7.1000000000000004E-3</v>
      </c>
      <c r="I93" s="622">
        <v>7.4000000000000003E-3</v>
      </c>
      <c r="J93" s="623">
        <v>8.0000000000000002E-3</v>
      </c>
      <c r="K93" s="621">
        <v>8.0999999999999996E-3</v>
      </c>
      <c r="L93" s="622">
        <v>8.3000000000000001E-3</v>
      </c>
      <c r="M93" s="623">
        <v>9.1000000000000004E-3</v>
      </c>
      <c r="N93" s="621">
        <v>8.6999999999999994E-3</v>
      </c>
      <c r="O93" s="622">
        <v>8.9999999999999993E-3</v>
      </c>
      <c r="P93" s="623">
        <v>9.7999999999999997E-3</v>
      </c>
      <c r="Q93" s="621">
        <v>1.23E-2</v>
      </c>
      <c r="R93" s="622">
        <v>1.2699999999999999E-2</v>
      </c>
      <c r="S93" s="623">
        <v>1.3899999999999999E-2</v>
      </c>
      <c r="T93" s="621">
        <v>2.3699999999999999E-2</v>
      </c>
      <c r="U93" s="622">
        <v>2.4500000000000001E-2</v>
      </c>
      <c r="V93" s="623">
        <v>2.6599999999999999E-2</v>
      </c>
      <c r="W93" s="621">
        <v>2.93E-2</v>
      </c>
      <c r="X93" s="622">
        <v>3.0300000000000001E-2</v>
      </c>
      <c r="Y93" s="623">
        <v>3.3000000000000002E-2</v>
      </c>
    </row>
    <row r="94" spans="1:25">
      <c r="A94" s="227">
        <f t="shared" si="1"/>
        <v>9.6999999999999993</v>
      </c>
      <c r="B94" s="621">
        <v>6.1999999999999998E-3</v>
      </c>
      <c r="C94" s="622">
        <v>6.4000000000000003E-3</v>
      </c>
      <c r="D94" s="623">
        <v>7.0000000000000001E-3</v>
      </c>
      <c r="E94" s="621">
        <v>6.1999999999999998E-3</v>
      </c>
      <c r="F94" s="622">
        <v>6.4000000000000003E-3</v>
      </c>
      <c r="G94" s="623">
        <v>7.0000000000000001E-3</v>
      </c>
      <c r="H94" s="621">
        <v>7.1000000000000004E-3</v>
      </c>
      <c r="I94" s="622">
        <v>7.4000000000000003E-3</v>
      </c>
      <c r="J94" s="623">
        <v>8.0999999999999996E-3</v>
      </c>
      <c r="K94" s="621">
        <v>8.0999999999999996E-3</v>
      </c>
      <c r="L94" s="622">
        <v>8.3999999999999995E-3</v>
      </c>
      <c r="M94" s="623">
        <v>9.1000000000000004E-3</v>
      </c>
      <c r="N94" s="621">
        <v>8.8000000000000005E-3</v>
      </c>
      <c r="O94" s="622">
        <v>9.1000000000000004E-3</v>
      </c>
      <c r="P94" s="623">
        <v>9.9000000000000008E-3</v>
      </c>
      <c r="Q94" s="621">
        <v>1.24E-2</v>
      </c>
      <c r="R94" s="622">
        <v>1.2800000000000001E-2</v>
      </c>
      <c r="S94" s="623">
        <v>1.4E-2</v>
      </c>
      <c r="T94" s="621">
        <v>2.3699999999999999E-2</v>
      </c>
      <c r="U94" s="622">
        <v>2.46E-2</v>
      </c>
      <c r="V94" s="623">
        <v>2.6800000000000001E-2</v>
      </c>
      <c r="W94" s="621">
        <v>2.9399999999999999E-2</v>
      </c>
      <c r="X94" s="622">
        <v>3.04E-2</v>
      </c>
      <c r="Y94" s="623">
        <v>3.3300000000000003E-2</v>
      </c>
    </row>
    <row r="95" spans="1:25">
      <c r="A95" s="227">
        <f t="shared" si="1"/>
        <v>9.8000000000000007</v>
      </c>
      <c r="B95" s="621">
        <v>6.1999999999999998E-3</v>
      </c>
      <c r="C95" s="622">
        <v>6.4000000000000003E-3</v>
      </c>
      <c r="D95" s="623">
        <v>7.0000000000000001E-3</v>
      </c>
      <c r="E95" s="621">
        <v>6.1999999999999998E-3</v>
      </c>
      <c r="F95" s="622">
        <v>6.4000000000000003E-3</v>
      </c>
      <c r="G95" s="623">
        <v>7.0000000000000001E-3</v>
      </c>
      <c r="H95" s="621">
        <v>7.1999999999999998E-3</v>
      </c>
      <c r="I95" s="622">
        <v>7.4000000000000003E-3</v>
      </c>
      <c r="J95" s="623">
        <v>8.0999999999999996E-3</v>
      </c>
      <c r="K95" s="621">
        <v>8.0999999999999996E-3</v>
      </c>
      <c r="L95" s="622">
        <v>8.3999999999999995E-3</v>
      </c>
      <c r="M95" s="623">
        <v>9.1999999999999998E-3</v>
      </c>
      <c r="N95" s="621">
        <v>8.8000000000000005E-3</v>
      </c>
      <c r="O95" s="622">
        <v>9.1000000000000004E-3</v>
      </c>
      <c r="P95" s="623">
        <v>9.9000000000000008E-3</v>
      </c>
      <c r="Q95" s="621">
        <v>1.24E-2</v>
      </c>
      <c r="R95" s="622">
        <v>1.2800000000000001E-2</v>
      </c>
      <c r="S95" s="623">
        <v>1.41E-2</v>
      </c>
      <c r="T95" s="621">
        <v>2.3800000000000002E-2</v>
      </c>
      <c r="U95" s="622">
        <v>2.47E-2</v>
      </c>
      <c r="V95" s="623">
        <v>2.7E-2</v>
      </c>
      <c r="W95" s="621">
        <v>2.9499999999999998E-2</v>
      </c>
      <c r="X95" s="622">
        <v>3.0599999999999999E-2</v>
      </c>
      <c r="Y95" s="623">
        <v>3.3500000000000002E-2</v>
      </c>
    </row>
    <row r="96" spans="1:25">
      <c r="A96" s="227">
        <f t="shared" si="1"/>
        <v>9.9</v>
      </c>
      <c r="B96" s="621">
        <v>6.1999999999999998E-3</v>
      </c>
      <c r="C96" s="622">
        <v>6.4999999999999997E-3</v>
      </c>
      <c r="D96" s="623">
        <v>7.1000000000000004E-3</v>
      </c>
      <c r="E96" s="621">
        <v>6.1999999999999998E-3</v>
      </c>
      <c r="F96" s="622">
        <v>6.4999999999999997E-3</v>
      </c>
      <c r="G96" s="623">
        <v>7.1000000000000004E-3</v>
      </c>
      <c r="H96" s="621">
        <v>7.1999999999999998E-3</v>
      </c>
      <c r="I96" s="622">
        <v>7.4999999999999997E-3</v>
      </c>
      <c r="J96" s="623">
        <v>8.2000000000000007E-3</v>
      </c>
      <c r="K96" s="621">
        <v>8.0999999999999996E-3</v>
      </c>
      <c r="L96" s="622">
        <v>8.3999999999999995E-3</v>
      </c>
      <c r="M96" s="623">
        <v>9.1999999999999998E-3</v>
      </c>
      <c r="N96" s="621">
        <v>8.8000000000000005E-3</v>
      </c>
      <c r="O96" s="622">
        <v>9.1000000000000004E-3</v>
      </c>
      <c r="P96" s="623">
        <v>0.01</v>
      </c>
      <c r="Q96" s="621">
        <v>1.24E-2</v>
      </c>
      <c r="R96" s="622">
        <v>1.29E-2</v>
      </c>
      <c r="S96" s="623">
        <v>1.4200000000000001E-2</v>
      </c>
      <c r="T96" s="621">
        <v>2.3900000000000001E-2</v>
      </c>
      <c r="U96" s="622">
        <v>2.4799999999999999E-2</v>
      </c>
      <c r="V96" s="623">
        <v>2.7199999999999998E-2</v>
      </c>
      <c r="W96" s="621">
        <v>2.9600000000000001E-2</v>
      </c>
      <c r="X96" s="622">
        <v>3.0700000000000002E-2</v>
      </c>
      <c r="Y96" s="623">
        <v>3.3700000000000001E-2</v>
      </c>
    </row>
    <row r="97" spans="1:25">
      <c r="A97" s="227">
        <f t="shared" si="1"/>
        <v>10</v>
      </c>
      <c r="B97" s="621">
        <v>6.1999999999999998E-3</v>
      </c>
      <c r="C97" s="622">
        <v>6.4999999999999997E-3</v>
      </c>
      <c r="D97" s="623">
        <v>7.1000000000000004E-3</v>
      </c>
      <c r="E97" s="621">
        <v>6.1999999999999998E-3</v>
      </c>
      <c r="F97" s="622">
        <v>6.4999999999999997E-3</v>
      </c>
      <c r="G97" s="623">
        <v>7.1000000000000004E-3</v>
      </c>
      <c r="H97" s="621">
        <v>7.1999999999999998E-3</v>
      </c>
      <c r="I97" s="622">
        <v>7.4999999999999997E-3</v>
      </c>
      <c r="J97" s="623">
        <v>8.2000000000000007E-3</v>
      </c>
      <c r="K97" s="621">
        <v>8.0999999999999996E-3</v>
      </c>
      <c r="L97" s="622">
        <v>8.5000000000000006E-3</v>
      </c>
      <c r="M97" s="623">
        <v>9.2999999999999992E-3</v>
      </c>
      <c r="N97" s="621">
        <v>8.8000000000000005E-3</v>
      </c>
      <c r="O97" s="622">
        <v>9.1999999999999998E-3</v>
      </c>
      <c r="P97" s="623">
        <v>1.01E-2</v>
      </c>
      <c r="Q97" s="621">
        <v>1.2500000000000001E-2</v>
      </c>
      <c r="R97" s="622">
        <v>1.2999999999999999E-2</v>
      </c>
      <c r="S97" s="623">
        <v>1.43E-2</v>
      </c>
      <c r="T97" s="621">
        <v>2.3900000000000001E-2</v>
      </c>
      <c r="U97" s="622">
        <v>2.4899999999999999E-2</v>
      </c>
      <c r="V97" s="623">
        <v>2.7400000000000001E-2</v>
      </c>
      <c r="W97" s="621">
        <v>2.9700000000000001E-2</v>
      </c>
      <c r="X97" s="622">
        <v>3.09E-2</v>
      </c>
      <c r="Y97" s="623">
        <v>3.39E-2</v>
      </c>
    </row>
    <row r="98" spans="1:25">
      <c r="A98" s="227">
        <f t="shared" si="1"/>
        <v>10.1</v>
      </c>
      <c r="B98" s="621">
        <v>6.3E-3</v>
      </c>
      <c r="C98" s="622">
        <v>6.4999999999999997E-3</v>
      </c>
      <c r="D98" s="623">
        <v>7.1999999999999998E-3</v>
      </c>
      <c r="E98" s="621">
        <v>6.3E-3</v>
      </c>
      <c r="F98" s="622">
        <v>6.4999999999999997E-3</v>
      </c>
      <c r="G98" s="623">
        <v>7.1999999999999998E-3</v>
      </c>
      <c r="H98" s="621">
        <v>7.1999999999999998E-3</v>
      </c>
      <c r="I98" s="622">
        <v>7.4999999999999997E-3</v>
      </c>
      <c r="J98" s="623">
        <v>8.3000000000000001E-3</v>
      </c>
      <c r="K98" s="621">
        <v>8.2000000000000007E-3</v>
      </c>
      <c r="L98" s="622">
        <v>8.5000000000000006E-3</v>
      </c>
      <c r="M98" s="623">
        <v>9.4000000000000004E-3</v>
      </c>
      <c r="N98" s="621">
        <v>8.8000000000000005E-3</v>
      </c>
      <c r="O98" s="622">
        <v>9.1999999999999998E-3</v>
      </c>
      <c r="P98" s="623">
        <v>1.0200000000000001E-2</v>
      </c>
      <c r="Q98" s="621">
        <v>1.2500000000000001E-2</v>
      </c>
      <c r="R98" s="622">
        <v>1.2999999999999999E-2</v>
      </c>
      <c r="S98" s="623">
        <v>1.44E-2</v>
      </c>
      <c r="T98" s="621">
        <v>2.4E-2</v>
      </c>
      <c r="U98" s="622">
        <v>2.5000000000000001E-2</v>
      </c>
      <c r="V98" s="623">
        <v>2.76E-2</v>
      </c>
      <c r="W98" s="621">
        <v>2.9700000000000001E-2</v>
      </c>
      <c r="X98" s="622">
        <v>3.1E-2</v>
      </c>
      <c r="Y98" s="623">
        <v>3.4200000000000001E-2</v>
      </c>
    </row>
    <row r="99" spans="1:25">
      <c r="A99" s="227">
        <f t="shared" si="1"/>
        <v>10.199999999999999</v>
      </c>
      <c r="B99" s="621">
        <v>6.3E-3</v>
      </c>
      <c r="C99" s="622">
        <v>6.6E-3</v>
      </c>
      <c r="D99" s="623">
        <v>7.1999999999999998E-3</v>
      </c>
      <c r="E99" s="621">
        <v>6.3E-3</v>
      </c>
      <c r="F99" s="622">
        <v>6.6E-3</v>
      </c>
      <c r="G99" s="623">
        <v>7.1999999999999998E-3</v>
      </c>
      <c r="H99" s="621">
        <v>7.1999999999999998E-3</v>
      </c>
      <c r="I99" s="622">
        <v>7.6E-3</v>
      </c>
      <c r="J99" s="623">
        <v>8.3999999999999995E-3</v>
      </c>
      <c r="K99" s="621">
        <v>8.2000000000000007E-3</v>
      </c>
      <c r="L99" s="622">
        <v>8.6E-3</v>
      </c>
      <c r="M99" s="623">
        <v>9.4000000000000004E-3</v>
      </c>
      <c r="N99" s="621">
        <v>8.8999999999999999E-3</v>
      </c>
      <c r="O99" s="622">
        <v>9.2999999999999992E-3</v>
      </c>
      <c r="P99" s="623">
        <v>1.0200000000000001E-2</v>
      </c>
      <c r="Q99" s="621">
        <v>1.2500000000000001E-2</v>
      </c>
      <c r="R99" s="622">
        <v>1.3100000000000001E-2</v>
      </c>
      <c r="S99" s="623">
        <v>1.4500000000000001E-2</v>
      </c>
      <c r="T99" s="621">
        <v>2.41E-2</v>
      </c>
      <c r="U99" s="622">
        <v>2.5100000000000001E-2</v>
      </c>
      <c r="V99" s="623">
        <v>2.7799999999999998E-2</v>
      </c>
      <c r="W99" s="621">
        <v>2.98E-2</v>
      </c>
      <c r="X99" s="622">
        <v>3.1199999999999999E-2</v>
      </c>
      <c r="Y99" s="623">
        <v>3.44E-2</v>
      </c>
    </row>
    <row r="100" spans="1:25">
      <c r="A100" s="227">
        <f t="shared" si="1"/>
        <v>10.3</v>
      </c>
      <c r="B100" s="621">
        <v>6.3E-3</v>
      </c>
      <c r="C100" s="622">
        <v>6.6E-3</v>
      </c>
      <c r="D100" s="623">
        <v>7.3000000000000001E-3</v>
      </c>
      <c r="E100" s="621">
        <v>6.3E-3</v>
      </c>
      <c r="F100" s="622">
        <v>6.6E-3</v>
      </c>
      <c r="G100" s="623">
        <v>7.3000000000000001E-3</v>
      </c>
      <c r="H100" s="621">
        <v>7.3000000000000001E-3</v>
      </c>
      <c r="I100" s="622">
        <v>7.6E-3</v>
      </c>
      <c r="J100" s="623">
        <v>8.3999999999999995E-3</v>
      </c>
      <c r="K100" s="621">
        <v>8.2000000000000007E-3</v>
      </c>
      <c r="L100" s="622">
        <v>8.6E-3</v>
      </c>
      <c r="M100" s="623">
        <v>9.4999999999999998E-3</v>
      </c>
      <c r="N100" s="621">
        <v>8.8999999999999999E-3</v>
      </c>
      <c r="O100" s="622">
        <v>9.2999999999999992E-3</v>
      </c>
      <c r="P100" s="623">
        <v>1.03E-2</v>
      </c>
      <c r="Q100" s="621">
        <v>1.26E-2</v>
      </c>
      <c r="R100" s="622">
        <v>1.32E-2</v>
      </c>
      <c r="S100" s="623">
        <v>1.46E-2</v>
      </c>
      <c r="T100" s="621">
        <v>2.41E-2</v>
      </c>
      <c r="U100" s="622">
        <v>2.53E-2</v>
      </c>
      <c r="V100" s="623">
        <v>2.8000000000000001E-2</v>
      </c>
      <c r="W100" s="621">
        <v>2.9899999999999999E-2</v>
      </c>
      <c r="X100" s="622">
        <v>3.1300000000000001E-2</v>
      </c>
      <c r="Y100" s="623">
        <v>3.4700000000000002E-2</v>
      </c>
    </row>
    <row r="101" spans="1:25">
      <c r="A101" s="227">
        <f t="shared" si="1"/>
        <v>10.4</v>
      </c>
      <c r="B101" s="621">
        <v>6.3E-3</v>
      </c>
      <c r="C101" s="622">
        <v>6.6E-3</v>
      </c>
      <c r="D101" s="623">
        <v>7.3000000000000001E-3</v>
      </c>
      <c r="E101" s="621">
        <v>6.3E-3</v>
      </c>
      <c r="F101" s="622">
        <v>6.6E-3</v>
      </c>
      <c r="G101" s="623">
        <v>7.3000000000000001E-3</v>
      </c>
      <c r="H101" s="621">
        <v>7.3000000000000001E-3</v>
      </c>
      <c r="I101" s="622">
        <v>7.6E-3</v>
      </c>
      <c r="J101" s="623">
        <v>8.5000000000000006E-3</v>
      </c>
      <c r="K101" s="621">
        <v>8.2000000000000007E-3</v>
      </c>
      <c r="L101" s="622">
        <v>8.6E-3</v>
      </c>
      <c r="M101" s="623">
        <v>9.5999999999999992E-3</v>
      </c>
      <c r="N101" s="621">
        <v>8.8999999999999999E-3</v>
      </c>
      <c r="O101" s="622">
        <v>9.4000000000000004E-3</v>
      </c>
      <c r="P101" s="623">
        <v>1.04E-2</v>
      </c>
      <c r="Q101" s="621">
        <v>1.26E-2</v>
      </c>
      <c r="R101" s="622">
        <v>1.32E-2</v>
      </c>
      <c r="S101" s="623">
        <v>1.47E-2</v>
      </c>
      <c r="T101" s="621">
        <v>2.4199999999999999E-2</v>
      </c>
      <c r="U101" s="622">
        <v>2.5399999999999999E-2</v>
      </c>
      <c r="V101" s="623">
        <v>2.8199999999999999E-2</v>
      </c>
      <c r="W101" s="621">
        <v>0.03</v>
      </c>
      <c r="X101" s="622">
        <v>3.15E-2</v>
      </c>
      <c r="Y101" s="623">
        <v>3.49E-2</v>
      </c>
    </row>
    <row r="102" spans="1:25">
      <c r="A102" s="227">
        <f t="shared" si="1"/>
        <v>10.5</v>
      </c>
      <c r="B102" s="621">
        <v>6.3E-3</v>
      </c>
      <c r="C102" s="622">
        <v>6.7000000000000002E-3</v>
      </c>
      <c r="D102" s="623">
        <v>7.4000000000000003E-3</v>
      </c>
      <c r="E102" s="621">
        <v>6.3E-3</v>
      </c>
      <c r="F102" s="622">
        <v>6.7000000000000002E-3</v>
      </c>
      <c r="G102" s="623">
        <v>7.4000000000000003E-3</v>
      </c>
      <c r="H102" s="621">
        <v>7.3000000000000001E-3</v>
      </c>
      <c r="I102" s="622">
        <v>7.7000000000000002E-3</v>
      </c>
      <c r="J102" s="623">
        <v>8.5000000000000006E-3</v>
      </c>
      <c r="K102" s="621">
        <v>8.3000000000000001E-3</v>
      </c>
      <c r="L102" s="622">
        <v>8.6999999999999994E-3</v>
      </c>
      <c r="M102" s="623">
        <v>9.7000000000000003E-3</v>
      </c>
      <c r="N102" s="621">
        <v>8.8999999999999999E-3</v>
      </c>
      <c r="O102" s="622">
        <v>9.4000000000000004E-3</v>
      </c>
      <c r="P102" s="623">
        <v>1.0500000000000001E-2</v>
      </c>
      <c r="Q102" s="621">
        <v>1.26E-2</v>
      </c>
      <c r="R102" s="622">
        <v>1.3299999999999999E-2</v>
      </c>
      <c r="S102" s="623">
        <v>1.4800000000000001E-2</v>
      </c>
      <c r="T102" s="621">
        <v>2.4299999999999999E-2</v>
      </c>
      <c r="U102" s="622">
        <v>2.5499999999999998E-2</v>
      </c>
      <c r="V102" s="623">
        <v>2.8400000000000002E-2</v>
      </c>
      <c r="W102" s="621">
        <v>3.0099999999999998E-2</v>
      </c>
      <c r="X102" s="622">
        <v>3.1600000000000003E-2</v>
      </c>
      <c r="Y102" s="623">
        <v>3.5200000000000002E-2</v>
      </c>
    </row>
    <row r="103" spans="1:25">
      <c r="A103" s="227">
        <f t="shared" si="1"/>
        <v>10.6</v>
      </c>
      <c r="B103" s="621">
        <v>6.3E-3</v>
      </c>
      <c r="C103" s="622">
        <v>6.7000000000000002E-3</v>
      </c>
      <c r="D103" s="623">
        <v>7.4999999999999997E-3</v>
      </c>
      <c r="E103" s="621">
        <v>6.3E-3</v>
      </c>
      <c r="F103" s="622">
        <v>6.7000000000000002E-3</v>
      </c>
      <c r="G103" s="623">
        <v>7.4999999999999997E-3</v>
      </c>
      <c r="H103" s="621">
        <v>7.3000000000000001E-3</v>
      </c>
      <c r="I103" s="622">
        <v>7.7000000000000002E-3</v>
      </c>
      <c r="J103" s="623">
        <v>8.6E-3</v>
      </c>
      <c r="K103" s="621">
        <v>8.3000000000000001E-3</v>
      </c>
      <c r="L103" s="622">
        <v>8.6999999999999994E-3</v>
      </c>
      <c r="M103" s="623">
        <v>9.7000000000000003E-3</v>
      </c>
      <c r="N103" s="621">
        <v>8.9999999999999993E-3</v>
      </c>
      <c r="O103" s="622">
        <v>9.4999999999999998E-3</v>
      </c>
      <c r="P103" s="623">
        <v>1.0500000000000001E-2</v>
      </c>
      <c r="Q103" s="621">
        <v>1.2699999999999999E-2</v>
      </c>
      <c r="R103" s="622">
        <v>1.34E-2</v>
      </c>
      <c r="S103" s="623">
        <v>1.49E-2</v>
      </c>
      <c r="T103" s="621">
        <v>2.4299999999999999E-2</v>
      </c>
      <c r="U103" s="622">
        <v>2.5700000000000001E-2</v>
      </c>
      <c r="V103" s="623">
        <v>2.86E-2</v>
      </c>
      <c r="W103" s="621">
        <v>3.0099999999999998E-2</v>
      </c>
      <c r="X103" s="622">
        <v>3.1800000000000002E-2</v>
      </c>
      <c r="Y103" s="623">
        <v>3.5499999999999997E-2</v>
      </c>
    </row>
    <row r="104" spans="1:25">
      <c r="A104" s="227">
        <f t="shared" si="1"/>
        <v>10.7</v>
      </c>
      <c r="B104" s="621">
        <v>6.4000000000000003E-3</v>
      </c>
      <c r="C104" s="622">
        <v>6.7000000000000002E-3</v>
      </c>
      <c r="D104" s="623">
        <v>7.4999999999999997E-3</v>
      </c>
      <c r="E104" s="621">
        <v>6.4000000000000003E-3</v>
      </c>
      <c r="F104" s="622">
        <v>6.7000000000000002E-3</v>
      </c>
      <c r="G104" s="623">
        <v>7.4999999999999997E-3</v>
      </c>
      <c r="H104" s="621">
        <v>7.3000000000000001E-3</v>
      </c>
      <c r="I104" s="622">
        <v>7.7999999999999996E-3</v>
      </c>
      <c r="J104" s="623">
        <v>8.6999999999999994E-3</v>
      </c>
      <c r="K104" s="621">
        <v>8.3000000000000001E-3</v>
      </c>
      <c r="L104" s="622">
        <v>8.8000000000000005E-3</v>
      </c>
      <c r="M104" s="623">
        <v>9.7999999999999997E-3</v>
      </c>
      <c r="N104" s="621">
        <v>8.9999999999999993E-3</v>
      </c>
      <c r="O104" s="622">
        <v>9.4999999999999998E-3</v>
      </c>
      <c r="P104" s="623">
        <v>1.06E-2</v>
      </c>
      <c r="Q104" s="621">
        <v>1.2699999999999999E-2</v>
      </c>
      <c r="R104" s="622">
        <v>1.34E-2</v>
      </c>
      <c r="S104" s="623">
        <v>1.4999999999999999E-2</v>
      </c>
      <c r="T104" s="621">
        <v>2.4400000000000002E-2</v>
      </c>
      <c r="U104" s="622">
        <v>2.58E-2</v>
      </c>
      <c r="V104" s="623">
        <v>2.8799999999999999E-2</v>
      </c>
      <c r="W104" s="621">
        <v>3.0200000000000001E-2</v>
      </c>
      <c r="X104" s="622">
        <v>3.2000000000000001E-2</v>
      </c>
      <c r="Y104" s="623">
        <v>3.5700000000000003E-2</v>
      </c>
    </row>
    <row r="105" spans="1:25">
      <c r="A105" s="227">
        <f t="shared" si="1"/>
        <v>10.8</v>
      </c>
      <c r="B105" s="621">
        <v>6.4000000000000003E-3</v>
      </c>
      <c r="C105" s="622">
        <v>6.7999999999999996E-3</v>
      </c>
      <c r="D105" s="623">
        <v>7.6E-3</v>
      </c>
      <c r="E105" s="621">
        <v>6.4000000000000003E-3</v>
      </c>
      <c r="F105" s="622">
        <v>6.7999999999999996E-3</v>
      </c>
      <c r="G105" s="623">
        <v>7.6E-3</v>
      </c>
      <c r="H105" s="621">
        <v>7.4000000000000003E-3</v>
      </c>
      <c r="I105" s="622">
        <v>7.7999999999999996E-3</v>
      </c>
      <c r="J105" s="623">
        <v>8.6999999999999994E-3</v>
      </c>
      <c r="K105" s="621">
        <v>8.3000000000000001E-3</v>
      </c>
      <c r="L105" s="622">
        <v>8.8000000000000005E-3</v>
      </c>
      <c r="M105" s="623">
        <v>9.9000000000000008E-3</v>
      </c>
      <c r="N105" s="621">
        <v>8.9999999999999993E-3</v>
      </c>
      <c r="O105" s="622">
        <v>9.5999999999999992E-3</v>
      </c>
      <c r="P105" s="623">
        <v>1.0699999999999999E-2</v>
      </c>
      <c r="Q105" s="621">
        <v>1.2699999999999999E-2</v>
      </c>
      <c r="R105" s="622">
        <v>1.35E-2</v>
      </c>
      <c r="S105" s="623">
        <v>1.5100000000000001E-2</v>
      </c>
      <c r="T105" s="621">
        <v>2.4500000000000001E-2</v>
      </c>
      <c r="U105" s="622">
        <v>2.5899999999999999E-2</v>
      </c>
      <c r="V105" s="623">
        <v>2.9000000000000001E-2</v>
      </c>
      <c r="W105" s="621">
        <v>3.0300000000000001E-2</v>
      </c>
      <c r="X105" s="622">
        <v>3.2099999999999997E-2</v>
      </c>
      <c r="Y105" s="623">
        <v>3.5999999999999997E-2</v>
      </c>
    </row>
    <row r="106" spans="1:25">
      <c r="A106" s="227">
        <f t="shared" si="1"/>
        <v>10.9</v>
      </c>
      <c r="B106" s="621">
        <v>6.4000000000000003E-3</v>
      </c>
      <c r="C106" s="622">
        <v>6.7999999999999996E-3</v>
      </c>
      <c r="D106" s="623">
        <v>7.6E-3</v>
      </c>
      <c r="E106" s="621">
        <v>6.4000000000000003E-3</v>
      </c>
      <c r="F106" s="622">
        <v>6.7999999999999996E-3</v>
      </c>
      <c r="G106" s="623">
        <v>7.6E-3</v>
      </c>
      <c r="H106" s="621">
        <v>7.4000000000000003E-3</v>
      </c>
      <c r="I106" s="622">
        <v>7.7999999999999996E-3</v>
      </c>
      <c r="J106" s="623">
        <v>8.8000000000000005E-3</v>
      </c>
      <c r="K106" s="621">
        <v>8.3999999999999995E-3</v>
      </c>
      <c r="L106" s="622">
        <v>8.8999999999999999E-3</v>
      </c>
      <c r="M106" s="623">
        <v>0.01</v>
      </c>
      <c r="N106" s="621">
        <v>8.9999999999999993E-3</v>
      </c>
      <c r="O106" s="622">
        <v>9.5999999999999992E-3</v>
      </c>
      <c r="P106" s="623">
        <v>1.0800000000000001E-2</v>
      </c>
      <c r="Q106" s="621">
        <v>1.2800000000000001E-2</v>
      </c>
      <c r="R106" s="622">
        <v>1.3599999999999999E-2</v>
      </c>
      <c r="S106" s="623">
        <v>1.52E-2</v>
      </c>
      <c r="T106" s="621">
        <v>2.4500000000000001E-2</v>
      </c>
      <c r="U106" s="622">
        <v>2.6100000000000002E-2</v>
      </c>
      <c r="V106" s="623">
        <v>2.93E-2</v>
      </c>
      <c r="W106" s="621">
        <v>3.04E-2</v>
      </c>
      <c r="X106" s="622">
        <v>3.2300000000000002E-2</v>
      </c>
      <c r="Y106" s="623">
        <v>3.6299999999999999E-2</v>
      </c>
    </row>
    <row r="107" spans="1:25">
      <c r="A107" s="227">
        <f t="shared" si="1"/>
        <v>11</v>
      </c>
      <c r="B107" s="621">
        <v>6.4000000000000003E-3</v>
      </c>
      <c r="C107" s="622">
        <v>6.7999999999999996E-3</v>
      </c>
      <c r="D107" s="623">
        <v>7.7000000000000002E-3</v>
      </c>
      <c r="E107" s="621">
        <v>6.4000000000000003E-3</v>
      </c>
      <c r="F107" s="622">
        <v>6.7999999999999996E-3</v>
      </c>
      <c r="G107" s="623">
        <v>7.7000000000000002E-3</v>
      </c>
      <c r="H107" s="621">
        <v>7.4000000000000003E-3</v>
      </c>
      <c r="I107" s="622">
        <v>7.9000000000000008E-3</v>
      </c>
      <c r="J107" s="623">
        <v>8.8999999999999999E-3</v>
      </c>
      <c r="K107" s="621">
        <v>8.3999999999999995E-3</v>
      </c>
      <c r="L107" s="622">
        <v>8.8999999999999999E-3</v>
      </c>
      <c r="M107" s="623">
        <v>0.01</v>
      </c>
      <c r="N107" s="621">
        <v>9.1000000000000004E-3</v>
      </c>
      <c r="O107" s="622">
        <v>9.7000000000000003E-3</v>
      </c>
      <c r="P107" s="623">
        <v>1.09E-2</v>
      </c>
      <c r="Q107" s="621">
        <v>1.2800000000000001E-2</v>
      </c>
      <c r="R107" s="622">
        <v>1.3599999999999999E-2</v>
      </c>
      <c r="S107" s="623">
        <v>1.5299999999999999E-2</v>
      </c>
      <c r="T107" s="621">
        <v>2.46E-2</v>
      </c>
      <c r="U107" s="622">
        <v>2.6200000000000001E-2</v>
      </c>
      <c r="V107" s="623">
        <v>2.9499999999999998E-2</v>
      </c>
      <c r="W107" s="621">
        <v>3.0499999999999999E-2</v>
      </c>
      <c r="X107" s="622">
        <v>3.2500000000000001E-2</v>
      </c>
      <c r="Y107" s="623">
        <v>3.6600000000000001E-2</v>
      </c>
    </row>
    <row r="108" spans="1:25">
      <c r="A108" s="227">
        <f t="shared" si="1"/>
        <v>11.1</v>
      </c>
      <c r="B108" s="621">
        <v>6.4000000000000003E-3</v>
      </c>
      <c r="C108" s="622">
        <v>6.8999999999999999E-3</v>
      </c>
      <c r="D108" s="623">
        <v>7.7000000000000002E-3</v>
      </c>
      <c r="E108" s="621">
        <v>6.4000000000000003E-3</v>
      </c>
      <c r="F108" s="622">
        <v>6.8999999999999999E-3</v>
      </c>
      <c r="G108" s="623">
        <v>7.7000000000000002E-3</v>
      </c>
      <c r="H108" s="621">
        <v>7.4000000000000003E-3</v>
      </c>
      <c r="I108" s="622">
        <v>7.9000000000000008E-3</v>
      </c>
      <c r="J108" s="623">
        <v>8.8999999999999999E-3</v>
      </c>
      <c r="K108" s="621">
        <v>8.3999999999999995E-3</v>
      </c>
      <c r="L108" s="622">
        <v>8.9999999999999993E-3</v>
      </c>
      <c r="M108" s="623">
        <v>1.01E-2</v>
      </c>
      <c r="N108" s="621">
        <v>9.1000000000000004E-3</v>
      </c>
      <c r="O108" s="622">
        <v>9.7000000000000003E-3</v>
      </c>
      <c r="P108" s="623">
        <v>1.09E-2</v>
      </c>
      <c r="Q108" s="621">
        <v>1.29E-2</v>
      </c>
      <c r="R108" s="622">
        <v>1.37E-2</v>
      </c>
      <c r="S108" s="623">
        <v>1.55E-2</v>
      </c>
      <c r="T108" s="621">
        <v>2.47E-2</v>
      </c>
      <c r="U108" s="622">
        <v>2.63E-2</v>
      </c>
      <c r="V108" s="623">
        <v>2.9700000000000001E-2</v>
      </c>
      <c r="W108" s="621">
        <v>3.0599999999999999E-2</v>
      </c>
      <c r="X108" s="622">
        <v>3.27E-2</v>
      </c>
      <c r="Y108" s="623">
        <v>3.6900000000000002E-2</v>
      </c>
    </row>
    <row r="109" spans="1:25">
      <c r="A109" s="227">
        <f t="shared" si="1"/>
        <v>11.2</v>
      </c>
      <c r="B109" s="621">
        <v>6.4999999999999997E-3</v>
      </c>
      <c r="C109" s="622">
        <v>6.8999999999999999E-3</v>
      </c>
      <c r="D109" s="623">
        <v>7.7999999999999996E-3</v>
      </c>
      <c r="E109" s="621">
        <v>6.4999999999999997E-3</v>
      </c>
      <c r="F109" s="622">
        <v>6.8999999999999999E-3</v>
      </c>
      <c r="G109" s="623">
        <v>7.7999999999999996E-3</v>
      </c>
      <c r="H109" s="621">
        <v>7.4999999999999997E-3</v>
      </c>
      <c r="I109" s="622">
        <v>8.0000000000000002E-3</v>
      </c>
      <c r="J109" s="623">
        <v>8.9999999999999993E-3</v>
      </c>
      <c r="K109" s="621">
        <v>8.3999999999999995E-3</v>
      </c>
      <c r="L109" s="622">
        <v>8.9999999999999993E-3</v>
      </c>
      <c r="M109" s="623">
        <v>1.0200000000000001E-2</v>
      </c>
      <c r="N109" s="621">
        <v>9.1000000000000004E-3</v>
      </c>
      <c r="O109" s="622">
        <v>9.7999999999999997E-3</v>
      </c>
      <c r="P109" s="623">
        <v>1.0999999999999999E-2</v>
      </c>
      <c r="Q109" s="621">
        <v>1.29E-2</v>
      </c>
      <c r="R109" s="622">
        <v>1.38E-2</v>
      </c>
      <c r="S109" s="623">
        <v>1.5599999999999999E-2</v>
      </c>
      <c r="T109" s="621">
        <v>2.4799999999999999E-2</v>
      </c>
      <c r="U109" s="622">
        <v>2.6499999999999999E-2</v>
      </c>
      <c r="V109" s="623">
        <v>0.03</v>
      </c>
      <c r="W109" s="621">
        <v>3.0700000000000002E-2</v>
      </c>
      <c r="X109" s="622">
        <v>3.2800000000000003E-2</v>
      </c>
      <c r="Y109" s="623">
        <v>3.7100000000000001E-2</v>
      </c>
    </row>
    <row r="110" spans="1:25">
      <c r="A110" s="227">
        <f t="shared" si="1"/>
        <v>11.3</v>
      </c>
      <c r="B110" s="621">
        <v>6.4999999999999997E-3</v>
      </c>
      <c r="C110" s="622">
        <v>6.8999999999999999E-3</v>
      </c>
      <c r="D110" s="623">
        <v>7.9000000000000008E-3</v>
      </c>
      <c r="E110" s="621">
        <v>6.4999999999999997E-3</v>
      </c>
      <c r="F110" s="622">
        <v>6.8999999999999999E-3</v>
      </c>
      <c r="G110" s="623">
        <v>7.9000000000000008E-3</v>
      </c>
      <c r="H110" s="621">
        <v>7.4999999999999997E-3</v>
      </c>
      <c r="I110" s="622">
        <v>8.0000000000000002E-3</v>
      </c>
      <c r="J110" s="623">
        <v>9.1000000000000004E-3</v>
      </c>
      <c r="K110" s="621">
        <v>8.5000000000000006E-3</v>
      </c>
      <c r="L110" s="622">
        <v>9.1000000000000004E-3</v>
      </c>
      <c r="M110" s="623">
        <v>1.03E-2</v>
      </c>
      <c r="N110" s="621">
        <v>9.1999999999999998E-3</v>
      </c>
      <c r="O110" s="622">
        <v>9.7999999999999997E-3</v>
      </c>
      <c r="P110" s="623">
        <v>1.11E-2</v>
      </c>
      <c r="Q110" s="621">
        <v>1.29E-2</v>
      </c>
      <c r="R110" s="622">
        <v>1.3899999999999999E-2</v>
      </c>
      <c r="S110" s="623">
        <v>1.5699999999999999E-2</v>
      </c>
      <c r="T110" s="621">
        <v>2.4799999999999999E-2</v>
      </c>
      <c r="U110" s="622">
        <v>2.6599999999999999E-2</v>
      </c>
      <c r="V110" s="623">
        <v>3.0200000000000001E-2</v>
      </c>
      <c r="W110" s="621">
        <v>3.0800000000000001E-2</v>
      </c>
      <c r="X110" s="622">
        <v>3.3000000000000002E-2</v>
      </c>
      <c r="Y110" s="623">
        <v>3.7400000000000003E-2</v>
      </c>
    </row>
    <row r="111" spans="1:25">
      <c r="A111" s="227">
        <f t="shared" si="1"/>
        <v>11.4</v>
      </c>
      <c r="B111" s="621">
        <v>6.4999999999999997E-3</v>
      </c>
      <c r="C111" s="622">
        <v>7.0000000000000001E-3</v>
      </c>
      <c r="D111" s="623">
        <v>7.9000000000000008E-3</v>
      </c>
      <c r="E111" s="621">
        <v>6.4999999999999997E-3</v>
      </c>
      <c r="F111" s="622">
        <v>7.0000000000000001E-3</v>
      </c>
      <c r="G111" s="623">
        <v>7.9000000000000008E-3</v>
      </c>
      <c r="H111" s="621">
        <v>7.4999999999999997E-3</v>
      </c>
      <c r="I111" s="622">
        <v>8.0999999999999996E-3</v>
      </c>
      <c r="J111" s="623">
        <v>9.1999999999999998E-3</v>
      </c>
      <c r="K111" s="621">
        <v>8.5000000000000006E-3</v>
      </c>
      <c r="L111" s="622">
        <v>9.1000000000000004E-3</v>
      </c>
      <c r="M111" s="623">
        <v>1.04E-2</v>
      </c>
      <c r="N111" s="621">
        <v>9.1999999999999998E-3</v>
      </c>
      <c r="O111" s="622">
        <v>9.9000000000000008E-3</v>
      </c>
      <c r="P111" s="623">
        <v>1.12E-2</v>
      </c>
      <c r="Q111" s="621">
        <v>1.2999999999999999E-2</v>
      </c>
      <c r="R111" s="622">
        <v>1.3899999999999999E-2</v>
      </c>
      <c r="S111" s="623">
        <v>1.5800000000000002E-2</v>
      </c>
      <c r="T111" s="621">
        <v>2.4899999999999999E-2</v>
      </c>
      <c r="U111" s="622">
        <v>2.6800000000000001E-2</v>
      </c>
      <c r="V111" s="623">
        <v>3.04E-2</v>
      </c>
      <c r="W111" s="621">
        <v>3.09E-2</v>
      </c>
      <c r="X111" s="622">
        <v>3.32E-2</v>
      </c>
      <c r="Y111" s="623">
        <v>3.78E-2</v>
      </c>
    </row>
    <row r="112" spans="1:25">
      <c r="A112" s="227">
        <f t="shared" si="1"/>
        <v>11.5</v>
      </c>
      <c r="B112" s="621">
        <v>6.4999999999999997E-3</v>
      </c>
      <c r="C112" s="622">
        <v>7.0000000000000001E-3</v>
      </c>
      <c r="D112" s="623">
        <v>8.0000000000000002E-3</v>
      </c>
      <c r="E112" s="621">
        <v>6.4999999999999997E-3</v>
      </c>
      <c r="F112" s="622">
        <v>7.0000000000000001E-3</v>
      </c>
      <c r="G112" s="623">
        <v>8.0000000000000002E-3</v>
      </c>
      <c r="H112" s="621">
        <v>7.4999999999999997E-3</v>
      </c>
      <c r="I112" s="622">
        <v>8.0999999999999996E-3</v>
      </c>
      <c r="J112" s="623">
        <v>9.1999999999999998E-3</v>
      </c>
      <c r="K112" s="621">
        <v>8.5000000000000006E-3</v>
      </c>
      <c r="L112" s="622">
        <v>9.1999999999999998E-3</v>
      </c>
      <c r="M112" s="623">
        <v>1.04E-2</v>
      </c>
      <c r="N112" s="621">
        <v>9.1999999999999998E-3</v>
      </c>
      <c r="O112" s="622">
        <v>9.9000000000000008E-3</v>
      </c>
      <c r="P112" s="623">
        <v>1.1299999999999999E-2</v>
      </c>
      <c r="Q112" s="621">
        <v>1.2999999999999999E-2</v>
      </c>
      <c r="R112" s="622">
        <v>1.4E-2</v>
      </c>
      <c r="S112" s="623">
        <v>1.6E-2</v>
      </c>
      <c r="T112" s="621">
        <v>2.5000000000000001E-2</v>
      </c>
      <c r="U112" s="622">
        <v>2.69E-2</v>
      </c>
      <c r="V112" s="623">
        <v>3.0700000000000002E-2</v>
      </c>
      <c r="W112" s="621">
        <v>3.1E-2</v>
      </c>
      <c r="X112" s="622">
        <v>3.3399999999999999E-2</v>
      </c>
      <c r="Y112" s="623">
        <v>3.8100000000000002E-2</v>
      </c>
    </row>
    <row r="113" spans="1:25">
      <c r="A113" s="227">
        <f t="shared" si="1"/>
        <v>11.6</v>
      </c>
      <c r="B113" s="621">
        <v>6.4999999999999997E-3</v>
      </c>
      <c r="C113" s="622">
        <v>7.1000000000000004E-3</v>
      </c>
      <c r="D113" s="623">
        <v>8.0999999999999996E-3</v>
      </c>
      <c r="E113" s="621">
        <v>6.4999999999999997E-3</v>
      </c>
      <c r="F113" s="622">
        <v>7.1000000000000004E-3</v>
      </c>
      <c r="G113" s="623">
        <v>8.0999999999999996E-3</v>
      </c>
      <c r="H113" s="621">
        <v>7.4999999999999997E-3</v>
      </c>
      <c r="I113" s="622">
        <v>8.2000000000000007E-3</v>
      </c>
      <c r="J113" s="623">
        <v>9.2999999999999992E-3</v>
      </c>
      <c r="K113" s="621">
        <v>8.5000000000000006E-3</v>
      </c>
      <c r="L113" s="622">
        <v>9.1999999999999998E-3</v>
      </c>
      <c r="M113" s="623">
        <v>1.0500000000000001E-2</v>
      </c>
      <c r="N113" s="621">
        <v>9.1999999999999998E-3</v>
      </c>
      <c r="O113" s="622">
        <v>0.01</v>
      </c>
      <c r="P113" s="623">
        <v>1.14E-2</v>
      </c>
      <c r="Q113" s="621">
        <v>1.2999999999999999E-2</v>
      </c>
      <c r="R113" s="622">
        <v>1.41E-2</v>
      </c>
      <c r="S113" s="623">
        <v>1.61E-2</v>
      </c>
      <c r="T113" s="621">
        <v>2.5100000000000001E-2</v>
      </c>
      <c r="U113" s="622">
        <v>2.7099999999999999E-2</v>
      </c>
      <c r="V113" s="623">
        <v>3.1E-2</v>
      </c>
      <c r="W113" s="621">
        <v>3.1099999999999999E-2</v>
      </c>
      <c r="X113" s="622">
        <v>3.3599999999999998E-2</v>
      </c>
      <c r="Y113" s="623">
        <v>3.8399999999999997E-2</v>
      </c>
    </row>
    <row r="114" spans="1:25">
      <c r="A114" s="227">
        <f t="shared" si="1"/>
        <v>11.7</v>
      </c>
      <c r="B114" s="621">
        <v>6.6E-3</v>
      </c>
      <c r="C114" s="622">
        <v>7.1000000000000004E-3</v>
      </c>
      <c r="D114" s="623">
        <v>8.0999999999999996E-3</v>
      </c>
      <c r="E114" s="621">
        <v>6.6E-3</v>
      </c>
      <c r="F114" s="622">
        <v>7.1000000000000004E-3</v>
      </c>
      <c r="G114" s="623">
        <v>8.0999999999999996E-3</v>
      </c>
      <c r="H114" s="621">
        <v>7.6E-3</v>
      </c>
      <c r="I114" s="622">
        <v>8.2000000000000007E-3</v>
      </c>
      <c r="J114" s="623">
        <v>9.4000000000000004E-3</v>
      </c>
      <c r="K114" s="621">
        <v>8.6E-3</v>
      </c>
      <c r="L114" s="622">
        <v>9.2999999999999992E-3</v>
      </c>
      <c r="M114" s="623">
        <v>1.06E-2</v>
      </c>
      <c r="N114" s="621">
        <v>9.2999999999999992E-3</v>
      </c>
      <c r="O114" s="622">
        <v>0.01</v>
      </c>
      <c r="P114" s="623">
        <v>1.15E-2</v>
      </c>
      <c r="Q114" s="621">
        <v>1.3100000000000001E-2</v>
      </c>
      <c r="R114" s="622">
        <v>1.4200000000000001E-2</v>
      </c>
      <c r="S114" s="623">
        <v>1.6199999999999999E-2</v>
      </c>
      <c r="T114" s="621">
        <v>2.5100000000000001E-2</v>
      </c>
      <c r="U114" s="622">
        <v>2.7199999999999998E-2</v>
      </c>
      <c r="V114" s="623">
        <v>3.1199999999999999E-2</v>
      </c>
      <c r="W114" s="621">
        <v>3.1199999999999999E-2</v>
      </c>
      <c r="X114" s="622">
        <v>3.3799999999999997E-2</v>
      </c>
      <c r="Y114" s="623">
        <v>3.8699999999999998E-2</v>
      </c>
    </row>
    <row r="115" spans="1:25">
      <c r="A115" s="227">
        <f t="shared" si="1"/>
        <v>11.8</v>
      </c>
      <c r="B115" s="621">
        <v>6.6E-3</v>
      </c>
      <c r="C115" s="622">
        <v>7.1000000000000004E-3</v>
      </c>
      <c r="D115" s="623">
        <v>8.2000000000000007E-3</v>
      </c>
      <c r="E115" s="621">
        <v>6.6E-3</v>
      </c>
      <c r="F115" s="622">
        <v>7.1000000000000004E-3</v>
      </c>
      <c r="G115" s="623">
        <v>8.2000000000000007E-3</v>
      </c>
      <c r="H115" s="621">
        <v>7.6E-3</v>
      </c>
      <c r="I115" s="622">
        <v>8.2000000000000007E-3</v>
      </c>
      <c r="J115" s="623">
        <v>9.4999999999999998E-3</v>
      </c>
      <c r="K115" s="621">
        <v>8.6E-3</v>
      </c>
      <c r="L115" s="622">
        <v>9.2999999999999992E-3</v>
      </c>
      <c r="M115" s="623">
        <v>1.0699999999999999E-2</v>
      </c>
      <c r="N115" s="621">
        <v>9.2999999999999992E-3</v>
      </c>
      <c r="O115" s="622">
        <v>1.01E-2</v>
      </c>
      <c r="P115" s="623">
        <v>1.1599999999999999E-2</v>
      </c>
      <c r="Q115" s="621">
        <v>1.3100000000000001E-2</v>
      </c>
      <c r="R115" s="622">
        <v>1.43E-2</v>
      </c>
      <c r="S115" s="623">
        <v>1.6400000000000001E-2</v>
      </c>
      <c r="T115" s="621">
        <v>2.52E-2</v>
      </c>
      <c r="U115" s="622">
        <v>2.7400000000000001E-2</v>
      </c>
      <c r="V115" s="623">
        <v>3.15E-2</v>
      </c>
      <c r="W115" s="621">
        <v>3.1300000000000001E-2</v>
      </c>
      <c r="X115" s="622">
        <v>3.4000000000000002E-2</v>
      </c>
      <c r="Y115" s="623">
        <v>3.9100000000000003E-2</v>
      </c>
    </row>
    <row r="116" spans="1:25">
      <c r="A116" s="227">
        <f t="shared" si="1"/>
        <v>11.9</v>
      </c>
      <c r="B116" s="621">
        <v>6.6E-3</v>
      </c>
      <c r="C116" s="622">
        <v>7.1999999999999998E-3</v>
      </c>
      <c r="D116" s="623">
        <v>8.3000000000000001E-3</v>
      </c>
      <c r="E116" s="621">
        <v>6.6E-3</v>
      </c>
      <c r="F116" s="622">
        <v>7.1999999999999998E-3</v>
      </c>
      <c r="G116" s="623">
        <v>8.3000000000000001E-3</v>
      </c>
      <c r="H116" s="621">
        <v>7.6E-3</v>
      </c>
      <c r="I116" s="622">
        <v>8.3000000000000001E-3</v>
      </c>
      <c r="J116" s="623">
        <v>9.5999999999999992E-3</v>
      </c>
      <c r="K116" s="621">
        <v>8.6E-3</v>
      </c>
      <c r="L116" s="622">
        <v>9.4000000000000004E-3</v>
      </c>
      <c r="M116" s="623">
        <v>1.0800000000000001E-2</v>
      </c>
      <c r="N116" s="621">
        <v>9.2999999999999992E-3</v>
      </c>
      <c r="O116" s="622">
        <v>1.0200000000000001E-2</v>
      </c>
      <c r="P116" s="623">
        <v>1.17E-2</v>
      </c>
      <c r="Q116" s="621">
        <v>1.32E-2</v>
      </c>
      <c r="R116" s="622">
        <v>1.43E-2</v>
      </c>
      <c r="S116" s="623">
        <v>1.6500000000000001E-2</v>
      </c>
      <c r="T116" s="621">
        <v>2.53E-2</v>
      </c>
      <c r="U116" s="622">
        <v>2.76E-2</v>
      </c>
      <c r="V116" s="623">
        <v>3.1800000000000002E-2</v>
      </c>
      <c r="W116" s="621">
        <v>3.1399999999999997E-2</v>
      </c>
      <c r="X116" s="622">
        <v>3.4200000000000001E-2</v>
      </c>
      <c r="Y116" s="623">
        <v>3.9399999999999998E-2</v>
      </c>
    </row>
    <row r="117" spans="1:25">
      <c r="A117" s="227">
        <f t="shared" si="1"/>
        <v>12</v>
      </c>
      <c r="B117" s="621">
        <v>6.6E-3</v>
      </c>
      <c r="C117" s="622">
        <v>7.1999999999999998E-3</v>
      </c>
      <c r="D117" s="623">
        <v>8.3000000000000001E-3</v>
      </c>
      <c r="E117" s="621">
        <v>6.6E-3</v>
      </c>
      <c r="F117" s="622">
        <v>7.1999999999999998E-3</v>
      </c>
      <c r="G117" s="623">
        <v>8.3999999999999995E-3</v>
      </c>
      <c r="H117" s="621">
        <v>7.6E-3</v>
      </c>
      <c r="I117" s="622">
        <v>8.3000000000000001E-3</v>
      </c>
      <c r="J117" s="623">
        <v>9.5999999999999992E-3</v>
      </c>
      <c r="K117" s="621">
        <v>8.6E-3</v>
      </c>
      <c r="L117" s="622">
        <v>9.4000000000000004E-3</v>
      </c>
      <c r="M117" s="623">
        <v>1.09E-2</v>
      </c>
      <c r="N117" s="621">
        <v>9.4000000000000004E-3</v>
      </c>
      <c r="O117" s="622">
        <v>1.0200000000000001E-2</v>
      </c>
      <c r="P117" s="623">
        <v>1.18E-2</v>
      </c>
      <c r="Q117" s="621">
        <v>1.32E-2</v>
      </c>
      <c r="R117" s="622">
        <v>1.44E-2</v>
      </c>
      <c r="S117" s="623">
        <v>1.67E-2</v>
      </c>
      <c r="T117" s="621">
        <v>2.5399999999999999E-2</v>
      </c>
      <c r="U117" s="622">
        <v>2.7699999999999999E-2</v>
      </c>
      <c r="V117" s="623">
        <v>3.2000000000000001E-2</v>
      </c>
      <c r="W117" s="621">
        <v>3.15E-2</v>
      </c>
      <c r="X117" s="622">
        <v>3.44E-2</v>
      </c>
      <c r="Y117" s="623">
        <v>3.9699999999999999E-2</v>
      </c>
    </row>
    <row r="118" spans="1:25">
      <c r="A118" s="227">
        <f t="shared" si="1"/>
        <v>12.1</v>
      </c>
      <c r="B118" s="621">
        <v>6.6E-3</v>
      </c>
      <c r="C118" s="622">
        <v>7.3000000000000001E-3</v>
      </c>
      <c r="D118" s="623">
        <v>8.3999999999999995E-3</v>
      </c>
      <c r="E118" s="621">
        <v>6.6E-3</v>
      </c>
      <c r="F118" s="622">
        <v>7.3000000000000001E-3</v>
      </c>
      <c r="G118" s="623">
        <v>8.3999999999999995E-3</v>
      </c>
      <c r="H118" s="621">
        <v>7.7000000000000002E-3</v>
      </c>
      <c r="I118" s="622">
        <v>8.3999999999999995E-3</v>
      </c>
      <c r="J118" s="623">
        <v>9.7000000000000003E-3</v>
      </c>
      <c r="K118" s="621">
        <v>8.6999999999999994E-3</v>
      </c>
      <c r="L118" s="622">
        <v>9.4999999999999998E-3</v>
      </c>
      <c r="M118" s="623">
        <v>1.0999999999999999E-2</v>
      </c>
      <c r="N118" s="621">
        <v>9.4000000000000004E-3</v>
      </c>
      <c r="O118" s="622">
        <v>1.03E-2</v>
      </c>
      <c r="P118" s="623">
        <v>1.1900000000000001E-2</v>
      </c>
      <c r="Q118" s="621">
        <v>1.3299999999999999E-2</v>
      </c>
      <c r="R118" s="622">
        <v>1.4500000000000001E-2</v>
      </c>
      <c r="S118" s="623">
        <v>1.6799999999999999E-2</v>
      </c>
      <c r="T118" s="621">
        <v>2.5499999999999998E-2</v>
      </c>
      <c r="U118" s="622">
        <v>2.7900000000000001E-2</v>
      </c>
      <c r="V118" s="623">
        <v>3.2300000000000002E-2</v>
      </c>
      <c r="W118" s="621">
        <v>3.1600000000000003E-2</v>
      </c>
      <c r="X118" s="622">
        <v>3.4599999999999999E-2</v>
      </c>
      <c r="Y118" s="623">
        <v>4.0099999999999997E-2</v>
      </c>
    </row>
    <row r="119" spans="1:25">
      <c r="A119" s="227">
        <f t="shared" si="1"/>
        <v>12.2</v>
      </c>
      <c r="B119" s="621">
        <v>6.7000000000000002E-3</v>
      </c>
      <c r="C119" s="622">
        <v>7.3000000000000001E-3</v>
      </c>
      <c r="D119" s="623">
        <v>8.5000000000000006E-3</v>
      </c>
      <c r="E119" s="621">
        <v>6.7000000000000002E-3</v>
      </c>
      <c r="F119" s="622">
        <v>7.3000000000000001E-3</v>
      </c>
      <c r="G119" s="623">
        <v>8.5000000000000006E-3</v>
      </c>
      <c r="H119" s="621">
        <v>7.7000000000000002E-3</v>
      </c>
      <c r="I119" s="622">
        <v>8.3999999999999995E-3</v>
      </c>
      <c r="J119" s="623">
        <v>9.7999999999999997E-3</v>
      </c>
      <c r="K119" s="621">
        <v>8.6999999999999994E-3</v>
      </c>
      <c r="L119" s="622">
        <v>9.4999999999999998E-3</v>
      </c>
      <c r="M119" s="623">
        <v>1.11E-2</v>
      </c>
      <c r="N119" s="621">
        <v>9.4000000000000004E-3</v>
      </c>
      <c r="O119" s="622">
        <v>1.03E-2</v>
      </c>
      <c r="P119" s="623">
        <v>1.2E-2</v>
      </c>
      <c r="Q119" s="621">
        <v>1.3299999999999999E-2</v>
      </c>
      <c r="R119" s="622">
        <v>1.46E-2</v>
      </c>
      <c r="S119" s="623">
        <v>1.7000000000000001E-2</v>
      </c>
      <c r="T119" s="621">
        <v>2.5600000000000001E-2</v>
      </c>
      <c r="U119" s="622">
        <v>2.81E-2</v>
      </c>
      <c r="V119" s="623">
        <v>3.2599999999999997E-2</v>
      </c>
      <c r="W119" s="621">
        <v>3.1699999999999999E-2</v>
      </c>
      <c r="X119" s="622">
        <v>3.4799999999999998E-2</v>
      </c>
      <c r="Y119" s="623">
        <v>4.0500000000000001E-2</v>
      </c>
    </row>
    <row r="120" spans="1:25">
      <c r="A120" s="227">
        <f t="shared" si="1"/>
        <v>12.3</v>
      </c>
      <c r="B120" s="621">
        <v>6.7000000000000002E-3</v>
      </c>
      <c r="C120" s="622">
        <v>7.4000000000000003E-3</v>
      </c>
      <c r="D120" s="623">
        <v>8.6E-3</v>
      </c>
      <c r="E120" s="621">
        <v>6.7000000000000002E-3</v>
      </c>
      <c r="F120" s="622">
        <v>7.4000000000000003E-3</v>
      </c>
      <c r="G120" s="623">
        <v>8.6E-3</v>
      </c>
      <c r="H120" s="621">
        <v>7.7000000000000002E-3</v>
      </c>
      <c r="I120" s="622">
        <v>8.5000000000000006E-3</v>
      </c>
      <c r="J120" s="623">
        <v>9.9000000000000008E-3</v>
      </c>
      <c r="K120" s="621">
        <v>8.6999999999999994E-3</v>
      </c>
      <c r="L120" s="622">
        <v>9.5999999999999992E-3</v>
      </c>
      <c r="M120" s="623">
        <v>1.12E-2</v>
      </c>
      <c r="N120" s="621">
        <v>9.4999999999999998E-3</v>
      </c>
      <c r="O120" s="622">
        <v>1.04E-2</v>
      </c>
      <c r="P120" s="623">
        <v>1.21E-2</v>
      </c>
      <c r="Q120" s="621">
        <v>1.3299999999999999E-2</v>
      </c>
      <c r="R120" s="622">
        <v>1.47E-2</v>
      </c>
      <c r="S120" s="623">
        <v>1.7100000000000001E-2</v>
      </c>
      <c r="T120" s="621">
        <v>2.5600000000000001E-2</v>
      </c>
      <c r="U120" s="622">
        <v>2.8299999999999999E-2</v>
      </c>
      <c r="V120" s="623">
        <v>3.2899999999999999E-2</v>
      </c>
      <c r="W120" s="621">
        <v>3.1800000000000002E-2</v>
      </c>
      <c r="X120" s="622">
        <v>3.5000000000000003E-2</v>
      </c>
      <c r="Y120" s="623">
        <v>4.0800000000000003E-2</v>
      </c>
    </row>
    <row r="121" spans="1:25">
      <c r="A121" s="227">
        <f t="shared" si="1"/>
        <v>12.4</v>
      </c>
      <c r="B121" s="621">
        <v>6.7000000000000002E-3</v>
      </c>
      <c r="C121" s="622">
        <v>7.4000000000000003E-3</v>
      </c>
      <c r="D121" s="623">
        <v>8.6999999999999994E-3</v>
      </c>
      <c r="E121" s="621">
        <v>6.7000000000000002E-3</v>
      </c>
      <c r="F121" s="622">
        <v>7.4000000000000003E-3</v>
      </c>
      <c r="G121" s="623">
        <v>8.6999999999999994E-3</v>
      </c>
      <c r="H121" s="621">
        <v>7.7000000000000002E-3</v>
      </c>
      <c r="I121" s="622">
        <v>8.6E-3</v>
      </c>
      <c r="J121" s="623">
        <v>0.01</v>
      </c>
      <c r="K121" s="621">
        <v>8.8000000000000005E-3</v>
      </c>
      <c r="L121" s="622">
        <v>9.7000000000000003E-3</v>
      </c>
      <c r="M121" s="623">
        <v>1.1299999999999999E-2</v>
      </c>
      <c r="N121" s="621">
        <v>9.4999999999999998E-3</v>
      </c>
      <c r="O121" s="622">
        <v>1.0500000000000001E-2</v>
      </c>
      <c r="P121" s="623">
        <v>1.2200000000000001E-2</v>
      </c>
      <c r="Q121" s="621">
        <v>1.34E-2</v>
      </c>
      <c r="R121" s="622">
        <v>1.4800000000000001E-2</v>
      </c>
      <c r="S121" s="623">
        <v>1.7299999999999999E-2</v>
      </c>
      <c r="T121" s="621">
        <v>2.5700000000000001E-2</v>
      </c>
      <c r="U121" s="622">
        <v>2.8400000000000002E-2</v>
      </c>
      <c r="V121" s="623">
        <v>3.32E-2</v>
      </c>
      <c r="W121" s="621">
        <v>3.1899999999999998E-2</v>
      </c>
      <c r="X121" s="622">
        <v>3.5299999999999998E-2</v>
      </c>
      <c r="Y121" s="623">
        <v>4.1200000000000001E-2</v>
      </c>
    </row>
    <row r="122" spans="1:25">
      <c r="A122" s="227">
        <f t="shared" si="1"/>
        <v>12.5</v>
      </c>
      <c r="B122" s="621">
        <v>6.7000000000000002E-3</v>
      </c>
      <c r="C122" s="622">
        <v>7.4999999999999997E-3</v>
      </c>
      <c r="D122" s="623">
        <v>8.6999999999999994E-3</v>
      </c>
      <c r="E122" s="621">
        <v>6.7000000000000002E-3</v>
      </c>
      <c r="F122" s="622">
        <v>7.4999999999999997E-3</v>
      </c>
      <c r="G122" s="623">
        <v>8.6999999999999994E-3</v>
      </c>
      <c r="H122" s="621">
        <v>7.7999999999999996E-3</v>
      </c>
      <c r="I122" s="622">
        <v>8.6E-3</v>
      </c>
      <c r="J122" s="623">
        <v>1.01E-2</v>
      </c>
      <c r="K122" s="621">
        <v>8.8000000000000005E-3</v>
      </c>
      <c r="L122" s="622">
        <v>9.7000000000000003E-3</v>
      </c>
      <c r="M122" s="623">
        <v>1.14E-2</v>
      </c>
      <c r="N122" s="621">
        <v>9.4999999999999998E-3</v>
      </c>
      <c r="O122" s="622">
        <v>1.0500000000000001E-2</v>
      </c>
      <c r="P122" s="623">
        <v>1.24E-2</v>
      </c>
      <c r="Q122" s="621">
        <v>1.34E-2</v>
      </c>
      <c r="R122" s="622">
        <v>1.49E-2</v>
      </c>
      <c r="S122" s="623">
        <v>1.7500000000000002E-2</v>
      </c>
      <c r="T122" s="621">
        <v>2.58E-2</v>
      </c>
      <c r="U122" s="622">
        <v>2.86E-2</v>
      </c>
      <c r="V122" s="623">
        <v>3.3500000000000002E-2</v>
      </c>
      <c r="W122" s="621">
        <v>3.2000000000000001E-2</v>
      </c>
      <c r="X122" s="622">
        <v>3.5499999999999997E-2</v>
      </c>
      <c r="Y122" s="623">
        <v>4.1599999999999998E-2</v>
      </c>
    </row>
    <row r="123" spans="1:25">
      <c r="A123" s="227">
        <f t="shared" si="1"/>
        <v>12.6</v>
      </c>
      <c r="B123" s="621">
        <v>6.7999999999999996E-3</v>
      </c>
      <c r="C123" s="622">
        <v>7.4999999999999997E-3</v>
      </c>
      <c r="D123" s="623">
        <v>8.8000000000000005E-3</v>
      </c>
      <c r="E123" s="621">
        <v>6.7999999999999996E-3</v>
      </c>
      <c r="F123" s="622">
        <v>7.4999999999999997E-3</v>
      </c>
      <c r="G123" s="623">
        <v>8.8000000000000005E-3</v>
      </c>
      <c r="H123" s="621">
        <v>7.7999999999999996E-3</v>
      </c>
      <c r="I123" s="622">
        <v>8.6999999999999994E-3</v>
      </c>
      <c r="J123" s="623">
        <v>1.0200000000000001E-2</v>
      </c>
      <c r="K123" s="621">
        <v>8.8000000000000005E-3</v>
      </c>
      <c r="L123" s="622">
        <v>9.7999999999999997E-3</v>
      </c>
      <c r="M123" s="623">
        <v>1.15E-2</v>
      </c>
      <c r="N123" s="621">
        <v>9.4999999999999998E-3</v>
      </c>
      <c r="O123" s="622">
        <v>1.06E-2</v>
      </c>
      <c r="P123" s="623">
        <v>1.2500000000000001E-2</v>
      </c>
      <c r="Q123" s="621">
        <v>1.35E-2</v>
      </c>
      <c r="R123" s="622">
        <v>1.4999999999999999E-2</v>
      </c>
      <c r="S123" s="623">
        <v>1.7600000000000001E-2</v>
      </c>
      <c r="T123" s="621">
        <v>2.5899999999999999E-2</v>
      </c>
      <c r="U123" s="622">
        <v>2.8799999999999999E-2</v>
      </c>
      <c r="V123" s="623">
        <v>3.39E-2</v>
      </c>
      <c r="W123" s="621">
        <v>3.2099999999999997E-2</v>
      </c>
      <c r="X123" s="622">
        <v>3.5700000000000003E-2</v>
      </c>
      <c r="Y123" s="623">
        <v>4.2000000000000003E-2</v>
      </c>
    </row>
    <row r="124" spans="1:25">
      <c r="A124" s="227">
        <f t="shared" si="1"/>
        <v>12.7</v>
      </c>
      <c r="B124" s="621">
        <v>6.7999999999999996E-3</v>
      </c>
      <c r="C124" s="622">
        <v>7.6E-3</v>
      </c>
      <c r="D124" s="623">
        <v>8.8999999999999999E-3</v>
      </c>
      <c r="E124" s="621">
        <v>6.7999999999999996E-3</v>
      </c>
      <c r="F124" s="622">
        <v>7.6E-3</v>
      </c>
      <c r="G124" s="623">
        <v>8.8999999999999999E-3</v>
      </c>
      <c r="H124" s="621">
        <v>7.7999999999999996E-3</v>
      </c>
      <c r="I124" s="622">
        <v>8.6999999999999994E-3</v>
      </c>
      <c r="J124" s="623">
        <v>1.03E-2</v>
      </c>
      <c r="K124" s="621">
        <v>8.8000000000000005E-3</v>
      </c>
      <c r="L124" s="622">
        <v>9.9000000000000008E-3</v>
      </c>
      <c r="M124" s="623">
        <v>1.1599999999999999E-2</v>
      </c>
      <c r="N124" s="621">
        <v>9.5999999999999992E-3</v>
      </c>
      <c r="O124" s="622">
        <v>1.0699999999999999E-2</v>
      </c>
      <c r="P124" s="623">
        <v>1.26E-2</v>
      </c>
      <c r="Q124" s="621">
        <v>1.35E-2</v>
      </c>
      <c r="R124" s="622">
        <v>1.5100000000000001E-2</v>
      </c>
      <c r="S124" s="623">
        <v>1.78E-2</v>
      </c>
      <c r="T124" s="621">
        <v>2.5999999999999999E-2</v>
      </c>
      <c r="U124" s="622">
        <v>2.9000000000000001E-2</v>
      </c>
      <c r="V124" s="623">
        <v>3.4200000000000001E-2</v>
      </c>
      <c r="W124" s="621">
        <v>3.2199999999999999E-2</v>
      </c>
      <c r="X124" s="622">
        <v>3.5999999999999997E-2</v>
      </c>
      <c r="Y124" s="623">
        <v>4.24E-2</v>
      </c>
    </row>
    <row r="125" spans="1:25">
      <c r="A125" s="227">
        <f t="shared" si="1"/>
        <v>12.8</v>
      </c>
      <c r="B125" s="621">
        <v>6.7999999999999996E-3</v>
      </c>
      <c r="C125" s="622">
        <v>7.6E-3</v>
      </c>
      <c r="D125" s="623">
        <v>8.9999999999999993E-3</v>
      </c>
      <c r="E125" s="621">
        <v>6.7999999999999996E-3</v>
      </c>
      <c r="F125" s="622">
        <v>7.6E-3</v>
      </c>
      <c r="G125" s="623">
        <v>8.9999999999999993E-3</v>
      </c>
      <c r="H125" s="621">
        <v>7.9000000000000008E-3</v>
      </c>
      <c r="I125" s="622">
        <v>8.8000000000000005E-3</v>
      </c>
      <c r="J125" s="623">
        <v>1.04E-2</v>
      </c>
      <c r="K125" s="621">
        <v>8.8999999999999999E-3</v>
      </c>
      <c r="L125" s="622">
        <v>9.9000000000000008E-3</v>
      </c>
      <c r="M125" s="623">
        <v>1.17E-2</v>
      </c>
      <c r="N125" s="621">
        <v>9.5999999999999992E-3</v>
      </c>
      <c r="O125" s="622">
        <v>1.0800000000000001E-2</v>
      </c>
      <c r="P125" s="623">
        <v>1.2699999999999999E-2</v>
      </c>
      <c r="Q125" s="621">
        <v>1.3599999999999999E-2</v>
      </c>
      <c r="R125" s="622">
        <v>1.52E-2</v>
      </c>
      <c r="S125" s="623">
        <v>1.7999999999999999E-2</v>
      </c>
      <c r="T125" s="621">
        <v>2.6100000000000002E-2</v>
      </c>
      <c r="U125" s="622">
        <v>2.92E-2</v>
      </c>
      <c r="V125" s="623">
        <v>3.4500000000000003E-2</v>
      </c>
      <c r="W125" s="621">
        <v>3.2300000000000002E-2</v>
      </c>
      <c r="X125" s="622">
        <v>3.6200000000000003E-2</v>
      </c>
      <c r="Y125" s="623">
        <v>4.2799999999999998E-2</v>
      </c>
    </row>
    <row r="126" spans="1:25">
      <c r="A126" s="227">
        <f t="shared" si="1"/>
        <v>12.9</v>
      </c>
      <c r="B126" s="621">
        <v>6.7999999999999996E-3</v>
      </c>
      <c r="C126" s="622">
        <v>7.7000000000000002E-3</v>
      </c>
      <c r="D126" s="623">
        <v>9.1000000000000004E-3</v>
      </c>
      <c r="E126" s="621">
        <v>6.7999999999999996E-3</v>
      </c>
      <c r="F126" s="622">
        <v>7.7000000000000002E-3</v>
      </c>
      <c r="G126" s="623">
        <v>9.1000000000000004E-3</v>
      </c>
      <c r="H126" s="621">
        <v>7.9000000000000008E-3</v>
      </c>
      <c r="I126" s="622">
        <v>8.8000000000000005E-3</v>
      </c>
      <c r="J126" s="623">
        <v>1.0500000000000001E-2</v>
      </c>
      <c r="K126" s="621">
        <v>8.8999999999999999E-3</v>
      </c>
      <c r="L126" s="622">
        <v>0.01</v>
      </c>
      <c r="M126" s="623">
        <v>1.1900000000000001E-2</v>
      </c>
      <c r="N126" s="621">
        <v>9.5999999999999992E-3</v>
      </c>
      <c r="O126" s="622">
        <v>1.0800000000000001E-2</v>
      </c>
      <c r="P126" s="623">
        <v>1.2800000000000001E-2</v>
      </c>
      <c r="Q126" s="621">
        <v>1.3599999999999999E-2</v>
      </c>
      <c r="R126" s="622">
        <v>1.5299999999999999E-2</v>
      </c>
      <c r="S126" s="623">
        <v>1.8100000000000002E-2</v>
      </c>
      <c r="T126" s="621">
        <v>2.6200000000000001E-2</v>
      </c>
      <c r="U126" s="622">
        <v>2.9399999999999999E-2</v>
      </c>
      <c r="V126" s="623">
        <v>3.49E-2</v>
      </c>
      <c r="W126" s="621">
        <v>3.2399999999999998E-2</v>
      </c>
      <c r="X126" s="622">
        <v>3.6499999999999998E-2</v>
      </c>
      <c r="Y126" s="623">
        <v>4.3200000000000002E-2</v>
      </c>
    </row>
    <row r="127" spans="1:25">
      <c r="A127" s="227">
        <f t="shared" si="1"/>
        <v>13</v>
      </c>
      <c r="B127" s="621">
        <v>6.8999999999999999E-3</v>
      </c>
      <c r="C127" s="622">
        <v>7.7000000000000002E-3</v>
      </c>
      <c r="D127" s="623">
        <v>9.1999999999999998E-3</v>
      </c>
      <c r="E127" s="621">
        <v>6.8999999999999999E-3</v>
      </c>
      <c r="F127" s="622">
        <v>7.7000000000000002E-3</v>
      </c>
      <c r="G127" s="623">
        <v>9.1999999999999998E-3</v>
      </c>
      <c r="H127" s="621">
        <v>7.9000000000000008E-3</v>
      </c>
      <c r="I127" s="622">
        <v>8.8999999999999999E-3</v>
      </c>
      <c r="J127" s="623">
        <v>1.06E-2</v>
      </c>
      <c r="K127" s="621">
        <v>8.8999999999999999E-3</v>
      </c>
      <c r="L127" s="622">
        <v>1.01E-2</v>
      </c>
      <c r="M127" s="623">
        <v>1.2E-2</v>
      </c>
      <c r="N127" s="621">
        <v>9.7000000000000003E-3</v>
      </c>
      <c r="O127" s="622">
        <v>1.09E-2</v>
      </c>
      <c r="P127" s="623">
        <v>1.2999999999999999E-2</v>
      </c>
      <c r="Q127" s="621">
        <v>1.37E-2</v>
      </c>
      <c r="R127" s="622">
        <v>1.54E-2</v>
      </c>
      <c r="S127" s="623">
        <v>1.83E-2</v>
      </c>
      <c r="T127" s="621">
        <v>2.63E-2</v>
      </c>
      <c r="U127" s="622">
        <v>2.9600000000000001E-2</v>
      </c>
      <c r="V127" s="623">
        <v>3.5200000000000002E-2</v>
      </c>
      <c r="W127" s="621">
        <v>3.2599999999999997E-2</v>
      </c>
      <c r="X127" s="622">
        <v>3.6700000000000003E-2</v>
      </c>
      <c r="Y127" s="623">
        <v>4.3700000000000003E-2</v>
      </c>
    </row>
    <row r="128" spans="1:25">
      <c r="A128" s="227">
        <f t="shared" si="1"/>
        <v>13.1</v>
      </c>
      <c r="B128" s="621">
        <v>6.8999999999999999E-3</v>
      </c>
      <c r="C128" s="622">
        <v>7.7999999999999996E-3</v>
      </c>
      <c r="D128" s="623">
        <v>9.2999999999999992E-3</v>
      </c>
      <c r="E128" s="621">
        <v>6.8999999999999999E-3</v>
      </c>
      <c r="F128" s="622">
        <v>7.7999999999999996E-3</v>
      </c>
      <c r="G128" s="623">
        <v>9.2999999999999992E-3</v>
      </c>
      <c r="H128" s="621">
        <v>7.9000000000000008E-3</v>
      </c>
      <c r="I128" s="622">
        <v>8.9999999999999993E-3</v>
      </c>
      <c r="J128" s="623">
        <v>1.0699999999999999E-2</v>
      </c>
      <c r="K128" s="621">
        <v>8.9999999999999993E-3</v>
      </c>
      <c r="L128" s="622">
        <v>1.01E-2</v>
      </c>
      <c r="M128" s="623">
        <v>1.21E-2</v>
      </c>
      <c r="N128" s="621">
        <v>9.7000000000000003E-3</v>
      </c>
      <c r="O128" s="622">
        <v>1.0999999999999999E-2</v>
      </c>
      <c r="P128" s="623">
        <v>1.3100000000000001E-2</v>
      </c>
      <c r="Q128" s="621">
        <v>1.37E-2</v>
      </c>
      <c r="R128" s="622">
        <v>1.55E-2</v>
      </c>
      <c r="S128" s="623">
        <v>1.8499999999999999E-2</v>
      </c>
      <c r="T128" s="621">
        <v>2.64E-2</v>
      </c>
      <c r="U128" s="622">
        <v>2.98E-2</v>
      </c>
      <c r="V128" s="623">
        <v>3.56E-2</v>
      </c>
      <c r="W128" s="621">
        <v>3.27E-2</v>
      </c>
      <c r="X128" s="622">
        <v>3.6999999999999998E-2</v>
      </c>
      <c r="Y128" s="623">
        <v>4.41E-2</v>
      </c>
    </row>
    <row r="129" spans="1:25">
      <c r="A129" s="227">
        <f t="shared" si="1"/>
        <v>13.2</v>
      </c>
      <c r="B129" s="621">
        <v>6.8999999999999999E-3</v>
      </c>
      <c r="C129" s="622">
        <v>7.7999999999999996E-3</v>
      </c>
      <c r="D129" s="623">
        <v>9.4000000000000004E-3</v>
      </c>
      <c r="E129" s="621">
        <v>6.8999999999999999E-3</v>
      </c>
      <c r="F129" s="622">
        <v>7.7999999999999996E-3</v>
      </c>
      <c r="G129" s="623">
        <v>9.4000000000000004E-3</v>
      </c>
      <c r="H129" s="621">
        <v>8.0000000000000002E-3</v>
      </c>
      <c r="I129" s="622">
        <v>8.9999999999999993E-3</v>
      </c>
      <c r="J129" s="623">
        <v>1.0800000000000001E-2</v>
      </c>
      <c r="K129" s="621">
        <v>8.9999999999999993E-3</v>
      </c>
      <c r="L129" s="622">
        <v>1.0200000000000001E-2</v>
      </c>
      <c r="M129" s="623">
        <v>1.2200000000000001E-2</v>
      </c>
      <c r="N129" s="621">
        <v>9.7999999999999997E-3</v>
      </c>
      <c r="O129" s="622">
        <v>1.11E-2</v>
      </c>
      <c r="P129" s="623">
        <v>1.32E-2</v>
      </c>
      <c r="Q129" s="621">
        <v>1.38E-2</v>
      </c>
      <c r="R129" s="622">
        <v>1.5599999999999999E-2</v>
      </c>
      <c r="S129" s="623">
        <v>1.8700000000000001E-2</v>
      </c>
      <c r="T129" s="621">
        <v>2.6499999999999999E-2</v>
      </c>
      <c r="U129" s="622">
        <v>0.03</v>
      </c>
      <c r="V129" s="623">
        <v>3.5900000000000001E-2</v>
      </c>
      <c r="W129" s="621">
        <v>3.2800000000000003E-2</v>
      </c>
      <c r="X129" s="622">
        <v>3.7199999999999997E-2</v>
      </c>
      <c r="Y129" s="623">
        <v>4.4600000000000001E-2</v>
      </c>
    </row>
    <row r="130" spans="1:25">
      <c r="A130" s="227">
        <f t="shared" si="1"/>
        <v>13.3</v>
      </c>
      <c r="B130" s="621">
        <v>6.8999999999999999E-3</v>
      </c>
      <c r="C130" s="622">
        <v>7.9000000000000008E-3</v>
      </c>
      <c r="D130" s="623">
        <v>9.4999999999999998E-3</v>
      </c>
      <c r="E130" s="621">
        <v>6.8999999999999999E-3</v>
      </c>
      <c r="F130" s="622">
        <v>7.9000000000000008E-3</v>
      </c>
      <c r="G130" s="623">
        <v>9.4999999999999998E-3</v>
      </c>
      <c r="H130" s="621">
        <v>8.0000000000000002E-3</v>
      </c>
      <c r="I130" s="622">
        <v>9.1000000000000004E-3</v>
      </c>
      <c r="J130" s="623">
        <v>1.09E-2</v>
      </c>
      <c r="K130" s="621">
        <v>8.9999999999999993E-3</v>
      </c>
      <c r="L130" s="622">
        <v>1.03E-2</v>
      </c>
      <c r="M130" s="623">
        <v>1.23E-2</v>
      </c>
      <c r="N130" s="621">
        <v>9.7999999999999997E-3</v>
      </c>
      <c r="O130" s="622">
        <v>1.11E-2</v>
      </c>
      <c r="P130" s="623">
        <v>1.34E-2</v>
      </c>
      <c r="Q130" s="621">
        <v>1.38E-2</v>
      </c>
      <c r="R130" s="622">
        <v>1.5699999999999999E-2</v>
      </c>
      <c r="S130" s="623">
        <v>1.89E-2</v>
      </c>
      <c r="T130" s="621">
        <v>2.6599999999999999E-2</v>
      </c>
      <c r="U130" s="622">
        <v>3.0200000000000001E-2</v>
      </c>
      <c r="V130" s="623">
        <v>3.6299999999999999E-2</v>
      </c>
      <c r="W130" s="621">
        <v>3.2899999999999999E-2</v>
      </c>
      <c r="X130" s="622">
        <v>3.7499999999999999E-2</v>
      </c>
      <c r="Y130" s="623">
        <v>4.5100000000000001E-2</v>
      </c>
    </row>
    <row r="131" spans="1:25">
      <c r="A131" s="227">
        <f t="shared" si="1"/>
        <v>13.4</v>
      </c>
      <c r="B131" s="621">
        <v>7.0000000000000001E-3</v>
      </c>
      <c r="C131" s="622">
        <v>7.9000000000000008E-3</v>
      </c>
      <c r="D131" s="623">
        <v>9.5999999999999992E-3</v>
      </c>
      <c r="E131" s="621">
        <v>7.0000000000000001E-3</v>
      </c>
      <c r="F131" s="622">
        <v>7.9000000000000008E-3</v>
      </c>
      <c r="G131" s="623">
        <v>9.5999999999999992E-3</v>
      </c>
      <c r="H131" s="621">
        <v>8.0000000000000002E-3</v>
      </c>
      <c r="I131" s="622">
        <v>9.1999999999999998E-3</v>
      </c>
      <c r="J131" s="623">
        <v>1.0999999999999999E-2</v>
      </c>
      <c r="K131" s="621">
        <v>9.1000000000000004E-3</v>
      </c>
      <c r="L131" s="622">
        <v>1.04E-2</v>
      </c>
      <c r="M131" s="623">
        <v>1.2500000000000001E-2</v>
      </c>
      <c r="N131" s="621">
        <v>9.7999999999999997E-3</v>
      </c>
      <c r="O131" s="622">
        <v>1.12E-2</v>
      </c>
      <c r="P131" s="623">
        <v>1.35E-2</v>
      </c>
      <c r="Q131" s="621">
        <v>1.3899999999999999E-2</v>
      </c>
      <c r="R131" s="622">
        <v>1.5900000000000001E-2</v>
      </c>
      <c r="S131" s="623">
        <v>1.9099999999999999E-2</v>
      </c>
      <c r="T131" s="621">
        <v>2.6700000000000002E-2</v>
      </c>
      <c r="U131" s="622">
        <v>3.0499999999999999E-2</v>
      </c>
      <c r="V131" s="623">
        <v>3.6700000000000003E-2</v>
      </c>
      <c r="W131" s="621">
        <v>3.3000000000000002E-2</v>
      </c>
      <c r="X131" s="622">
        <v>3.78E-2</v>
      </c>
      <c r="Y131" s="623">
        <v>4.5499999999999999E-2</v>
      </c>
    </row>
    <row r="132" spans="1:25">
      <c r="A132" s="227">
        <f t="shared" si="1"/>
        <v>13.5</v>
      </c>
      <c r="B132" s="621">
        <v>7.0000000000000001E-3</v>
      </c>
      <c r="C132" s="622">
        <v>8.0000000000000002E-3</v>
      </c>
      <c r="D132" s="623">
        <v>9.7000000000000003E-3</v>
      </c>
      <c r="E132" s="621">
        <v>7.0000000000000001E-3</v>
      </c>
      <c r="F132" s="622">
        <v>8.0000000000000002E-3</v>
      </c>
      <c r="G132" s="623">
        <v>9.7000000000000003E-3</v>
      </c>
      <c r="H132" s="621">
        <v>8.0999999999999996E-3</v>
      </c>
      <c r="I132" s="622">
        <v>9.1999999999999998E-3</v>
      </c>
      <c r="J132" s="623">
        <v>1.12E-2</v>
      </c>
      <c r="K132" s="621">
        <v>9.1000000000000004E-3</v>
      </c>
      <c r="L132" s="622">
        <v>1.04E-2</v>
      </c>
      <c r="M132" s="623">
        <v>1.26E-2</v>
      </c>
      <c r="N132" s="621">
        <v>9.9000000000000008E-3</v>
      </c>
      <c r="O132" s="622">
        <v>1.1299999999999999E-2</v>
      </c>
      <c r="P132" s="623">
        <v>1.37E-2</v>
      </c>
      <c r="Q132" s="621">
        <v>1.3899999999999999E-2</v>
      </c>
      <c r="R132" s="622">
        <v>1.6E-2</v>
      </c>
      <c r="S132" s="623">
        <v>1.9300000000000001E-2</v>
      </c>
      <c r="T132" s="621">
        <v>2.6800000000000001E-2</v>
      </c>
      <c r="U132" s="622">
        <v>3.0700000000000002E-2</v>
      </c>
      <c r="V132" s="623">
        <v>3.7100000000000001E-2</v>
      </c>
      <c r="W132" s="621">
        <v>3.32E-2</v>
      </c>
      <c r="X132" s="622">
        <v>3.8100000000000002E-2</v>
      </c>
      <c r="Y132" s="623">
        <v>4.5999999999999999E-2</v>
      </c>
    </row>
    <row r="133" spans="1:25">
      <c r="A133" s="227">
        <f t="shared" si="1"/>
        <v>13.6</v>
      </c>
      <c r="B133" s="621">
        <v>7.0000000000000001E-3</v>
      </c>
      <c r="C133" s="622">
        <v>8.0999999999999996E-3</v>
      </c>
      <c r="D133" s="623">
        <v>9.7999999999999997E-3</v>
      </c>
      <c r="E133" s="621">
        <v>7.0000000000000001E-3</v>
      </c>
      <c r="F133" s="622">
        <v>8.0999999999999996E-3</v>
      </c>
      <c r="G133" s="623">
        <v>9.7999999999999997E-3</v>
      </c>
      <c r="H133" s="621">
        <v>8.0999999999999996E-3</v>
      </c>
      <c r="I133" s="622">
        <v>9.2999999999999992E-3</v>
      </c>
      <c r="J133" s="623">
        <v>1.1299999999999999E-2</v>
      </c>
      <c r="K133" s="621">
        <v>9.1000000000000004E-3</v>
      </c>
      <c r="L133" s="622">
        <v>1.0500000000000001E-2</v>
      </c>
      <c r="M133" s="623">
        <v>1.2800000000000001E-2</v>
      </c>
      <c r="N133" s="621">
        <v>9.9000000000000008E-3</v>
      </c>
      <c r="O133" s="622">
        <v>1.14E-2</v>
      </c>
      <c r="P133" s="623">
        <v>1.38E-2</v>
      </c>
      <c r="Q133" s="621">
        <v>1.4E-2</v>
      </c>
      <c r="R133" s="622">
        <v>1.61E-2</v>
      </c>
      <c r="S133" s="623">
        <v>1.95E-2</v>
      </c>
      <c r="T133" s="621">
        <v>2.69E-2</v>
      </c>
      <c r="U133" s="622">
        <v>3.09E-2</v>
      </c>
      <c r="V133" s="623">
        <v>3.7499999999999999E-2</v>
      </c>
      <c r="W133" s="621">
        <v>3.3300000000000003E-2</v>
      </c>
      <c r="X133" s="622">
        <v>3.8399999999999997E-2</v>
      </c>
      <c r="Y133" s="623">
        <v>4.65E-2</v>
      </c>
    </row>
    <row r="134" spans="1:25">
      <c r="A134" s="227">
        <f t="shared" si="1"/>
        <v>13.7</v>
      </c>
      <c r="B134" s="621">
        <v>7.0000000000000001E-3</v>
      </c>
      <c r="C134" s="622">
        <v>8.0999999999999996E-3</v>
      </c>
      <c r="D134" s="623">
        <v>9.9000000000000008E-3</v>
      </c>
      <c r="E134" s="621">
        <v>7.0000000000000001E-3</v>
      </c>
      <c r="F134" s="622">
        <v>8.0999999999999996E-3</v>
      </c>
      <c r="G134" s="623">
        <v>9.9000000000000008E-3</v>
      </c>
      <c r="H134" s="621">
        <v>8.0999999999999996E-3</v>
      </c>
      <c r="I134" s="622">
        <v>9.4000000000000004E-3</v>
      </c>
      <c r="J134" s="623">
        <v>1.14E-2</v>
      </c>
      <c r="K134" s="621">
        <v>9.1999999999999998E-3</v>
      </c>
      <c r="L134" s="622">
        <v>1.06E-2</v>
      </c>
      <c r="M134" s="623">
        <v>1.29E-2</v>
      </c>
      <c r="N134" s="621">
        <v>9.9000000000000008E-3</v>
      </c>
      <c r="O134" s="622">
        <v>1.15E-2</v>
      </c>
      <c r="P134" s="623">
        <v>1.4E-2</v>
      </c>
      <c r="Q134" s="621">
        <v>1.4E-2</v>
      </c>
      <c r="R134" s="622">
        <v>1.6199999999999999E-2</v>
      </c>
      <c r="S134" s="623">
        <v>1.9699999999999999E-2</v>
      </c>
      <c r="T134" s="621">
        <v>2.7E-2</v>
      </c>
      <c r="U134" s="622">
        <v>3.1199999999999999E-2</v>
      </c>
      <c r="V134" s="623">
        <v>3.7900000000000003E-2</v>
      </c>
      <c r="W134" s="621">
        <v>3.3399999999999999E-2</v>
      </c>
      <c r="X134" s="622">
        <v>3.8699999999999998E-2</v>
      </c>
      <c r="Y134" s="623">
        <v>4.7100000000000003E-2</v>
      </c>
    </row>
    <row r="135" spans="1:25">
      <c r="A135" s="227">
        <f t="shared" si="1"/>
        <v>13.8</v>
      </c>
      <c r="B135" s="621">
        <v>7.1000000000000004E-3</v>
      </c>
      <c r="C135" s="622">
        <v>8.2000000000000007E-3</v>
      </c>
      <c r="D135" s="623">
        <v>0.01</v>
      </c>
      <c r="E135" s="621">
        <v>7.1000000000000004E-3</v>
      </c>
      <c r="F135" s="622">
        <v>8.2000000000000007E-3</v>
      </c>
      <c r="G135" s="623">
        <v>0.01</v>
      </c>
      <c r="H135" s="621">
        <v>8.2000000000000007E-3</v>
      </c>
      <c r="I135" s="622">
        <v>9.4999999999999998E-3</v>
      </c>
      <c r="J135" s="623">
        <v>1.15E-2</v>
      </c>
      <c r="K135" s="621">
        <v>9.1999999999999998E-3</v>
      </c>
      <c r="L135" s="622">
        <v>1.0699999999999999E-2</v>
      </c>
      <c r="M135" s="623">
        <v>1.2999999999999999E-2</v>
      </c>
      <c r="N135" s="621">
        <v>0.01</v>
      </c>
      <c r="O135" s="622">
        <v>1.1599999999999999E-2</v>
      </c>
      <c r="P135" s="623">
        <v>1.41E-2</v>
      </c>
      <c r="Q135" s="621">
        <v>1.41E-2</v>
      </c>
      <c r="R135" s="622">
        <v>1.6400000000000001E-2</v>
      </c>
      <c r="S135" s="623">
        <v>0.02</v>
      </c>
      <c r="T135" s="621">
        <v>2.7099999999999999E-2</v>
      </c>
      <c r="U135" s="622">
        <v>3.1399999999999997E-2</v>
      </c>
      <c r="V135" s="623">
        <v>3.8399999999999997E-2</v>
      </c>
      <c r="W135" s="621">
        <v>3.3599999999999998E-2</v>
      </c>
      <c r="X135" s="622">
        <v>3.9E-2</v>
      </c>
      <c r="Y135" s="623">
        <v>4.7600000000000003E-2</v>
      </c>
    </row>
    <row r="136" spans="1:25">
      <c r="A136" s="227">
        <f t="shared" si="1"/>
        <v>13.9</v>
      </c>
      <c r="B136" s="621">
        <v>7.1000000000000004E-3</v>
      </c>
      <c r="C136" s="622">
        <v>8.3000000000000001E-3</v>
      </c>
      <c r="D136" s="623">
        <v>1.01E-2</v>
      </c>
      <c r="E136" s="621">
        <v>7.1000000000000004E-3</v>
      </c>
      <c r="F136" s="622">
        <v>8.3000000000000001E-3</v>
      </c>
      <c r="G136" s="623">
        <v>1.01E-2</v>
      </c>
      <c r="H136" s="621">
        <v>8.2000000000000007E-3</v>
      </c>
      <c r="I136" s="622">
        <v>9.4999999999999998E-3</v>
      </c>
      <c r="J136" s="623">
        <v>1.17E-2</v>
      </c>
      <c r="K136" s="621">
        <v>9.2999999999999992E-3</v>
      </c>
      <c r="L136" s="622">
        <v>1.0800000000000001E-2</v>
      </c>
      <c r="M136" s="623">
        <v>1.32E-2</v>
      </c>
      <c r="N136" s="621">
        <v>0.01</v>
      </c>
      <c r="O136" s="622">
        <v>1.17E-2</v>
      </c>
      <c r="P136" s="623">
        <v>1.43E-2</v>
      </c>
      <c r="Q136" s="621">
        <v>1.4200000000000001E-2</v>
      </c>
      <c r="R136" s="622">
        <v>1.6500000000000001E-2</v>
      </c>
      <c r="S136" s="623">
        <v>2.0199999999999999E-2</v>
      </c>
      <c r="T136" s="621">
        <v>2.7199999999999998E-2</v>
      </c>
      <c r="U136" s="622">
        <v>3.1699999999999999E-2</v>
      </c>
      <c r="V136" s="623">
        <v>3.8800000000000001E-2</v>
      </c>
      <c r="W136" s="621">
        <v>3.3700000000000001E-2</v>
      </c>
      <c r="X136" s="622">
        <v>3.9300000000000002E-2</v>
      </c>
      <c r="Y136" s="623">
        <v>4.8099999999999997E-2</v>
      </c>
    </row>
    <row r="137" spans="1:25">
      <c r="A137" s="227">
        <f t="shared" si="1"/>
        <v>14</v>
      </c>
      <c r="B137" s="621">
        <v>7.1000000000000004E-3</v>
      </c>
      <c r="C137" s="622">
        <v>8.3000000000000001E-3</v>
      </c>
      <c r="D137" s="623">
        <v>1.0200000000000001E-2</v>
      </c>
      <c r="E137" s="621">
        <v>7.1000000000000004E-3</v>
      </c>
      <c r="F137" s="622">
        <v>8.3000000000000001E-3</v>
      </c>
      <c r="G137" s="623">
        <v>1.0200000000000001E-2</v>
      </c>
      <c r="H137" s="621">
        <v>8.2000000000000007E-3</v>
      </c>
      <c r="I137" s="622">
        <v>9.5999999999999992E-3</v>
      </c>
      <c r="J137" s="623">
        <v>1.18E-2</v>
      </c>
      <c r="K137" s="621">
        <v>9.2999999999999992E-3</v>
      </c>
      <c r="L137" s="622">
        <v>1.09E-2</v>
      </c>
      <c r="M137" s="623">
        <v>1.3299999999999999E-2</v>
      </c>
      <c r="N137" s="621">
        <v>1.01E-2</v>
      </c>
      <c r="O137" s="622">
        <v>1.18E-2</v>
      </c>
      <c r="P137" s="623">
        <v>1.4500000000000001E-2</v>
      </c>
      <c r="Q137" s="621">
        <v>1.4200000000000001E-2</v>
      </c>
      <c r="R137" s="622">
        <v>1.66E-2</v>
      </c>
      <c r="S137" s="623">
        <v>2.0400000000000001E-2</v>
      </c>
      <c r="T137" s="621">
        <v>2.7300000000000001E-2</v>
      </c>
      <c r="U137" s="622">
        <v>3.1899999999999998E-2</v>
      </c>
      <c r="V137" s="623">
        <v>3.9300000000000002E-2</v>
      </c>
      <c r="W137" s="621">
        <v>3.3799999999999997E-2</v>
      </c>
      <c r="X137" s="622">
        <v>3.9600000000000003E-2</v>
      </c>
      <c r="Y137" s="623">
        <v>4.87E-2</v>
      </c>
    </row>
    <row r="138" spans="1:25">
      <c r="A138" s="227">
        <f t="shared" ref="A138:A201" si="2">ROUND(A137+0.1,1)</f>
        <v>14.1</v>
      </c>
      <c r="B138" s="621">
        <v>7.1000000000000004E-3</v>
      </c>
      <c r="C138" s="622">
        <v>8.3999999999999995E-3</v>
      </c>
      <c r="D138" s="623">
        <v>1.03E-2</v>
      </c>
      <c r="E138" s="621">
        <v>7.1999999999999998E-3</v>
      </c>
      <c r="F138" s="622">
        <v>8.3999999999999995E-3</v>
      </c>
      <c r="G138" s="623">
        <v>1.04E-2</v>
      </c>
      <c r="H138" s="621">
        <v>8.3000000000000001E-3</v>
      </c>
      <c r="I138" s="622">
        <v>9.7000000000000003E-3</v>
      </c>
      <c r="J138" s="623">
        <v>1.1900000000000001E-2</v>
      </c>
      <c r="K138" s="621">
        <v>9.2999999999999992E-3</v>
      </c>
      <c r="L138" s="622">
        <v>1.09E-2</v>
      </c>
      <c r="M138" s="623">
        <v>1.35E-2</v>
      </c>
      <c r="N138" s="621">
        <v>1.01E-2</v>
      </c>
      <c r="O138" s="622">
        <v>1.1900000000000001E-2</v>
      </c>
      <c r="P138" s="623">
        <v>1.46E-2</v>
      </c>
      <c r="Q138" s="621">
        <v>1.43E-2</v>
      </c>
      <c r="R138" s="622">
        <v>1.6799999999999999E-2</v>
      </c>
      <c r="S138" s="623">
        <v>2.07E-2</v>
      </c>
      <c r="T138" s="621">
        <v>2.7400000000000001E-2</v>
      </c>
      <c r="U138" s="622">
        <v>3.2199999999999999E-2</v>
      </c>
      <c r="V138" s="623">
        <v>3.9699999999999999E-2</v>
      </c>
      <c r="W138" s="621">
        <v>3.4000000000000002E-2</v>
      </c>
      <c r="X138" s="622">
        <v>3.9899999999999998E-2</v>
      </c>
      <c r="Y138" s="623">
        <v>4.9299999999999997E-2</v>
      </c>
    </row>
    <row r="139" spans="1:25">
      <c r="A139" s="227">
        <f t="shared" si="2"/>
        <v>14.2</v>
      </c>
      <c r="B139" s="621">
        <v>7.1999999999999998E-3</v>
      </c>
      <c r="C139" s="622">
        <v>8.5000000000000006E-3</v>
      </c>
      <c r="D139" s="623">
        <v>1.0500000000000001E-2</v>
      </c>
      <c r="E139" s="621">
        <v>7.1999999999999998E-3</v>
      </c>
      <c r="F139" s="622">
        <v>8.5000000000000006E-3</v>
      </c>
      <c r="G139" s="623">
        <v>1.0500000000000001E-2</v>
      </c>
      <c r="H139" s="621">
        <v>8.3000000000000001E-3</v>
      </c>
      <c r="I139" s="622">
        <v>9.7999999999999997E-3</v>
      </c>
      <c r="J139" s="623">
        <v>1.21E-2</v>
      </c>
      <c r="K139" s="621">
        <v>9.4000000000000004E-3</v>
      </c>
      <c r="L139" s="622">
        <v>1.0999999999999999E-2</v>
      </c>
      <c r="M139" s="623">
        <v>1.37E-2</v>
      </c>
      <c r="N139" s="621">
        <v>1.01E-2</v>
      </c>
      <c r="O139" s="622">
        <v>1.2E-2</v>
      </c>
      <c r="P139" s="623">
        <v>1.4800000000000001E-2</v>
      </c>
      <c r="Q139" s="621">
        <v>1.43E-2</v>
      </c>
      <c r="R139" s="622">
        <v>1.6899999999999998E-2</v>
      </c>
      <c r="S139" s="623">
        <v>2.0899999999999998E-2</v>
      </c>
      <c r="T139" s="621">
        <v>2.75E-2</v>
      </c>
      <c r="U139" s="622">
        <v>3.2500000000000001E-2</v>
      </c>
      <c r="V139" s="623">
        <v>4.02E-2</v>
      </c>
      <c r="W139" s="621">
        <v>3.4099999999999998E-2</v>
      </c>
      <c r="X139" s="622">
        <v>4.0300000000000002E-2</v>
      </c>
      <c r="Y139" s="623">
        <v>4.99E-2</v>
      </c>
    </row>
    <row r="140" spans="1:25">
      <c r="A140" s="227">
        <f t="shared" si="2"/>
        <v>14.3</v>
      </c>
      <c r="B140" s="621">
        <v>7.1999999999999998E-3</v>
      </c>
      <c r="C140" s="622">
        <v>8.5000000000000006E-3</v>
      </c>
      <c r="D140" s="623">
        <v>1.06E-2</v>
      </c>
      <c r="E140" s="621">
        <v>7.1999999999999998E-3</v>
      </c>
      <c r="F140" s="622">
        <v>8.5000000000000006E-3</v>
      </c>
      <c r="G140" s="623">
        <v>1.06E-2</v>
      </c>
      <c r="H140" s="621">
        <v>8.3000000000000001E-3</v>
      </c>
      <c r="I140" s="622">
        <v>9.9000000000000008E-3</v>
      </c>
      <c r="J140" s="623">
        <v>1.2200000000000001E-2</v>
      </c>
      <c r="K140" s="621">
        <v>9.4000000000000004E-3</v>
      </c>
      <c r="L140" s="622">
        <v>1.11E-2</v>
      </c>
      <c r="M140" s="623">
        <v>1.38E-2</v>
      </c>
      <c r="N140" s="621">
        <v>1.0200000000000001E-2</v>
      </c>
      <c r="O140" s="622">
        <v>1.21E-2</v>
      </c>
      <c r="P140" s="623">
        <v>1.4999999999999999E-2</v>
      </c>
      <c r="Q140" s="621">
        <v>1.44E-2</v>
      </c>
      <c r="R140" s="622">
        <v>1.7000000000000001E-2</v>
      </c>
      <c r="S140" s="623">
        <v>2.12E-2</v>
      </c>
      <c r="T140" s="621">
        <v>2.76E-2</v>
      </c>
      <c r="U140" s="622">
        <v>3.2800000000000003E-2</v>
      </c>
      <c r="V140" s="623">
        <v>4.07E-2</v>
      </c>
      <c r="W140" s="621">
        <v>3.4299999999999997E-2</v>
      </c>
      <c r="X140" s="622">
        <v>4.0599999999999997E-2</v>
      </c>
      <c r="Y140" s="623">
        <v>5.0500000000000003E-2</v>
      </c>
    </row>
    <row r="141" spans="1:25">
      <c r="A141" s="227">
        <f t="shared" si="2"/>
        <v>14.4</v>
      </c>
      <c r="B141" s="621">
        <v>7.1999999999999998E-3</v>
      </c>
      <c r="C141" s="622">
        <v>8.6E-3</v>
      </c>
      <c r="D141" s="623">
        <v>1.0699999999999999E-2</v>
      </c>
      <c r="E141" s="621">
        <v>7.1999999999999998E-3</v>
      </c>
      <c r="F141" s="622">
        <v>8.6E-3</v>
      </c>
      <c r="G141" s="623">
        <v>1.0699999999999999E-2</v>
      </c>
      <c r="H141" s="621">
        <v>8.3999999999999995E-3</v>
      </c>
      <c r="I141" s="622">
        <v>9.9000000000000008E-3</v>
      </c>
      <c r="J141" s="623">
        <v>1.24E-2</v>
      </c>
      <c r="K141" s="621">
        <v>9.4000000000000004E-3</v>
      </c>
      <c r="L141" s="622">
        <v>1.12E-2</v>
      </c>
      <c r="M141" s="623">
        <v>1.4E-2</v>
      </c>
      <c r="N141" s="621">
        <v>1.0200000000000001E-2</v>
      </c>
      <c r="O141" s="622">
        <v>1.2200000000000001E-2</v>
      </c>
      <c r="P141" s="623">
        <v>1.52E-2</v>
      </c>
      <c r="Q141" s="621">
        <v>1.4500000000000001E-2</v>
      </c>
      <c r="R141" s="622">
        <v>1.72E-2</v>
      </c>
      <c r="S141" s="623">
        <v>2.1399999999999999E-2</v>
      </c>
      <c r="T141" s="621">
        <v>2.7799999999999998E-2</v>
      </c>
      <c r="U141" s="622">
        <v>3.3000000000000002E-2</v>
      </c>
      <c r="V141" s="623">
        <v>4.1200000000000001E-2</v>
      </c>
      <c r="W141" s="621">
        <v>3.44E-2</v>
      </c>
      <c r="X141" s="622">
        <v>4.1000000000000002E-2</v>
      </c>
      <c r="Y141" s="623">
        <v>5.11E-2</v>
      </c>
    </row>
    <row r="142" spans="1:25">
      <c r="A142" s="227">
        <f t="shared" si="2"/>
        <v>14.5</v>
      </c>
      <c r="B142" s="621">
        <v>7.3000000000000001E-3</v>
      </c>
      <c r="C142" s="622">
        <v>8.6999999999999994E-3</v>
      </c>
      <c r="D142" s="623">
        <v>1.09E-2</v>
      </c>
      <c r="E142" s="621">
        <v>7.3000000000000001E-3</v>
      </c>
      <c r="F142" s="622">
        <v>8.6999999999999994E-3</v>
      </c>
      <c r="G142" s="623">
        <v>1.09E-2</v>
      </c>
      <c r="H142" s="621">
        <v>8.3999999999999995E-3</v>
      </c>
      <c r="I142" s="622">
        <v>0.01</v>
      </c>
      <c r="J142" s="623">
        <v>1.2500000000000001E-2</v>
      </c>
      <c r="K142" s="621">
        <v>9.4999999999999998E-3</v>
      </c>
      <c r="L142" s="622">
        <v>1.1299999999999999E-2</v>
      </c>
      <c r="M142" s="623">
        <v>1.4200000000000001E-2</v>
      </c>
      <c r="N142" s="621">
        <v>1.03E-2</v>
      </c>
      <c r="O142" s="622">
        <v>1.23E-2</v>
      </c>
      <c r="P142" s="623">
        <v>1.54E-2</v>
      </c>
      <c r="Q142" s="621">
        <v>1.4500000000000001E-2</v>
      </c>
      <c r="R142" s="622">
        <v>1.7299999999999999E-2</v>
      </c>
      <c r="S142" s="623">
        <v>2.1700000000000001E-2</v>
      </c>
      <c r="T142" s="621">
        <v>2.7900000000000001E-2</v>
      </c>
      <c r="U142" s="622">
        <v>3.3300000000000003E-2</v>
      </c>
      <c r="V142" s="623">
        <v>4.1700000000000001E-2</v>
      </c>
      <c r="W142" s="621">
        <v>3.4599999999999999E-2</v>
      </c>
      <c r="X142" s="622">
        <v>4.1300000000000003E-2</v>
      </c>
      <c r="Y142" s="623">
        <v>5.1799999999999999E-2</v>
      </c>
    </row>
    <row r="143" spans="1:25">
      <c r="A143" s="227">
        <f t="shared" si="2"/>
        <v>14.6</v>
      </c>
      <c r="B143" s="621">
        <v>7.3000000000000001E-3</v>
      </c>
      <c r="C143" s="622">
        <v>8.8000000000000005E-3</v>
      </c>
      <c r="D143" s="623">
        <v>1.0999999999999999E-2</v>
      </c>
      <c r="E143" s="621">
        <v>7.3000000000000001E-3</v>
      </c>
      <c r="F143" s="622">
        <v>8.8000000000000005E-3</v>
      </c>
      <c r="G143" s="623">
        <v>1.0999999999999999E-2</v>
      </c>
      <c r="H143" s="621">
        <v>8.3999999999999995E-3</v>
      </c>
      <c r="I143" s="622">
        <v>1.01E-2</v>
      </c>
      <c r="J143" s="623">
        <v>1.2699999999999999E-2</v>
      </c>
      <c r="K143" s="621">
        <v>9.4999999999999998E-3</v>
      </c>
      <c r="L143" s="622">
        <v>1.14E-2</v>
      </c>
      <c r="M143" s="623">
        <v>1.44E-2</v>
      </c>
      <c r="N143" s="621">
        <v>1.03E-2</v>
      </c>
      <c r="O143" s="622">
        <v>1.24E-2</v>
      </c>
      <c r="P143" s="623">
        <v>1.5599999999999999E-2</v>
      </c>
      <c r="Q143" s="621">
        <v>1.46E-2</v>
      </c>
      <c r="R143" s="622">
        <v>1.7500000000000002E-2</v>
      </c>
      <c r="S143" s="623">
        <v>2.1999999999999999E-2</v>
      </c>
      <c r="T143" s="621">
        <v>2.8000000000000001E-2</v>
      </c>
      <c r="U143" s="622">
        <v>3.3599999999999998E-2</v>
      </c>
      <c r="V143" s="623">
        <v>4.2299999999999997E-2</v>
      </c>
      <c r="W143" s="621">
        <v>3.4700000000000002E-2</v>
      </c>
      <c r="X143" s="622">
        <v>4.1700000000000001E-2</v>
      </c>
      <c r="Y143" s="623">
        <v>5.2499999999999998E-2</v>
      </c>
    </row>
    <row r="144" spans="1:25">
      <c r="A144" s="227">
        <f t="shared" si="2"/>
        <v>14.7</v>
      </c>
      <c r="B144" s="621">
        <v>7.3000000000000001E-3</v>
      </c>
      <c r="C144" s="622">
        <v>8.8000000000000005E-3</v>
      </c>
      <c r="D144" s="623">
        <v>1.12E-2</v>
      </c>
      <c r="E144" s="621">
        <v>7.3000000000000001E-3</v>
      </c>
      <c r="F144" s="622">
        <v>8.8000000000000005E-3</v>
      </c>
      <c r="G144" s="623">
        <v>1.12E-2</v>
      </c>
      <c r="H144" s="621">
        <v>8.5000000000000006E-3</v>
      </c>
      <c r="I144" s="622">
        <v>1.0200000000000001E-2</v>
      </c>
      <c r="J144" s="623">
        <v>1.29E-2</v>
      </c>
      <c r="K144" s="621">
        <v>9.5999999999999992E-3</v>
      </c>
      <c r="L144" s="622">
        <v>1.15E-2</v>
      </c>
      <c r="M144" s="623">
        <v>1.46E-2</v>
      </c>
      <c r="N144" s="621">
        <v>1.04E-2</v>
      </c>
      <c r="O144" s="622">
        <v>1.2500000000000001E-2</v>
      </c>
      <c r="P144" s="623">
        <v>1.5800000000000002E-2</v>
      </c>
      <c r="Q144" s="621">
        <v>1.46E-2</v>
      </c>
      <c r="R144" s="622">
        <v>1.77E-2</v>
      </c>
      <c r="S144" s="623">
        <v>2.23E-2</v>
      </c>
      <c r="T144" s="621">
        <v>2.81E-2</v>
      </c>
      <c r="U144" s="622">
        <v>3.4000000000000002E-2</v>
      </c>
      <c r="V144" s="623">
        <v>4.2799999999999998E-2</v>
      </c>
      <c r="W144" s="621">
        <v>3.49E-2</v>
      </c>
      <c r="X144" s="622">
        <v>4.2099999999999999E-2</v>
      </c>
      <c r="Y144" s="623">
        <v>5.3199999999999997E-2</v>
      </c>
    </row>
    <row r="145" spans="1:25">
      <c r="A145" s="227">
        <f t="shared" si="2"/>
        <v>14.8</v>
      </c>
      <c r="B145" s="621">
        <v>7.4000000000000003E-3</v>
      </c>
      <c r="C145" s="622">
        <v>8.8999999999999999E-3</v>
      </c>
      <c r="D145" s="623">
        <v>1.1299999999999999E-2</v>
      </c>
      <c r="E145" s="621">
        <v>7.4000000000000003E-3</v>
      </c>
      <c r="F145" s="622">
        <v>8.8999999999999999E-3</v>
      </c>
      <c r="G145" s="623">
        <v>1.1299999999999999E-2</v>
      </c>
      <c r="H145" s="621">
        <v>8.5000000000000006E-3</v>
      </c>
      <c r="I145" s="622">
        <v>1.03E-2</v>
      </c>
      <c r="J145" s="623">
        <v>1.3100000000000001E-2</v>
      </c>
      <c r="K145" s="621">
        <v>9.5999999999999992E-3</v>
      </c>
      <c r="L145" s="622">
        <v>1.17E-2</v>
      </c>
      <c r="M145" s="623">
        <v>1.4800000000000001E-2</v>
      </c>
      <c r="N145" s="621">
        <v>1.04E-2</v>
      </c>
      <c r="O145" s="622">
        <v>1.26E-2</v>
      </c>
      <c r="P145" s="623">
        <v>1.6E-2</v>
      </c>
      <c r="Q145" s="621">
        <v>1.47E-2</v>
      </c>
      <c r="R145" s="622">
        <v>1.78E-2</v>
      </c>
      <c r="S145" s="623">
        <v>2.2599999999999999E-2</v>
      </c>
      <c r="T145" s="621">
        <v>2.8199999999999999E-2</v>
      </c>
      <c r="U145" s="622">
        <v>3.4299999999999997E-2</v>
      </c>
      <c r="V145" s="623">
        <v>4.3400000000000001E-2</v>
      </c>
      <c r="W145" s="621">
        <v>3.5000000000000003E-2</v>
      </c>
      <c r="X145" s="622">
        <v>4.2500000000000003E-2</v>
      </c>
      <c r="Y145" s="623">
        <v>5.3900000000000003E-2</v>
      </c>
    </row>
    <row r="146" spans="1:25">
      <c r="A146" s="227">
        <f t="shared" si="2"/>
        <v>14.9</v>
      </c>
      <c r="B146" s="621">
        <v>7.4000000000000003E-3</v>
      </c>
      <c r="C146" s="622">
        <v>8.9999999999999993E-3</v>
      </c>
      <c r="D146" s="623">
        <v>1.15E-2</v>
      </c>
      <c r="E146" s="621">
        <v>7.4000000000000003E-3</v>
      </c>
      <c r="F146" s="622">
        <v>8.9999999999999993E-3</v>
      </c>
      <c r="G146" s="623">
        <v>1.15E-2</v>
      </c>
      <c r="H146" s="621">
        <v>8.5000000000000006E-3</v>
      </c>
      <c r="I146" s="622">
        <v>1.04E-2</v>
      </c>
      <c r="J146" s="623">
        <v>1.32E-2</v>
      </c>
      <c r="K146" s="621">
        <v>9.7000000000000003E-3</v>
      </c>
      <c r="L146" s="622">
        <v>1.18E-2</v>
      </c>
      <c r="M146" s="623">
        <v>1.4999999999999999E-2</v>
      </c>
      <c r="N146" s="621">
        <v>1.0500000000000001E-2</v>
      </c>
      <c r="O146" s="622">
        <v>1.2699999999999999E-2</v>
      </c>
      <c r="P146" s="623">
        <v>1.6199999999999999E-2</v>
      </c>
      <c r="Q146" s="621">
        <v>1.4800000000000001E-2</v>
      </c>
      <c r="R146" s="622">
        <v>1.7999999999999999E-2</v>
      </c>
      <c r="S146" s="623">
        <v>2.29E-2</v>
      </c>
      <c r="T146" s="621">
        <v>2.8400000000000002E-2</v>
      </c>
      <c r="U146" s="622">
        <v>3.4599999999999999E-2</v>
      </c>
      <c r="V146" s="623">
        <v>4.3999999999999997E-2</v>
      </c>
      <c r="W146" s="621">
        <v>3.5200000000000002E-2</v>
      </c>
      <c r="X146" s="622">
        <v>4.2900000000000001E-2</v>
      </c>
      <c r="Y146" s="623">
        <v>5.4600000000000003E-2</v>
      </c>
    </row>
    <row r="147" spans="1:25">
      <c r="A147" s="227">
        <f t="shared" si="2"/>
        <v>15</v>
      </c>
      <c r="B147" s="621">
        <v>7.4000000000000003E-3</v>
      </c>
      <c r="C147" s="622">
        <v>9.1000000000000004E-3</v>
      </c>
      <c r="D147" s="623">
        <v>1.1599999999999999E-2</v>
      </c>
      <c r="E147" s="621">
        <v>7.4000000000000003E-3</v>
      </c>
      <c r="F147" s="622">
        <v>9.1000000000000004E-3</v>
      </c>
      <c r="G147" s="623">
        <v>1.1599999999999999E-2</v>
      </c>
      <c r="H147" s="621">
        <v>8.6E-3</v>
      </c>
      <c r="I147" s="622">
        <v>1.0500000000000001E-2</v>
      </c>
      <c r="J147" s="623">
        <v>1.34E-2</v>
      </c>
      <c r="K147" s="621">
        <v>9.7000000000000003E-3</v>
      </c>
      <c r="L147" s="622">
        <v>1.1900000000000001E-2</v>
      </c>
      <c r="M147" s="623">
        <v>1.52E-2</v>
      </c>
      <c r="N147" s="621">
        <v>1.0500000000000001E-2</v>
      </c>
      <c r="O147" s="622">
        <v>1.29E-2</v>
      </c>
      <c r="P147" s="623">
        <v>1.6400000000000001E-2</v>
      </c>
      <c r="Q147" s="621">
        <v>1.4800000000000001E-2</v>
      </c>
      <c r="R147" s="622">
        <v>1.8200000000000001E-2</v>
      </c>
      <c r="S147" s="623">
        <v>2.3199999999999998E-2</v>
      </c>
      <c r="T147" s="621">
        <v>2.8500000000000001E-2</v>
      </c>
      <c r="U147" s="622">
        <v>3.49E-2</v>
      </c>
      <c r="V147" s="623">
        <v>4.4600000000000001E-2</v>
      </c>
      <c r="W147" s="621">
        <v>3.5299999999999998E-2</v>
      </c>
      <c r="X147" s="622">
        <v>4.3299999999999998E-2</v>
      </c>
      <c r="Y147" s="623">
        <v>5.5399999999999998E-2</v>
      </c>
    </row>
    <row r="148" spans="1:25">
      <c r="A148" s="227">
        <f t="shared" si="2"/>
        <v>15.1</v>
      </c>
      <c r="B148" s="621">
        <v>7.4999999999999997E-3</v>
      </c>
      <c r="C148" s="622">
        <v>9.1999999999999998E-3</v>
      </c>
      <c r="D148" s="623">
        <v>1.18E-2</v>
      </c>
      <c r="E148" s="621">
        <v>7.4999999999999997E-3</v>
      </c>
      <c r="F148" s="622">
        <v>9.1999999999999998E-3</v>
      </c>
      <c r="G148" s="623">
        <v>1.18E-2</v>
      </c>
      <c r="H148" s="621">
        <v>8.6E-3</v>
      </c>
      <c r="I148" s="622">
        <v>1.06E-2</v>
      </c>
      <c r="J148" s="623">
        <v>1.3599999999999999E-2</v>
      </c>
      <c r="K148" s="621">
        <v>9.7000000000000003E-3</v>
      </c>
      <c r="L148" s="622">
        <v>1.2E-2</v>
      </c>
      <c r="M148" s="623">
        <v>1.54E-2</v>
      </c>
      <c r="N148" s="621">
        <v>1.06E-2</v>
      </c>
      <c r="O148" s="622">
        <v>1.2999999999999999E-2</v>
      </c>
      <c r="P148" s="623">
        <v>1.67E-2</v>
      </c>
      <c r="Q148" s="621">
        <v>1.49E-2</v>
      </c>
      <c r="R148" s="622">
        <v>1.84E-2</v>
      </c>
      <c r="S148" s="623">
        <v>2.35E-2</v>
      </c>
      <c r="T148" s="621">
        <v>2.86E-2</v>
      </c>
      <c r="U148" s="622">
        <v>3.5299999999999998E-2</v>
      </c>
      <c r="V148" s="623">
        <v>4.53E-2</v>
      </c>
      <c r="W148" s="621">
        <v>3.5499999999999997E-2</v>
      </c>
      <c r="X148" s="622">
        <v>4.3799999999999999E-2</v>
      </c>
      <c r="Y148" s="623">
        <v>5.62E-2</v>
      </c>
    </row>
    <row r="149" spans="1:25">
      <c r="A149" s="227">
        <f t="shared" si="2"/>
        <v>15.2</v>
      </c>
      <c r="B149" s="621">
        <v>7.4999999999999997E-3</v>
      </c>
      <c r="C149" s="622">
        <v>9.2999999999999992E-3</v>
      </c>
      <c r="D149" s="623">
        <v>1.2E-2</v>
      </c>
      <c r="E149" s="621">
        <v>7.4999999999999997E-3</v>
      </c>
      <c r="F149" s="622">
        <v>9.2999999999999992E-3</v>
      </c>
      <c r="G149" s="623">
        <v>1.2E-2</v>
      </c>
      <c r="H149" s="621">
        <v>8.6999999999999994E-3</v>
      </c>
      <c r="I149" s="622">
        <v>1.0699999999999999E-2</v>
      </c>
      <c r="J149" s="623">
        <v>1.38E-2</v>
      </c>
      <c r="K149" s="621">
        <v>9.7999999999999997E-3</v>
      </c>
      <c r="L149" s="622">
        <v>1.21E-2</v>
      </c>
      <c r="M149" s="623">
        <v>1.5599999999999999E-2</v>
      </c>
      <c r="N149" s="621">
        <v>1.06E-2</v>
      </c>
      <c r="O149" s="622">
        <v>1.3100000000000001E-2</v>
      </c>
      <c r="P149" s="623">
        <v>1.6899999999999998E-2</v>
      </c>
      <c r="Q149" s="621">
        <v>1.4999999999999999E-2</v>
      </c>
      <c r="R149" s="622">
        <v>1.8499999999999999E-2</v>
      </c>
      <c r="S149" s="623">
        <v>2.3900000000000001E-2</v>
      </c>
      <c r="T149" s="621">
        <v>2.8799999999999999E-2</v>
      </c>
      <c r="U149" s="622">
        <v>3.5700000000000003E-2</v>
      </c>
      <c r="V149" s="623">
        <v>4.5900000000000003E-2</v>
      </c>
      <c r="W149" s="621">
        <v>3.5700000000000003E-2</v>
      </c>
      <c r="X149" s="622">
        <v>4.4200000000000003E-2</v>
      </c>
      <c r="Y149" s="623">
        <v>5.7000000000000002E-2</v>
      </c>
    </row>
    <row r="150" spans="1:25">
      <c r="A150" s="227">
        <f t="shared" si="2"/>
        <v>15.3</v>
      </c>
      <c r="B150" s="621">
        <v>7.4999999999999997E-3</v>
      </c>
      <c r="C150" s="622">
        <v>9.4000000000000004E-3</v>
      </c>
      <c r="D150" s="623">
        <v>1.21E-2</v>
      </c>
      <c r="E150" s="621">
        <v>7.4999999999999997E-3</v>
      </c>
      <c r="F150" s="622">
        <v>9.4000000000000004E-3</v>
      </c>
      <c r="G150" s="623">
        <v>1.21E-2</v>
      </c>
      <c r="H150" s="621">
        <v>8.6999999999999994E-3</v>
      </c>
      <c r="I150" s="622">
        <v>1.0800000000000001E-2</v>
      </c>
      <c r="J150" s="623">
        <v>1.4E-2</v>
      </c>
      <c r="K150" s="621">
        <v>9.7999999999999997E-3</v>
      </c>
      <c r="L150" s="622">
        <v>1.2200000000000001E-2</v>
      </c>
      <c r="M150" s="623">
        <v>1.5800000000000002E-2</v>
      </c>
      <c r="N150" s="621">
        <v>1.0699999999999999E-2</v>
      </c>
      <c r="O150" s="622">
        <v>1.3299999999999999E-2</v>
      </c>
      <c r="P150" s="623">
        <v>1.7100000000000001E-2</v>
      </c>
      <c r="Q150" s="621">
        <v>1.5100000000000001E-2</v>
      </c>
      <c r="R150" s="622">
        <v>1.8700000000000001E-2</v>
      </c>
      <c r="S150" s="623">
        <v>2.4199999999999999E-2</v>
      </c>
      <c r="T150" s="621">
        <v>2.8899999999999999E-2</v>
      </c>
      <c r="U150" s="622">
        <v>3.5999999999999997E-2</v>
      </c>
      <c r="V150" s="623">
        <v>4.6600000000000003E-2</v>
      </c>
      <c r="W150" s="621">
        <v>3.5799999999999998E-2</v>
      </c>
      <c r="X150" s="622">
        <v>4.4699999999999997E-2</v>
      </c>
      <c r="Y150" s="623">
        <v>5.7799999999999997E-2</v>
      </c>
    </row>
    <row r="151" spans="1:25">
      <c r="A151" s="227">
        <f t="shared" si="2"/>
        <v>15.4</v>
      </c>
      <c r="B151" s="621">
        <v>7.6E-3</v>
      </c>
      <c r="C151" s="622">
        <v>9.4999999999999998E-3</v>
      </c>
      <c r="D151" s="623">
        <v>1.23E-2</v>
      </c>
      <c r="E151" s="621">
        <v>7.6E-3</v>
      </c>
      <c r="F151" s="622">
        <v>9.4999999999999998E-3</v>
      </c>
      <c r="G151" s="623">
        <v>1.23E-2</v>
      </c>
      <c r="H151" s="621">
        <v>8.6999999999999994E-3</v>
      </c>
      <c r="I151" s="622">
        <v>1.09E-2</v>
      </c>
      <c r="J151" s="623">
        <v>1.4200000000000001E-2</v>
      </c>
      <c r="K151" s="621">
        <v>9.9000000000000008E-3</v>
      </c>
      <c r="L151" s="622">
        <v>1.24E-2</v>
      </c>
      <c r="M151" s="623">
        <v>1.61E-2</v>
      </c>
      <c r="N151" s="621">
        <v>1.0699999999999999E-2</v>
      </c>
      <c r="O151" s="622">
        <v>1.34E-2</v>
      </c>
      <c r="P151" s="623">
        <v>1.7399999999999999E-2</v>
      </c>
      <c r="Q151" s="621">
        <v>1.5100000000000001E-2</v>
      </c>
      <c r="R151" s="622">
        <v>1.89E-2</v>
      </c>
      <c r="S151" s="623">
        <v>2.46E-2</v>
      </c>
      <c r="T151" s="621">
        <v>2.9100000000000001E-2</v>
      </c>
      <c r="U151" s="622">
        <v>3.6400000000000002E-2</v>
      </c>
      <c r="V151" s="623">
        <v>4.7300000000000002E-2</v>
      </c>
      <c r="W151" s="621">
        <v>3.5999999999999997E-2</v>
      </c>
      <c r="X151" s="622">
        <v>4.5199999999999997E-2</v>
      </c>
      <c r="Y151" s="623">
        <v>5.8700000000000002E-2</v>
      </c>
    </row>
    <row r="152" spans="1:25">
      <c r="A152" s="227">
        <f t="shared" si="2"/>
        <v>15.5</v>
      </c>
      <c r="B152" s="621">
        <v>7.6E-3</v>
      </c>
      <c r="C152" s="622">
        <v>9.5999999999999992E-3</v>
      </c>
      <c r="D152" s="623">
        <v>1.2500000000000001E-2</v>
      </c>
      <c r="E152" s="621">
        <v>7.6E-3</v>
      </c>
      <c r="F152" s="622">
        <v>9.5999999999999992E-3</v>
      </c>
      <c r="G152" s="623">
        <v>1.2500000000000001E-2</v>
      </c>
      <c r="H152" s="621">
        <v>8.8000000000000005E-3</v>
      </c>
      <c r="I152" s="622">
        <v>1.11E-2</v>
      </c>
      <c r="J152" s="623">
        <v>1.44E-2</v>
      </c>
      <c r="K152" s="621">
        <v>9.9000000000000008E-3</v>
      </c>
      <c r="L152" s="622">
        <v>1.2500000000000001E-2</v>
      </c>
      <c r="M152" s="623">
        <v>1.6299999999999999E-2</v>
      </c>
      <c r="N152" s="621">
        <v>1.0800000000000001E-2</v>
      </c>
      <c r="O152" s="622">
        <v>1.3599999999999999E-2</v>
      </c>
      <c r="P152" s="623">
        <v>1.77E-2</v>
      </c>
      <c r="Q152" s="621">
        <v>1.52E-2</v>
      </c>
      <c r="R152" s="622">
        <v>1.9099999999999999E-2</v>
      </c>
      <c r="S152" s="623">
        <v>2.5000000000000001E-2</v>
      </c>
      <c r="T152" s="621">
        <v>2.92E-2</v>
      </c>
      <c r="U152" s="622">
        <v>3.6799999999999999E-2</v>
      </c>
      <c r="V152" s="623">
        <v>4.8000000000000001E-2</v>
      </c>
      <c r="W152" s="621">
        <v>3.6200000000000003E-2</v>
      </c>
      <c r="X152" s="622">
        <v>4.5699999999999998E-2</v>
      </c>
      <c r="Y152" s="623">
        <v>5.96E-2</v>
      </c>
    </row>
    <row r="153" spans="1:25">
      <c r="A153" s="227">
        <f t="shared" si="2"/>
        <v>15.6</v>
      </c>
      <c r="B153" s="621">
        <v>7.7000000000000002E-3</v>
      </c>
      <c r="C153" s="622">
        <v>9.7000000000000003E-3</v>
      </c>
      <c r="D153" s="623">
        <v>1.2699999999999999E-2</v>
      </c>
      <c r="E153" s="621">
        <v>7.7000000000000002E-3</v>
      </c>
      <c r="F153" s="622">
        <v>9.7000000000000003E-3</v>
      </c>
      <c r="G153" s="623">
        <v>1.2699999999999999E-2</v>
      </c>
      <c r="H153" s="621">
        <v>8.8000000000000005E-3</v>
      </c>
      <c r="I153" s="622">
        <v>1.12E-2</v>
      </c>
      <c r="J153" s="623">
        <v>1.47E-2</v>
      </c>
      <c r="K153" s="621">
        <v>0.01</v>
      </c>
      <c r="L153" s="622">
        <v>1.26E-2</v>
      </c>
      <c r="M153" s="623">
        <v>1.66E-2</v>
      </c>
      <c r="N153" s="621">
        <v>1.0800000000000001E-2</v>
      </c>
      <c r="O153" s="622">
        <v>1.37E-2</v>
      </c>
      <c r="P153" s="623">
        <v>1.7899999999999999E-2</v>
      </c>
      <c r="Q153" s="621">
        <v>1.5299999999999999E-2</v>
      </c>
      <c r="R153" s="622">
        <v>1.9400000000000001E-2</v>
      </c>
      <c r="S153" s="623">
        <v>2.5399999999999999E-2</v>
      </c>
      <c r="T153" s="621">
        <v>2.93E-2</v>
      </c>
      <c r="U153" s="622">
        <v>3.7199999999999997E-2</v>
      </c>
      <c r="V153" s="623">
        <v>4.8800000000000003E-2</v>
      </c>
      <c r="W153" s="621">
        <v>3.6400000000000002E-2</v>
      </c>
      <c r="X153" s="622">
        <v>4.6199999999999998E-2</v>
      </c>
      <c r="Y153" s="623">
        <v>6.0499999999999998E-2</v>
      </c>
    </row>
    <row r="154" spans="1:25">
      <c r="A154" s="227">
        <f t="shared" si="2"/>
        <v>15.7</v>
      </c>
      <c r="B154" s="621">
        <v>7.7000000000000002E-3</v>
      </c>
      <c r="C154" s="622">
        <v>9.7999999999999997E-3</v>
      </c>
      <c r="D154" s="623">
        <v>1.29E-2</v>
      </c>
      <c r="E154" s="621">
        <v>7.7000000000000002E-3</v>
      </c>
      <c r="F154" s="622">
        <v>9.7999999999999997E-3</v>
      </c>
      <c r="G154" s="623">
        <v>1.29E-2</v>
      </c>
      <c r="H154" s="621">
        <v>8.8999999999999999E-3</v>
      </c>
      <c r="I154" s="622">
        <v>1.1299999999999999E-2</v>
      </c>
      <c r="J154" s="623">
        <v>1.49E-2</v>
      </c>
      <c r="K154" s="621">
        <v>0.01</v>
      </c>
      <c r="L154" s="622">
        <v>1.2800000000000001E-2</v>
      </c>
      <c r="M154" s="623">
        <v>1.6799999999999999E-2</v>
      </c>
      <c r="N154" s="621">
        <v>1.09E-2</v>
      </c>
      <c r="O154" s="622">
        <v>1.3899999999999999E-2</v>
      </c>
      <c r="P154" s="623">
        <v>1.8200000000000001E-2</v>
      </c>
      <c r="Q154" s="621">
        <v>1.54E-2</v>
      </c>
      <c r="R154" s="622">
        <v>1.9599999999999999E-2</v>
      </c>
      <c r="S154" s="623">
        <v>2.58E-2</v>
      </c>
      <c r="T154" s="621">
        <v>2.9499999999999998E-2</v>
      </c>
      <c r="U154" s="622">
        <v>3.7600000000000001E-2</v>
      </c>
      <c r="V154" s="623">
        <v>4.9599999999999998E-2</v>
      </c>
      <c r="W154" s="621">
        <v>3.6600000000000001E-2</v>
      </c>
      <c r="X154" s="622">
        <v>4.6699999999999998E-2</v>
      </c>
      <c r="Y154" s="623">
        <v>6.1499999999999999E-2</v>
      </c>
    </row>
    <row r="155" spans="1:25">
      <c r="A155" s="227">
        <f t="shared" si="2"/>
        <v>15.8</v>
      </c>
      <c r="B155" s="621">
        <v>7.7000000000000002E-3</v>
      </c>
      <c r="C155" s="622">
        <v>9.9000000000000008E-3</v>
      </c>
      <c r="D155" s="623">
        <v>1.3100000000000001E-2</v>
      </c>
      <c r="E155" s="621">
        <v>7.7000000000000002E-3</v>
      </c>
      <c r="F155" s="622">
        <v>9.9000000000000008E-3</v>
      </c>
      <c r="G155" s="623">
        <v>1.3100000000000001E-2</v>
      </c>
      <c r="H155" s="621">
        <v>8.8999999999999999E-3</v>
      </c>
      <c r="I155" s="622">
        <v>1.15E-2</v>
      </c>
      <c r="J155" s="623">
        <v>1.5100000000000001E-2</v>
      </c>
      <c r="K155" s="621">
        <v>1.01E-2</v>
      </c>
      <c r="L155" s="622">
        <v>1.29E-2</v>
      </c>
      <c r="M155" s="623">
        <v>1.7100000000000001E-2</v>
      </c>
      <c r="N155" s="621">
        <v>1.09E-2</v>
      </c>
      <c r="O155" s="622">
        <v>1.4E-2</v>
      </c>
      <c r="P155" s="623">
        <v>1.8499999999999999E-2</v>
      </c>
      <c r="Q155" s="621">
        <v>1.54E-2</v>
      </c>
      <c r="R155" s="622">
        <v>1.9800000000000002E-2</v>
      </c>
      <c r="S155" s="623">
        <v>2.6200000000000001E-2</v>
      </c>
      <c r="T155" s="621">
        <v>2.9600000000000001E-2</v>
      </c>
      <c r="U155" s="622">
        <v>3.8100000000000002E-2</v>
      </c>
      <c r="V155" s="623">
        <v>5.04E-2</v>
      </c>
      <c r="W155" s="621">
        <v>3.6700000000000003E-2</v>
      </c>
      <c r="X155" s="622">
        <v>4.7199999999999999E-2</v>
      </c>
      <c r="Y155" s="623">
        <v>6.25E-2</v>
      </c>
    </row>
    <row r="156" spans="1:25">
      <c r="A156" s="227">
        <f t="shared" si="2"/>
        <v>15.9</v>
      </c>
      <c r="B156" s="621">
        <v>7.7999999999999996E-3</v>
      </c>
      <c r="C156" s="622">
        <v>0.01</v>
      </c>
      <c r="D156" s="623">
        <v>1.3299999999999999E-2</v>
      </c>
      <c r="E156" s="621">
        <v>7.7999999999999996E-3</v>
      </c>
      <c r="F156" s="622">
        <v>0.01</v>
      </c>
      <c r="G156" s="623">
        <v>1.3299999999999999E-2</v>
      </c>
      <c r="H156" s="621">
        <v>8.9999999999999993E-3</v>
      </c>
      <c r="I156" s="622">
        <v>1.1599999999999999E-2</v>
      </c>
      <c r="J156" s="623">
        <v>1.54E-2</v>
      </c>
      <c r="K156" s="621">
        <v>1.01E-2</v>
      </c>
      <c r="L156" s="622">
        <v>1.3100000000000001E-2</v>
      </c>
      <c r="M156" s="623">
        <v>1.7399999999999999E-2</v>
      </c>
      <c r="N156" s="621">
        <v>1.0999999999999999E-2</v>
      </c>
      <c r="O156" s="622">
        <v>1.4200000000000001E-2</v>
      </c>
      <c r="P156" s="623">
        <v>1.8800000000000001E-2</v>
      </c>
      <c r="Q156" s="621">
        <v>1.55E-2</v>
      </c>
      <c r="R156" s="622">
        <v>0.02</v>
      </c>
      <c r="S156" s="623">
        <v>2.6599999999999999E-2</v>
      </c>
      <c r="T156" s="621">
        <v>2.98E-2</v>
      </c>
      <c r="U156" s="622">
        <v>3.85E-2</v>
      </c>
      <c r="V156" s="623">
        <v>5.1200000000000002E-2</v>
      </c>
      <c r="W156" s="621">
        <v>3.6900000000000002E-2</v>
      </c>
      <c r="X156" s="622">
        <v>4.7800000000000002E-2</v>
      </c>
      <c r="Y156" s="623">
        <v>6.3600000000000004E-2</v>
      </c>
    </row>
    <row r="157" spans="1:25">
      <c r="A157" s="227">
        <f t="shared" si="2"/>
        <v>16</v>
      </c>
      <c r="B157" s="621">
        <v>7.7999999999999996E-3</v>
      </c>
      <c r="C157" s="622">
        <v>1.0200000000000001E-2</v>
      </c>
      <c r="D157" s="623">
        <v>1.3599999999999999E-2</v>
      </c>
      <c r="E157" s="621">
        <v>7.7999999999999996E-3</v>
      </c>
      <c r="F157" s="622">
        <v>1.0200000000000001E-2</v>
      </c>
      <c r="G157" s="623">
        <v>1.3599999999999999E-2</v>
      </c>
      <c r="H157" s="621">
        <v>8.9999999999999993E-3</v>
      </c>
      <c r="I157" s="622">
        <v>1.17E-2</v>
      </c>
      <c r="J157" s="623">
        <v>1.5699999999999999E-2</v>
      </c>
      <c r="K157" s="621">
        <v>1.0200000000000001E-2</v>
      </c>
      <c r="L157" s="622">
        <v>1.3299999999999999E-2</v>
      </c>
      <c r="M157" s="623">
        <v>1.77E-2</v>
      </c>
      <c r="N157" s="621">
        <v>1.0999999999999999E-2</v>
      </c>
      <c r="O157" s="622">
        <v>1.44E-2</v>
      </c>
      <c r="P157" s="623">
        <v>1.9199999999999998E-2</v>
      </c>
      <c r="Q157" s="621">
        <v>1.5599999999999999E-2</v>
      </c>
      <c r="R157" s="622">
        <v>2.0299999999999999E-2</v>
      </c>
      <c r="S157" s="623">
        <v>2.7099999999999999E-2</v>
      </c>
      <c r="T157" s="621">
        <v>0.03</v>
      </c>
      <c r="U157" s="622">
        <v>3.9E-2</v>
      </c>
      <c r="V157" s="623">
        <v>5.21E-2</v>
      </c>
      <c r="W157" s="621">
        <v>3.7100000000000001E-2</v>
      </c>
      <c r="X157" s="622">
        <v>4.8399999999999999E-2</v>
      </c>
      <c r="Y157" s="623">
        <v>6.4600000000000005E-2</v>
      </c>
    </row>
    <row r="158" spans="1:25">
      <c r="A158" s="227">
        <f t="shared" si="2"/>
        <v>16.100000000000001</v>
      </c>
      <c r="B158" s="621">
        <v>7.9000000000000008E-3</v>
      </c>
      <c r="C158" s="622">
        <v>1.03E-2</v>
      </c>
      <c r="D158" s="623">
        <v>1.38E-2</v>
      </c>
      <c r="E158" s="621">
        <v>7.9000000000000008E-3</v>
      </c>
      <c r="F158" s="622">
        <v>1.03E-2</v>
      </c>
      <c r="G158" s="623">
        <v>1.38E-2</v>
      </c>
      <c r="H158" s="621">
        <v>9.1000000000000004E-3</v>
      </c>
      <c r="I158" s="622">
        <v>1.1900000000000001E-2</v>
      </c>
      <c r="J158" s="623">
        <v>1.5900000000000001E-2</v>
      </c>
      <c r="K158" s="621">
        <v>1.03E-2</v>
      </c>
      <c r="L158" s="622">
        <v>1.34E-2</v>
      </c>
      <c r="M158" s="623">
        <v>1.7999999999999999E-2</v>
      </c>
      <c r="N158" s="621">
        <v>1.11E-2</v>
      </c>
      <c r="O158" s="622">
        <v>1.4500000000000001E-2</v>
      </c>
      <c r="P158" s="623">
        <v>1.95E-2</v>
      </c>
      <c r="Q158" s="621">
        <v>1.5699999999999999E-2</v>
      </c>
      <c r="R158" s="622">
        <v>2.0500000000000001E-2</v>
      </c>
      <c r="S158" s="623">
        <v>2.76E-2</v>
      </c>
      <c r="T158" s="621">
        <v>3.0099999999999998E-2</v>
      </c>
      <c r="U158" s="622">
        <v>3.95E-2</v>
      </c>
      <c r="V158" s="623">
        <v>5.2999999999999999E-2</v>
      </c>
      <c r="W158" s="621">
        <v>3.73E-2</v>
      </c>
      <c r="X158" s="622">
        <v>4.9000000000000002E-2</v>
      </c>
      <c r="Y158" s="623">
        <v>6.5799999999999997E-2</v>
      </c>
    </row>
    <row r="159" spans="1:25">
      <c r="A159" s="227">
        <f t="shared" si="2"/>
        <v>16.2</v>
      </c>
      <c r="B159" s="621">
        <v>7.9000000000000008E-3</v>
      </c>
      <c r="C159" s="622">
        <v>1.04E-2</v>
      </c>
      <c r="D159" s="623">
        <v>1.4E-2</v>
      </c>
      <c r="E159" s="621">
        <v>7.9000000000000008E-3</v>
      </c>
      <c r="F159" s="622">
        <v>1.04E-2</v>
      </c>
      <c r="G159" s="623">
        <v>1.4E-2</v>
      </c>
      <c r="H159" s="621">
        <v>9.1000000000000004E-3</v>
      </c>
      <c r="I159" s="622">
        <v>1.2E-2</v>
      </c>
      <c r="J159" s="623">
        <v>1.6199999999999999E-2</v>
      </c>
      <c r="K159" s="621">
        <v>1.03E-2</v>
      </c>
      <c r="L159" s="622">
        <v>1.3599999999999999E-2</v>
      </c>
      <c r="M159" s="623">
        <v>1.83E-2</v>
      </c>
      <c r="N159" s="621">
        <v>1.12E-2</v>
      </c>
      <c r="O159" s="622">
        <v>1.47E-2</v>
      </c>
      <c r="P159" s="623">
        <v>1.9800000000000002E-2</v>
      </c>
      <c r="Q159" s="621">
        <v>1.5800000000000002E-2</v>
      </c>
      <c r="R159" s="622">
        <v>2.0799999999999999E-2</v>
      </c>
      <c r="S159" s="623">
        <v>2.8000000000000001E-2</v>
      </c>
      <c r="T159" s="621">
        <v>3.0300000000000001E-2</v>
      </c>
      <c r="U159" s="622">
        <v>0.04</v>
      </c>
      <c r="V159" s="623">
        <v>5.3900000000000003E-2</v>
      </c>
      <c r="W159" s="621">
        <v>3.7600000000000001E-2</v>
      </c>
      <c r="X159" s="622">
        <v>4.9599999999999998E-2</v>
      </c>
      <c r="Y159" s="623">
        <v>6.6900000000000001E-2</v>
      </c>
    </row>
    <row r="160" spans="1:25">
      <c r="A160" s="227">
        <f t="shared" si="2"/>
        <v>16.3</v>
      </c>
      <c r="B160" s="621">
        <v>7.9000000000000008E-3</v>
      </c>
      <c r="C160" s="622">
        <v>1.06E-2</v>
      </c>
      <c r="D160" s="623">
        <v>1.43E-2</v>
      </c>
      <c r="E160" s="621">
        <v>7.9000000000000008E-3</v>
      </c>
      <c r="F160" s="622">
        <v>1.06E-2</v>
      </c>
      <c r="G160" s="623">
        <v>1.43E-2</v>
      </c>
      <c r="H160" s="621">
        <v>9.1999999999999998E-3</v>
      </c>
      <c r="I160" s="622">
        <v>1.2200000000000001E-2</v>
      </c>
      <c r="J160" s="623">
        <v>1.6500000000000001E-2</v>
      </c>
      <c r="K160" s="621">
        <v>1.04E-2</v>
      </c>
      <c r="L160" s="622">
        <v>1.38E-2</v>
      </c>
      <c r="M160" s="623">
        <v>1.8700000000000001E-2</v>
      </c>
      <c r="N160" s="621">
        <v>1.12E-2</v>
      </c>
      <c r="O160" s="622">
        <v>1.49E-2</v>
      </c>
      <c r="P160" s="623">
        <v>2.0199999999999999E-2</v>
      </c>
      <c r="Q160" s="621">
        <v>1.5900000000000001E-2</v>
      </c>
      <c r="R160" s="622">
        <v>2.1100000000000001E-2</v>
      </c>
      <c r="S160" s="623">
        <v>2.86E-2</v>
      </c>
      <c r="T160" s="621">
        <v>3.0499999999999999E-2</v>
      </c>
      <c r="U160" s="622">
        <v>4.0500000000000001E-2</v>
      </c>
      <c r="V160" s="623">
        <v>5.4899999999999997E-2</v>
      </c>
      <c r="W160" s="621">
        <v>3.78E-2</v>
      </c>
      <c r="X160" s="622">
        <v>5.0299999999999997E-2</v>
      </c>
      <c r="Y160" s="623">
        <v>6.8199999999999997E-2</v>
      </c>
    </row>
    <row r="161" spans="1:25">
      <c r="A161" s="227">
        <f t="shared" si="2"/>
        <v>16.399999999999999</v>
      </c>
      <c r="B161" s="621">
        <v>8.0000000000000002E-3</v>
      </c>
      <c r="C161" s="622">
        <v>1.0699999999999999E-2</v>
      </c>
      <c r="D161" s="623">
        <v>1.46E-2</v>
      </c>
      <c r="E161" s="621">
        <v>8.0000000000000002E-3</v>
      </c>
      <c r="F161" s="622">
        <v>1.0699999999999999E-2</v>
      </c>
      <c r="G161" s="623">
        <v>1.46E-2</v>
      </c>
      <c r="H161" s="621">
        <v>9.1999999999999998E-3</v>
      </c>
      <c r="I161" s="622">
        <v>1.23E-2</v>
      </c>
      <c r="J161" s="623">
        <v>1.6799999999999999E-2</v>
      </c>
      <c r="K161" s="621">
        <v>1.04E-2</v>
      </c>
      <c r="L161" s="622">
        <v>1.4E-2</v>
      </c>
      <c r="M161" s="623">
        <v>1.9E-2</v>
      </c>
      <c r="N161" s="621">
        <v>1.1299999999999999E-2</v>
      </c>
      <c r="O161" s="622">
        <v>1.5100000000000001E-2</v>
      </c>
      <c r="P161" s="623">
        <v>2.06E-2</v>
      </c>
      <c r="Q161" s="621">
        <v>1.6E-2</v>
      </c>
      <c r="R161" s="622">
        <v>2.1399999999999999E-2</v>
      </c>
      <c r="S161" s="623">
        <v>2.9100000000000001E-2</v>
      </c>
      <c r="T161" s="621">
        <v>3.0599999999999999E-2</v>
      </c>
      <c r="U161" s="622">
        <v>4.1099999999999998E-2</v>
      </c>
      <c r="V161" s="623">
        <v>5.6000000000000001E-2</v>
      </c>
      <c r="W161" s="621">
        <v>3.7999999999999999E-2</v>
      </c>
      <c r="X161" s="622">
        <v>5.0999999999999997E-2</v>
      </c>
      <c r="Y161" s="623">
        <v>6.9400000000000003E-2</v>
      </c>
    </row>
    <row r="162" spans="1:25">
      <c r="A162" s="227">
        <f t="shared" si="2"/>
        <v>16.5</v>
      </c>
      <c r="B162" s="621">
        <v>8.0000000000000002E-3</v>
      </c>
      <c r="C162" s="622">
        <v>1.0800000000000001E-2</v>
      </c>
      <c r="D162" s="623">
        <v>1.4800000000000001E-2</v>
      </c>
      <c r="E162" s="621">
        <v>8.0000000000000002E-3</v>
      </c>
      <c r="F162" s="622">
        <v>1.0800000000000001E-2</v>
      </c>
      <c r="G162" s="623">
        <v>1.4800000000000001E-2</v>
      </c>
      <c r="H162" s="621">
        <v>9.2999999999999992E-3</v>
      </c>
      <c r="I162" s="622">
        <v>1.2500000000000001E-2</v>
      </c>
      <c r="J162" s="623">
        <v>1.7100000000000001E-2</v>
      </c>
      <c r="K162" s="621">
        <v>1.0500000000000001E-2</v>
      </c>
      <c r="L162" s="622">
        <v>1.41E-2</v>
      </c>
      <c r="M162" s="623">
        <v>1.9400000000000001E-2</v>
      </c>
      <c r="N162" s="621">
        <v>1.14E-2</v>
      </c>
      <c r="O162" s="622">
        <v>1.5299999999999999E-2</v>
      </c>
      <c r="P162" s="623">
        <v>2.1000000000000001E-2</v>
      </c>
      <c r="Q162" s="621">
        <v>1.6E-2</v>
      </c>
      <c r="R162" s="622">
        <v>2.1700000000000001E-2</v>
      </c>
      <c r="S162" s="623">
        <v>2.9600000000000001E-2</v>
      </c>
      <c r="T162" s="621">
        <v>3.0800000000000001E-2</v>
      </c>
      <c r="U162" s="622">
        <v>4.1599999999999998E-2</v>
      </c>
      <c r="V162" s="623">
        <v>5.7000000000000002E-2</v>
      </c>
      <c r="W162" s="621">
        <v>3.8199999999999998E-2</v>
      </c>
      <c r="X162" s="622">
        <v>5.1700000000000003E-2</v>
      </c>
      <c r="Y162" s="623">
        <v>7.0800000000000002E-2</v>
      </c>
    </row>
    <row r="163" spans="1:25">
      <c r="A163" s="227">
        <f t="shared" si="2"/>
        <v>16.600000000000001</v>
      </c>
      <c r="B163" s="621">
        <v>8.0999999999999996E-3</v>
      </c>
      <c r="C163" s="622">
        <v>1.0999999999999999E-2</v>
      </c>
      <c r="D163" s="623">
        <v>1.5100000000000001E-2</v>
      </c>
      <c r="E163" s="621">
        <v>8.0999999999999996E-3</v>
      </c>
      <c r="F163" s="622">
        <v>1.0999999999999999E-2</v>
      </c>
      <c r="G163" s="623">
        <v>1.5100000000000001E-2</v>
      </c>
      <c r="H163" s="621">
        <v>9.2999999999999992E-3</v>
      </c>
      <c r="I163" s="622">
        <v>1.2699999999999999E-2</v>
      </c>
      <c r="J163" s="623">
        <v>1.7500000000000002E-2</v>
      </c>
      <c r="K163" s="621">
        <v>1.0500000000000001E-2</v>
      </c>
      <c r="L163" s="622">
        <v>1.43E-2</v>
      </c>
      <c r="M163" s="623">
        <v>1.9699999999999999E-2</v>
      </c>
      <c r="N163" s="621">
        <v>1.14E-2</v>
      </c>
      <c r="O163" s="622">
        <v>1.55E-2</v>
      </c>
      <c r="P163" s="623">
        <v>2.1399999999999999E-2</v>
      </c>
      <c r="Q163" s="621">
        <v>1.61E-2</v>
      </c>
      <c r="R163" s="622">
        <v>2.1999999999999999E-2</v>
      </c>
      <c r="S163" s="623">
        <v>3.0200000000000001E-2</v>
      </c>
      <c r="T163" s="621">
        <v>3.1E-2</v>
      </c>
      <c r="U163" s="622">
        <v>4.2200000000000001E-2</v>
      </c>
      <c r="V163" s="623">
        <v>5.8200000000000002E-2</v>
      </c>
      <c r="W163" s="621">
        <v>3.8399999999999997E-2</v>
      </c>
      <c r="X163" s="622">
        <v>5.2400000000000002E-2</v>
      </c>
      <c r="Y163" s="623">
        <v>7.22E-2</v>
      </c>
    </row>
    <row r="164" spans="1:25">
      <c r="A164" s="227">
        <f t="shared" si="2"/>
        <v>16.7</v>
      </c>
      <c r="B164" s="621">
        <v>8.0999999999999996E-3</v>
      </c>
      <c r="C164" s="622">
        <v>1.12E-2</v>
      </c>
      <c r="D164" s="623">
        <v>1.54E-2</v>
      </c>
      <c r="E164" s="621">
        <v>8.0999999999999996E-3</v>
      </c>
      <c r="F164" s="622">
        <v>1.12E-2</v>
      </c>
      <c r="G164" s="623">
        <v>1.54E-2</v>
      </c>
      <c r="H164" s="621">
        <v>9.4000000000000004E-3</v>
      </c>
      <c r="I164" s="622">
        <v>1.29E-2</v>
      </c>
      <c r="J164" s="623">
        <v>1.78E-2</v>
      </c>
      <c r="K164" s="621">
        <v>1.06E-2</v>
      </c>
      <c r="L164" s="622">
        <v>1.46E-2</v>
      </c>
      <c r="M164" s="623">
        <v>2.01E-2</v>
      </c>
      <c r="N164" s="621">
        <v>1.15E-2</v>
      </c>
      <c r="O164" s="622">
        <v>1.5800000000000002E-2</v>
      </c>
      <c r="P164" s="623">
        <v>2.18E-2</v>
      </c>
      <c r="Q164" s="621">
        <v>1.6199999999999999E-2</v>
      </c>
      <c r="R164" s="622">
        <v>2.23E-2</v>
      </c>
      <c r="S164" s="623">
        <v>3.0800000000000001E-2</v>
      </c>
      <c r="T164" s="621">
        <v>3.1199999999999999E-2</v>
      </c>
      <c r="U164" s="622">
        <v>4.2799999999999998E-2</v>
      </c>
      <c r="V164" s="623">
        <v>5.9299999999999999E-2</v>
      </c>
      <c r="W164" s="621">
        <v>3.8699999999999998E-2</v>
      </c>
      <c r="X164" s="622">
        <v>5.3199999999999997E-2</v>
      </c>
      <c r="Y164" s="623">
        <v>7.3599999999999999E-2</v>
      </c>
    </row>
    <row r="165" spans="1:25">
      <c r="A165" s="227">
        <f t="shared" si="2"/>
        <v>16.8</v>
      </c>
      <c r="B165" s="621">
        <v>8.2000000000000007E-3</v>
      </c>
      <c r="C165" s="622">
        <v>1.1299999999999999E-2</v>
      </c>
      <c r="D165" s="623">
        <v>1.5800000000000002E-2</v>
      </c>
      <c r="E165" s="621">
        <v>8.2000000000000007E-3</v>
      </c>
      <c r="F165" s="622">
        <v>1.1299999999999999E-2</v>
      </c>
      <c r="G165" s="623">
        <v>1.5800000000000002E-2</v>
      </c>
      <c r="H165" s="621">
        <v>9.4000000000000004E-3</v>
      </c>
      <c r="I165" s="622">
        <v>1.3100000000000001E-2</v>
      </c>
      <c r="J165" s="623">
        <v>1.8200000000000001E-2</v>
      </c>
      <c r="K165" s="621">
        <v>1.0699999999999999E-2</v>
      </c>
      <c r="L165" s="622">
        <v>1.4800000000000001E-2</v>
      </c>
      <c r="M165" s="623">
        <v>2.06E-2</v>
      </c>
      <c r="N165" s="621">
        <v>1.1599999999999999E-2</v>
      </c>
      <c r="O165" s="622">
        <v>1.6E-2</v>
      </c>
      <c r="P165" s="623">
        <v>2.23E-2</v>
      </c>
      <c r="Q165" s="621">
        <v>1.6299999999999999E-2</v>
      </c>
      <c r="R165" s="622">
        <v>2.2599999999999999E-2</v>
      </c>
      <c r="S165" s="623">
        <v>3.15E-2</v>
      </c>
      <c r="T165" s="621">
        <v>3.1399999999999997E-2</v>
      </c>
      <c r="U165" s="622">
        <v>4.3499999999999997E-2</v>
      </c>
      <c r="V165" s="623">
        <v>6.0499999999999998E-2</v>
      </c>
      <c r="W165" s="621">
        <v>3.8899999999999997E-2</v>
      </c>
      <c r="X165" s="622">
        <v>5.3999999999999999E-2</v>
      </c>
      <c r="Y165" s="623">
        <v>7.51E-2</v>
      </c>
    </row>
    <row r="166" spans="1:25">
      <c r="A166" s="227">
        <f t="shared" si="2"/>
        <v>16.899999999999999</v>
      </c>
      <c r="B166" s="621">
        <v>8.2000000000000007E-3</v>
      </c>
      <c r="C166" s="622">
        <v>1.15E-2</v>
      </c>
      <c r="D166" s="623">
        <v>1.61E-2</v>
      </c>
      <c r="E166" s="621">
        <v>8.2000000000000007E-3</v>
      </c>
      <c r="F166" s="622">
        <v>1.15E-2</v>
      </c>
      <c r="G166" s="623">
        <v>1.61E-2</v>
      </c>
      <c r="H166" s="621">
        <v>9.4999999999999998E-3</v>
      </c>
      <c r="I166" s="622">
        <v>1.3299999999999999E-2</v>
      </c>
      <c r="J166" s="623">
        <v>1.8599999999999998E-2</v>
      </c>
      <c r="K166" s="621">
        <v>1.0699999999999999E-2</v>
      </c>
      <c r="L166" s="622">
        <v>1.4999999999999999E-2</v>
      </c>
      <c r="M166" s="623">
        <v>2.1000000000000001E-2</v>
      </c>
      <c r="N166" s="621">
        <v>1.1599999999999999E-2</v>
      </c>
      <c r="O166" s="622">
        <v>1.6199999999999999E-2</v>
      </c>
      <c r="P166" s="623">
        <v>2.2700000000000001E-2</v>
      </c>
      <c r="Q166" s="621">
        <v>1.6400000000000001E-2</v>
      </c>
      <c r="R166" s="622">
        <v>2.3E-2</v>
      </c>
      <c r="S166" s="623">
        <v>3.2099999999999997E-2</v>
      </c>
      <c r="T166" s="621">
        <v>3.1600000000000003E-2</v>
      </c>
      <c r="U166" s="622">
        <v>4.4200000000000003E-2</v>
      </c>
      <c r="V166" s="623">
        <v>6.1800000000000001E-2</v>
      </c>
      <c r="W166" s="621">
        <v>3.9199999999999999E-2</v>
      </c>
      <c r="X166" s="622">
        <v>5.4800000000000001E-2</v>
      </c>
      <c r="Y166" s="623">
        <v>7.6700000000000004E-2</v>
      </c>
    </row>
    <row r="167" spans="1:25">
      <c r="A167" s="227">
        <f t="shared" si="2"/>
        <v>17</v>
      </c>
      <c r="B167" s="621">
        <v>8.3000000000000001E-3</v>
      </c>
      <c r="C167" s="622">
        <v>1.17E-2</v>
      </c>
      <c r="D167" s="623">
        <v>1.6400000000000001E-2</v>
      </c>
      <c r="E167" s="621">
        <v>8.3000000000000001E-3</v>
      </c>
      <c r="F167" s="622">
        <v>1.17E-2</v>
      </c>
      <c r="G167" s="623">
        <v>1.6400000000000001E-2</v>
      </c>
      <c r="H167" s="621">
        <v>9.5999999999999992E-3</v>
      </c>
      <c r="I167" s="622">
        <v>1.35E-2</v>
      </c>
      <c r="J167" s="623">
        <v>1.9E-2</v>
      </c>
      <c r="K167" s="621">
        <v>1.0800000000000001E-2</v>
      </c>
      <c r="L167" s="622">
        <v>1.52E-2</v>
      </c>
      <c r="M167" s="623">
        <v>2.1399999999999999E-2</v>
      </c>
      <c r="N167" s="621">
        <v>1.17E-2</v>
      </c>
      <c r="O167" s="622">
        <v>1.6500000000000001E-2</v>
      </c>
      <c r="P167" s="623">
        <v>2.3199999999999998E-2</v>
      </c>
      <c r="Q167" s="621">
        <v>1.66E-2</v>
      </c>
      <c r="R167" s="622">
        <v>2.3300000000000001E-2</v>
      </c>
      <c r="S167" s="623">
        <v>3.2800000000000003E-2</v>
      </c>
      <c r="T167" s="621">
        <v>3.1800000000000002E-2</v>
      </c>
      <c r="U167" s="622">
        <v>4.4900000000000002E-2</v>
      </c>
      <c r="V167" s="623">
        <v>6.3100000000000003E-2</v>
      </c>
      <c r="W167" s="621">
        <v>3.9399999999999998E-2</v>
      </c>
      <c r="X167" s="622">
        <v>5.57E-2</v>
      </c>
      <c r="Y167" s="623">
        <v>7.8399999999999997E-2</v>
      </c>
    </row>
    <row r="168" spans="1:25">
      <c r="A168" s="227">
        <f t="shared" si="2"/>
        <v>17.100000000000001</v>
      </c>
      <c r="B168" s="621">
        <v>8.3000000000000001E-3</v>
      </c>
      <c r="C168" s="622">
        <v>1.1900000000000001E-2</v>
      </c>
      <c r="D168" s="623">
        <v>1.6799999999999999E-2</v>
      </c>
      <c r="E168" s="621">
        <v>8.3000000000000001E-3</v>
      </c>
      <c r="F168" s="622">
        <v>1.1900000000000001E-2</v>
      </c>
      <c r="G168" s="623">
        <v>1.6799999999999999E-2</v>
      </c>
      <c r="H168" s="621">
        <v>9.5999999999999992E-3</v>
      </c>
      <c r="I168" s="622">
        <v>1.37E-2</v>
      </c>
      <c r="J168" s="623">
        <v>1.9400000000000001E-2</v>
      </c>
      <c r="K168" s="621">
        <v>1.09E-2</v>
      </c>
      <c r="L168" s="622">
        <v>1.55E-2</v>
      </c>
      <c r="M168" s="623">
        <v>2.1899999999999999E-2</v>
      </c>
      <c r="N168" s="621">
        <v>1.18E-2</v>
      </c>
      <c r="O168" s="622">
        <v>1.6799999999999999E-2</v>
      </c>
      <c r="P168" s="623">
        <v>2.3699999999999999E-2</v>
      </c>
      <c r="Q168" s="621">
        <v>1.67E-2</v>
      </c>
      <c r="R168" s="622">
        <v>2.3699999999999999E-2</v>
      </c>
      <c r="S168" s="623">
        <v>3.3500000000000002E-2</v>
      </c>
      <c r="T168" s="621">
        <v>3.2000000000000001E-2</v>
      </c>
      <c r="U168" s="622">
        <v>4.5600000000000002E-2</v>
      </c>
      <c r="V168" s="623">
        <v>6.4500000000000002E-2</v>
      </c>
      <c r="W168" s="621">
        <v>3.9699999999999999E-2</v>
      </c>
      <c r="X168" s="622">
        <v>5.6599999999999998E-2</v>
      </c>
      <c r="Y168" s="623">
        <v>8.0100000000000005E-2</v>
      </c>
    </row>
    <row r="169" spans="1:25">
      <c r="A169" s="227">
        <f t="shared" si="2"/>
        <v>17.2</v>
      </c>
      <c r="B169" s="621">
        <v>8.3999999999999995E-3</v>
      </c>
      <c r="C169" s="622">
        <v>1.21E-2</v>
      </c>
      <c r="D169" s="623">
        <v>1.72E-2</v>
      </c>
      <c r="E169" s="621">
        <v>8.3999999999999995E-3</v>
      </c>
      <c r="F169" s="622">
        <v>1.21E-2</v>
      </c>
      <c r="G169" s="623">
        <v>1.72E-2</v>
      </c>
      <c r="H169" s="621">
        <v>9.7000000000000003E-3</v>
      </c>
      <c r="I169" s="622">
        <v>1.3899999999999999E-2</v>
      </c>
      <c r="J169" s="623">
        <v>1.9800000000000002E-2</v>
      </c>
      <c r="K169" s="621">
        <v>1.0999999999999999E-2</v>
      </c>
      <c r="L169" s="622">
        <v>1.5699999999999999E-2</v>
      </c>
      <c r="M169" s="623">
        <v>2.24E-2</v>
      </c>
      <c r="N169" s="621">
        <v>1.1900000000000001E-2</v>
      </c>
      <c r="O169" s="622">
        <v>1.7000000000000001E-2</v>
      </c>
      <c r="P169" s="623">
        <v>2.4299999999999999E-2</v>
      </c>
      <c r="Q169" s="621">
        <v>1.6799999999999999E-2</v>
      </c>
      <c r="R169" s="622">
        <v>2.41E-2</v>
      </c>
      <c r="S169" s="623">
        <v>3.4299999999999997E-2</v>
      </c>
      <c r="T169" s="621">
        <v>3.2199999999999999E-2</v>
      </c>
      <c r="U169" s="622">
        <v>4.6300000000000001E-2</v>
      </c>
      <c r="V169" s="623">
        <v>6.6000000000000003E-2</v>
      </c>
      <c r="W169" s="621">
        <v>3.9899999999999998E-2</v>
      </c>
      <c r="X169" s="622">
        <v>5.7500000000000002E-2</v>
      </c>
      <c r="Y169" s="623">
        <v>8.1900000000000001E-2</v>
      </c>
    </row>
    <row r="170" spans="1:25">
      <c r="A170" s="227">
        <f t="shared" si="2"/>
        <v>17.3</v>
      </c>
      <c r="B170" s="621">
        <v>8.5000000000000006E-3</v>
      </c>
      <c r="C170" s="622">
        <v>1.23E-2</v>
      </c>
      <c r="D170" s="623">
        <v>1.7600000000000001E-2</v>
      </c>
      <c r="E170" s="621">
        <v>8.5000000000000006E-3</v>
      </c>
      <c r="F170" s="622">
        <v>1.23E-2</v>
      </c>
      <c r="G170" s="623">
        <v>1.7600000000000001E-2</v>
      </c>
      <c r="H170" s="621">
        <v>9.7999999999999997E-3</v>
      </c>
      <c r="I170" s="622">
        <v>1.4200000000000001E-2</v>
      </c>
      <c r="J170" s="623">
        <v>2.0299999999999999E-2</v>
      </c>
      <c r="K170" s="621">
        <v>1.0999999999999999E-2</v>
      </c>
      <c r="L170" s="622">
        <v>1.6E-2</v>
      </c>
      <c r="M170" s="623">
        <v>2.29E-2</v>
      </c>
      <c r="N170" s="621">
        <v>1.2E-2</v>
      </c>
      <c r="O170" s="622">
        <v>1.7299999999999999E-2</v>
      </c>
      <c r="P170" s="623">
        <v>2.4799999999999999E-2</v>
      </c>
      <c r="Q170" s="621">
        <v>1.6899999999999998E-2</v>
      </c>
      <c r="R170" s="622">
        <v>2.4500000000000001E-2</v>
      </c>
      <c r="S170" s="623">
        <v>3.5099999999999999E-2</v>
      </c>
      <c r="T170" s="621">
        <v>3.2399999999999998E-2</v>
      </c>
      <c r="U170" s="622">
        <v>4.7100000000000003E-2</v>
      </c>
      <c r="V170" s="623">
        <v>6.7599999999999993E-2</v>
      </c>
      <c r="W170" s="621">
        <v>4.02E-2</v>
      </c>
      <c r="X170" s="622">
        <v>5.8500000000000003E-2</v>
      </c>
      <c r="Y170" s="623">
        <v>8.3799999999999999E-2</v>
      </c>
    </row>
    <row r="171" spans="1:25">
      <c r="A171" s="227">
        <f t="shared" si="2"/>
        <v>17.399999999999999</v>
      </c>
      <c r="B171" s="621">
        <v>8.5000000000000006E-3</v>
      </c>
      <c r="C171" s="622">
        <v>1.2500000000000001E-2</v>
      </c>
      <c r="D171" s="623">
        <v>1.7999999999999999E-2</v>
      </c>
      <c r="E171" s="621">
        <v>8.5000000000000006E-3</v>
      </c>
      <c r="F171" s="622">
        <v>1.2500000000000001E-2</v>
      </c>
      <c r="G171" s="623">
        <v>1.7999999999999999E-2</v>
      </c>
      <c r="H171" s="621">
        <v>9.7999999999999997E-3</v>
      </c>
      <c r="I171" s="622">
        <v>1.44E-2</v>
      </c>
      <c r="J171" s="623">
        <v>2.0799999999999999E-2</v>
      </c>
      <c r="K171" s="621">
        <v>1.11E-2</v>
      </c>
      <c r="L171" s="622">
        <v>1.6299999999999999E-2</v>
      </c>
      <c r="M171" s="623">
        <v>2.35E-2</v>
      </c>
      <c r="N171" s="621">
        <v>1.2E-2</v>
      </c>
      <c r="O171" s="622">
        <v>1.7600000000000001E-2</v>
      </c>
      <c r="P171" s="623">
        <v>2.5399999999999999E-2</v>
      </c>
      <c r="Q171" s="621">
        <v>1.7000000000000001E-2</v>
      </c>
      <c r="R171" s="622">
        <v>2.4899999999999999E-2</v>
      </c>
      <c r="S171" s="623">
        <v>3.5900000000000001E-2</v>
      </c>
      <c r="T171" s="621">
        <v>3.27E-2</v>
      </c>
      <c r="U171" s="622">
        <v>4.8000000000000001E-2</v>
      </c>
      <c r="V171" s="623">
        <v>6.9199999999999998E-2</v>
      </c>
      <c r="W171" s="621">
        <v>4.0500000000000001E-2</v>
      </c>
      <c r="X171" s="622">
        <v>5.9499999999999997E-2</v>
      </c>
      <c r="Y171" s="623">
        <v>8.5900000000000004E-2</v>
      </c>
    </row>
    <row r="172" spans="1:25">
      <c r="A172" s="227">
        <f t="shared" si="2"/>
        <v>17.5</v>
      </c>
      <c r="B172" s="621">
        <v>8.6E-3</v>
      </c>
      <c r="C172" s="622">
        <v>1.2699999999999999E-2</v>
      </c>
      <c r="D172" s="623">
        <v>1.84E-2</v>
      </c>
      <c r="E172" s="621">
        <v>8.6E-3</v>
      </c>
      <c r="F172" s="622">
        <v>1.2699999999999999E-2</v>
      </c>
      <c r="G172" s="623">
        <v>1.84E-2</v>
      </c>
      <c r="H172" s="621">
        <v>9.9000000000000008E-3</v>
      </c>
      <c r="I172" s="622">
        <v>1.47E-2</v>
      </c>
      <c r="J172" s="623">
        <v>2.1299999999999999E-2</v>
      </c>
      <c r="K172" s="621">
        <v>1.12E-2</v>
      </c>
      <c r="L172" s="622">
        <v>1.66E-2</v>
      </c>
      <c r="M172" s="623">
        <v>2.41E-2</v>
      </c>
      <c r="N172" s="621">
        <v>1.21E-2</v>
      </c>
      <c r="O172" s="622">
        <v>1.7999999999999999E-2</v>
      </c>
      <c r="P172" s="623">
        <v>2.6100000000000002E-2</v>
      </c>
      <c r="Q172" s="621">
        <v>1.7100000000000001E-2</v>
      </c>
      <c r="R172" s="622">
        <v>2.5399999999999999E-2</v>
      </c>
      <c r="S172" s="623">
        <v>3.6799999999999999E-2</v>
      </c>
      <c r="T172" s="621">
        <v>3.2899999999999999E-2</v>
      </c>
      <c r="U172" s="622">
        <v>4.8800000000000003E-2</v>
      </c>
      <c r="V172" s="623">
        <v>7.0900000000000005E-2</v>
      </c>
      <c r="W172" s="621">
        <v>4.0800000000000003E-2</v>
      </c>
      <c r="X172" s="622">
        <v>6.0600000000000001E-2</v>
      </c>
      <c r="Y172" s="623">
        <v>8.7999999999999995E-2</v>
      </c>
    </row>
    <row r="173" spans="1:25">
      <c r="A173" s="227">
        <f t="shared" si="2"/>
        <v>17.600000000000001</v>
      </c>
      <c r="B173" s="621">
        <v>8.6E-3</v>
      </c>
      <c r="C173" s="622">
        <v>1.29E-2</v>
      </c>
      <c r="D173" s="623">
        <v>1.89E-2</v>
      </c>
      <c r="E173" s="621">
        <v>8.6999999999999994E-3</v>
      </c>
      <c r="F173" s="622">
        <v>1.2999999999999999E-2</v>
      </c>
      <c r="G173" s="623">
        <v>1.89E-2</v>
      </c>
      <c r="H173" s="621">
        <v>0.01</v>
      </c>
      <c r="I173" s="622">
        <v>1.49E-2</v>
      </c>
      <c r="J173" s="623">
        <v>2.18E-2</v>
      </c>
      <c r="K173" s="621">
        <v>1.1299999999999999E-2</v>
      </c>
      <c r="L173" s="622">
        <v>1.6899999999999998E-2</v>
      </c>
      <c r="M173" s="623">
        <v>2.47E-2</v>
      </c>
      <c r="N173" s="621">
        <v>1.2200000000000001E-2</v>
      </c>
      <c r="O173" s="622">
        <v>1.83E-2</v>
      </c>
      <c r="P173" s="623">
        <v>2.6700000000000002E-2</v>
      </c>
      <c r="Q173" s="621">
        <v>1.7299999999999999E-2</v>
      </c>
      <c r="R173" s="622">
        <v>2.5899999999999999E-2</v>
      </c>
      <c r="S173" s="623">
        <v>3.78E-2</v>
      </c>
      <c r="T173" s="621">
        <v>3.32E-2</v>
      </c>
      <c r="U173" s="622">
        <v>4.9799999999999997E-2</v>
      </c>
      <c r="V173" s="623">
        <v>7.2700000000000001E-2</v>
      </c>
      <c r="W173" s="621">
        <v>4.1099999999999998E-2</v>
      </c>
      <c r="X173" s="622">
        <v>6.1699999999999998E-2</v>
      </c>
      <c r="Y173" s="623">
        <v>9.0200000000000002E-2</v>
      </c>
    </row>
    <row r="174" spans="1:25">
      <c r="A174" s="227">
        <f t="shared" si="2"/>
        <v>17.7</v>
      </c>
      <c r="B174" s="621">
        <v>8.6999999999999994E-3</v>
      </c>
      <c r="C174" s="622">
        <v>1.32E-2</v>
      </c>
      <c r="D174" s="623">
        <v>1.9400000000000001E-2</v>
      </c>
      <c r="E174" s="621">
        <v>8.6999999999999994E-3</v>
      </c>
      <c r="F174" s="622">
        <v>1.32E-2</v>
      </c>
      <c r="G174" s="623">
        <v>1.9400000000000001E-2</v>
      </c>
      <c r="H174" s="621">
        <v>1.01E-2</v>
      </c>
      <c r="I174" s="622">
        <v>1.52E-2</v>
      </c>
      <c r="J174" s="623">
        <v>2.24E-2</v>
      </c>
      <c r="K174" s="621">
        <v>1.14E-2</v>
      </c>
      <c r="L174" s="622">
        <v>1.72E-2</v>
      </c>
      <c r="M174" s="623">
        <v>2.53E-2</v>
      </c>
      <c r="N174" s="621">
        <v>1.23E-2</v>
      </c>
      <c r="O174" s="622">
        <v>1.8700000000000001E-2</v>
      </c>
      <c r="P174" s="623">
        <v>2.7400000000000001E-2</v>
      </c>
      <c r="Q174" s="621">
        <v>1.7399999999999999E-2</v>
      </c>
      <c r="R174" s="622">
        <v>2.64E-2</v>
      </c>
      <c r="S174" s="623">
        <v>3.8699999999999998E-2</v>
      </c>
      <c r="T174" s="621">
        <v>3.3399999999999999E-2</v>
      </c>
      <c r="U174" s="622">
        <v>5.0700000000000002E-2</v>
      </c>
      <c r="V174" s="623">
        <v>7.4499999999999997E-2</v>
      </c>
      <c r="W174" s="621">
        <v>4.1399999999999999E-2</v>
      </c>
      <c r="X174" s="622">
        <v>6.2899999999999998E-2</v>
      </c>
      <c r="Y174" s="623">
        <v>9.2499999999999999E-2</v>
      </c>
    </row>
    <row r="175" spans="1:25">
      <c r="A175" s="227">
        <f t="shared" si="2"/>
        <v>17.8</v>
      </c>
      <c r="B175" s="621">
        <v>8.8000000000000005E-3</v>
      </c>
      <c r="C175" s="622">
        <v>1.35E-2</v>
      </c>
      <c r="D175" s="623">
        <v>1.9900000000000001E-2</v>
      </c>
      <c r="E175" s="621">
        <v>8.8000000000000005E-3</v>
      </c>
      <c r="F175" s="622">
        <v>1.35E-2</v>
      </c>
      <c r="G175" s="623">
        <v>1.9900000000000001E-2</v>
      </c>
      <c r="H175" s="621">
        <v>1.01E-2</v>
      </c>
      <c r="I175" s="622">
        <v>1.55E-2</v>
      </c>
      <c r="J175" s="623">
        <v>2.3E-2</v>
      </c>
      <c r="K175" s="621">
        <v>1.15E-2</v>
      </c>
      <c r="L175" s="622">
        <v>1.7600000000000001E-2</v>
      </c>
      <c r="M175" s="623">
        <v>2.5999999999999999E-2</v>
      </c>
      <c r="N175" s="621">
        <v>1.24E-2</v>
      </c>
      <c r="O175" s="622">
        <v>1.9E-2</v>
      </c>
      <c r="P175" s="623">
        <v>2.81E-2</v>
      </c>
      <c r="Q175" s="621">
        <v>1.7500000000000002E-2</v>
      </c>
      <c r="R175" s="622">
        <v>2.69E-2</v>
      </c>
      <c r="S175" s="623">
        <v>3.9800000000000002E-2</v>
      </c>
      <c r="T175" s="621">
        <v>3.3700000000000001E-2</v>
      </c>
      <c r="U175" s="622">
        <v>5.1700000000000003E-2</v>
      </c>
      <c r="V175" s="623">
        <v>7.6499999999999999E-2</v>
      </c>
      <c r="W175" s="621">
        <v>4.1799999999999997E-2</v>
      </c>
      <c r="X175" s="622">
        <v>6.4199999999999993E-2</v>
      </c>
      <c r="Y175" s="623">
        <v>9.5000000000000001E-2</v>
      </c>
    </row>
    <row r="176" spans="1:25">
      <c r="A176" s="227">
        <f t="shared" si="2"/>
        <v>17.899999999999999</v>
      </c>
      <c r="B176" s="621">
        <v>8.8999999999999999E-3</v>
      </c>
      <c r="C176" s="622">
        <v>1.37E-2</v>
      </c>
      <c r="D176" s="623">
        <v>2.0400000000000001E-2</v>
      </c>
      <c r="E176" s="621">
        <v>8.8999999999999999E-3</v>
      </c>
      <c r="F176" s="622">
        <v>1.37E-2</v>
      </c>
      <c r="G176" s="623">
        <v>2.0500000000000001E-2</v>
      </c>
      <c r="H176" s="621">
        <v>1.0200000000000001E-2</v>
      </c>
      <c r="I176" s="622">
        <v>1.5900000000000001E-2</v>
      </c>
      <c r="J176" s="623">
        <v>2.3599999999999999E-2</v>
      </c>
      <c r="K176" s="621">
        <v>1.1599999999999999E-2</v>
      </c>
      <c r="L176" s="622">
        <v>1.7899999999999999E-2</v>
      </c>
      <c r="M176" s="623">
        <v>2.6700000000000002E-2</v>
      </c>
      <c r="N176" s="621">
        <v>1.2500000000000001E-2</v>
      </c>
      <c r="O176" s="622">
        <v>1.9400000000000001E-2</v>
      </c>
      <c r="P176" s="623">
        <v>2.8899999999999999E-2</v>
      </c>
      <c r="Q176" s="621">
        <v>1.77E-2</v>
      </c>
      <c r="R176" s="622">
        <v>2.7400000000000001E-2</v>
      </c>
      <c r="S176" s="623">
        <v>4.0800000000000003E-2</v>
      </c>
      <c r="T176" s="621">
        <v>3.4000000000000002E-2</v>
      </c>
      <c r="U176" s="622">
        <v>5.28E-2</v>
      </c>
      <c r="V176" s="623">
        <v>7.8600000000000003E-2</v>
      </c>
      <c r="W176" s="621">
        <v>4.2099999999999999E-2</v>
      </c>
      <c r="X176" s="622">
        <v>6.5500000000000003E-2</v>
      </c>
      <c r="Y176" s="623">
        <v>9.7600000000000006E-2</v>
      </c>
    </row>
    <row r="177" spans="1:25">
      <c r="A177" s="227">
        <f t="shared" si="2"/>
        <v>18</v>
      </c>
      <c r="B177" s="621">
        <v>8.8999999999999999E-3</v>
      </c>
      <c r="C177" s="622">
        <v>1.4E-2</v>
      </c>
      <c r="D177" s="623">
        <v>2.1000000000000001E-2</v>
      </c>
      <c r="E177" s="621">
        <v>8.8999999999999999E-3</v>
      </c>
      <c r="F177" s="622">
        <v>1.4E-2</v>
      </c>
      <c r="G177" s="623">
        <v>2.1000000000000001E-2</v>
      </c>
      <c r="H177" s="621">
        <v>1.03E-2</v>
      </c>
      <c r="I177" s="622">
        <v>1.6199999999999999E-2</v>
      </c>
      <c r="J177" s="623">
        <v>2.4299999999999999E-2</v>
      </c>
      <c r="K177" s="621">
        <v>1.1599999999999999E-2</v>
      </c>
      <c r="L177" s="622">
        <v>1.83E-2</v>
      </c>
      <c r="M177" s="623">
        <v>2.7400000000000001E-2</v>
      </c>
      <c r="N177" s="621">
        <v>1.26E-2</v>
      </c>
      <c r="O177" s="622">
        <v>1.9800000000000002E-2</v>
      </c>
      <c r="P177" s="623">
        <v>2.9700000000000001E-2</v>
      </c>
      <c r="Q177" s="621">
        <v>1.78E-2</v>
      </c>
      <c r="R177" s="622">
        <v>2.8000000000000001E-2</v>
      </c>
      <c r="S177" s="623">
        <v>4.2000000000000003E-2</v>
      </c>
      <c r="T177" s="621">
        <v>3.4200000000000001E-2</v>
      </c>
      <c r="U177" s="622">
        <v>5.3900000000000003E-2</v>
      </c>
      <c r="V177" s="623">
        <v>8.0799999999999997E-2</v>
      </c>
      <c r="W177" s="621">
        <v>4.24E-2</v>
      </c>
      <c r="X177" s="622">
        <v>6.6900000000000001E-2</v>
      </c>
      <c r="Y177" s="623">
        <v>0.1003</v>
      </c>
    </row>
    <row r="178" spans="1:25">
      <c r="A178" s="227">
        <f t="shared" si="2"/>
        <v>18.100000000000001</v>
      </c>
      <c r="B178" s="621">
        <v>8.9999999999999993E-3</v>
      </c>
      <c r="C178" s="622">
        <v>1.43E-2</v>
      </c>
      <c r="D178" s="623">
        <v>2.1600000000000001E-2</v>
      </c>
      <c r="E178" s="621">
        <v>8.9999999999999993E-3</v>
      </c>
      <c r="F178" s="622">
        <v>1.43E-2</v>
      </c>
      <c r="G178" s="623">
        <v>2.1600000000000001E-2</v>
      </c>
      <c r="H178" s="621">
        <v>1.04E-2</v>
      </c>
      <c r="I178" s="622">
        <v>1.6500000000000001E-2</v>
      </c>
      <c r="J178" s="623">
        <v>2.5000000000000001E-2</v>
      </c>
      <c r="K178" s="621">
        <v>1.17E-2</v>
      </c>
      <c r="L178" s="622">
        <v>1.8700000000000001E-2</v>
      </c>
      <c r="M178" s="623">
        <v>2.8199999999999999E-2</v>
      </c>
      <c r="N178" s="621">
        <v>1.2699999999999999E-2</v>
      </c>
      <c r="O178" s="622">
        <v>2.0299999999999999E-2</v>
      </c>
      <c r="P178" s="623">
        <v>3.0599999999999999E-2</v>
      </c>
      <c r="Q178" s="621">
        <v>1.7999999999999999E-2</v>
      </c>
      <c r="R178" s="622">
        <v>2.86E-2</v>
      </c>
      <c r="S178" s="623">
        <v>4.3200000000000002E-2</v>
      </c>
      <c r="T178" s="621">
        <v>3.4500000000000003E-2</v>
      </c>
      <c r="U178" s="622">
        <v>5.5100000000000003E-2</v>
      </c>
      <c r="V178" s="623">
        <v>8.3099999999999993E-2</v>
      </c>
      <c r="W178" s="621">
        <v>4.2799999999999998E-2</v>
      </c>
      <c r="X178" s="622">
        <v>6.8400000000000002E-2</v>
      </c>
      <c r="Y178" s="623">
        <v>0.1032</v>
      </c>
    </row>
    <row r="179" spans="1:25">
      <c r="A179" s="227">
        <f t="shared" si="2"/>
        <v>18.2</v>
      </c>
      <c r="B179" s="621">
        <v>9.1000000000000004E-3</v>
      </c>
      <c r="C179" s="622">
        <v>1.46E-2</v>
      </c>
      <c r="D179" s="623">
        <v>2.23E-2</v>
      </c>
      <c r="E179" s="621">
        <v>9.1000000000000004E-3</v>
      </c>
      <c r="F179" s="622">
        <v>1.47E-2</v>
      </c>
      <c r="G179" s="623">
        <v>2.23E-2</v>
      </c>
      <c r="H179" s="621">
        <v>1.0500000000000001E-2</v>
      </c>
      <c r="I179" s="622">
        <v>1.6899999999999998E-2</v>
      </c>
      <c r="J179" s="623">
        <v>2.5700000000000001E-2</v>
      </c>
      <c r="K179" s="621">
        <v>1.1900000000000001E-2</v>
      </c>
      <c r="L179" s="622">
        <v>1.9099999999999999E-2</v>
      </c>
      <c r="M179" s="623">
        <v>2.9100000000000001E-2</v>
      </c>
      <c r="N179" s="621">
        <v>1.2800000000000001E-2</v>
      </c>
      <c r="O179" s="622">
        <v>2.07E-2</v>
      </c>
      <c r="P179" s="623">
        <v>3.15E-2</v>
      </c>
      <c r="Q179" s="621">
        <v>1.8100000000000002E-2</v>
      </c>
      <c r="R179" s="622">
        <v>2.93E-2</v>
      </c>
      <c r="S179" s="623">
        <v>4.4499999999999998E-2</v>
      </c>
      <c r="T179" s="621">
        <v>3.4799999999999998E-2</v>
      </c>
      <c r="U179" s="622">
        <v>5.6300000000000003E-2</v>
      </c>
      <c r="V179" s="623">
        <v>8.5599999999999996E-2</v>
      </c>
      <c r="W179" s="621">
        <v>4.3200000000000002E-2</v>
      </c>
      <c r="X179" s="622">
        <v>6.9900000000000004E-2</v>
      </c>
      <c r="Y179" s="623">
        <v>0.10630000000000001</v>
      </c>
    </row>
    <row r="180" spans="1:25">
      <c r="A180" s="227">
        <f t="shared" si="2"/>
        <v>18.3</v>
      </c>
      <c r="B180" s="621">
        <v>9.1999999999999998E-3</v>
      </c>
      <c r="C180" s="622">
        <v>1.4999999999999999E-2</v>
      </c>
      <c r="D180" s="623">
        <v>2.29E-2</v>
      </c>
      <c r="E180" s="621">
        <v>9.1999999999999998E-3</v>
      </c>
      <c r="F180" s="622">
        <v>1.4999999999999999E-2</v>
      </c>
      <c r="G180" s="623">
        <v>2.3E-2</v>
      </c>
      <c r="H180" s="621">
        <v>1.06E-2</v>
      </c>
      <c r="I180" s="622">
        <v>1.7299999999999999E-2</v>
      </c>
      <c r="J180" s="623">
        <v>2.6499999999999999E-2</v>
      </c>
      <c r="K180" s="621">
        <v>1.2E-2</v>
      </c>
      <c r="L180" s="622">
        <v>1.9599999999999999E-2</v>
      </c>
      <c r="M180" s="623">
        <v>2.9899999999999999E-2</v>
      </c>
      <c r="N180" s="621">
        <v>1.2999999999999999E-2</v>
      </c>
      <c r="O180" s="622">
        <v>2.12E-2</v>
      </c>
      <c r="P180" s="623">
        <v>3.2399999999999998E-2</v>
      </c>
      <c r="Q180" s="621">
        <v>1.83E-2</v>
      </c>
      <c r="R180" s="622">
        <v>2.9899999999999999E-2</v>
      </c>
      <c r="S180" s="623">
        <v>4.58E-2</v>
      </c>
      <c r="T180" s="621">
        <v>3.5200000000000002E-2</v>
      </c>
      <c r="U180" s="622">
        <v>5.7599999999999998E-2</v>
      </c>
      <c r="V180" s="623">
        <v>8.8200000000000001E-2</v>
      </c>
      <c r="W180" s="621">
        <v>4.36E-2</v>
      </c>
      <c r="X180" s="622">
        <v>7.1499999999999994E-2</v>
      </c>
      <c r="Y180" s="623">
        <v>0.1095</v>
      </c>
    </row>
    <row r="181" spans="1:25">
      <c r="A181" s="227">
        <f t="shared" si="2"/>
        <v>18.399999999999999</v>
      </c>
      <c r="B181" s="621">
        <v>9.2999999999999992E-3</v>
      </c>
      <c r="C181" s="622">
        <v>1.5299999999999999E-2</v>
      </c>
      <c r="D181" s="623">
        <v>2.3699999999999999E-2</v>
      </c>
      <c r="E181" s="621">
        <v>9.2999999999999992E-3</v>
      </c>
      <c r="F181" s="622">
        <v>1.54E-2</v>
      </c>
      <c r="G181" s="623">
        <v>2.3699999999999999E-2</v>
      </c>
      <c r="H181" s="621">
        <v>1.0699999999999999E-2</v>
      </c>
      <c r="I181" s="622">
        <v>1.77E-2</v>
      </c>
      <c r="J181" s="623">
        <v>2.7300000000000001E-2</v>
      </c>
      <c r="K181" s="621">
        <v>1.21E-2</v>
      </c>
      <c r="L181" s="622">
        <v>0.02</v>
      </c>
      <c r="M181" s="623">
        <v>3.09E-2</v>
      </c>
      <c r="N181" s="621">
        <v>1.3100000000000001E-2</v>
      </c>
      <c r="O181" s="622">
        <v>2.1700000000000001E-2</v>
      </c>
      <c r="P181" s="623">
        <v>3.3399999999999999E-2</v>
      </c>
      <c r="Q181" s="621">
        <v>1.8499999999999999E-2</v>
      </c>
      <c r="R181" s="622">
        <v>3.0700000000000002E-2</v>
      </c>
      <c r="S181" s="623">
        <v>4.7300000000000002E-2</v>
      </c>
      <c r="T181" s="621">
        <v>3.5499999999999997E-2</v>
      </c>
      <c r="U181" s="622">
        <v>5.8999999999999997E-2</v>
      </c>
      <c r="V181" s="623">
        <v>9.0999999999999998E-2</v>
      </c>
      <c r="W181" s="621">
        <v>4.3999999999999997E-2</v>
      </c>
      <c r="X181" s="622">
        <v>7.3200000000000001E-2</v>
      </c>
      <c r="Y181" s="623">
        <v>0.1129</v>
      </c>
    </row>
    <row r="182" spans="1:25">
      <c r="A182" s="227">
        <f t="shared" si="2"/>
        <v>18.5</v>
      </c>
      <c r="B182" s="621">
        <v>9.2999999999999992E-3</v>
      </c>
      <c r="C182" s="622">
        <v>1.5699999999999999E-2</v>
      </c>
      <c r="D182" s="623">
        <v>2.4400000000000002E-2</v>
      </c>
      <c r="E182" s="621">
        <v>9.2999999999999992E-3</v>
      </c>
      <c r="F182" s="622">
        <v>1.5699999999999999E-2</v>
      </c>
      <c r="G182" s="623">
        <v>2.4400000000000002E-2</v>
      </c>
      <c r="H182" s="621">
        <v>1.0800000000000001E-2</v>
      </c>
      <c r="I182" s="622">
        <v>1.8200000000000001E-2</v>
      </c>
      <c r="J182" s="623">
        <v>2.8199999999999999E-2</v>
      </c>
      <c r="K182" s="621">
        <v>1.2200000000000001E-2</v>
      </c>
      <c r="L182" s="622">
        <v>2.0500000000000001E-2</v>
      </c>
      <c r="M182" s="623">
        <v>3.1899999999999998E-2</v>
      </c>
      <c r="N182" s="621">
        <v>1.32E-2</v>
      </c>
      <c r="O182" s="622">
        <v>2.2200000000000001E-2</v>
      </c>
      <c r="P182" s="623">
        <v>3.4500000000000003E-2</v>
      </c>
      <c r="Q182" s="621">
        <v>1.8700000000000001E-2</v>
      </c>
      <c r="R182" s="622">
        <v>3.1399999999999997E-2</v>
      </c>
      <c r="S182" s="623">
        <v>4.8800000000000003E-2</v>
      </c>
      <c r="T182" s="621">
        <v>3.5799999999999998E-2</v>
      </c>
      <c r="U182" s="622">
        <v>6.0499999999999998E-2</v>
      </c>
      <c r="V182" s="623">
        <v>9.3899999999999997E-2</v>
      </c>
      <c r="W182" s="621">
        <v>4.4400000000000002E-2</v>
      </c>
      <c r="X182" s="622">
        <v>7.4999999999999997E-2</v>
      </c>
      <c r="Y182" s="623">
        <v>0.1166</v>
      </c>
    </row>
    <row r="183" spans="1:25">
      <c r="A183" s="227">
        <f t="shared" si="2"/>
        <v>18.600000000000001</v>
      </c>
      <c r="B183" s="621">
        <v>9.4000000000000004E-3</v>
      </c>
      <c r="C183" s="622">
        <v>1.61E-2</v>
      </c>
      <c r="D183" s="623">
        <v>2.52E-2</v>
      </c>
      <c r="E183" s="621">
        <v>9.4000000000000004E-3</v>
      </c>
      <c r="F183" s="622">
        <v>1.61E-2</v>
      </c>
      <c r="G183" s="623">
        <v>2.52E-2</v>
      </c>
      <c r="H183" s="621">
        <v>1.09E-2</v>
      </c>
      <c r="I183" s="622">
        <v>1.8599999999999998E-2</v>
      </c>
      <c r="J183" s="623">
        <v>2.9100000000000001E-2</v>
      </c>
      <c r="K183" s="621">
        <v>1.23E-2</v>
      </c>
      <c r="L183" s="622">
        <v>2.1000000000000001E-2</v>
      </c>
      <c r="M183" s="623">
        <v>3.2899999999999999E-2</v>
      </c>
      <c r="N183" s="621">
        <v>1.3299999999999999E-2</v>
      </c>
      <c r="O183" s="622">
        <v>2.2800000000000001E-2</v>
      </c>
      <c r="P183" s="623">
        <v>3.5700000000000003E-2</v>
      </c>
      <c r="Q183" s="621">
        <v>1.8800000000000001E-2</v>
      </c>
      <c r="R183" s="622">
        <v>3.2199999999999999E-2</v>
      </c>
      <c r="S183" s="623">
        <v>5.04E-2</v>
      </c>
      <c r="T183" s="621">
        <v>3.6200000000000003E-2</v>
      </c>
      <c r="U183" s="622">
        <v>6.2E-2</v>
      </c>
      <c r="V183" s="623">
        <v>9.7000000000000003E-2</v>
      </c>
      <c r="W183" s="621">
        <v>4.4900000000000002E-2</v>
      </c>
      <c r="X183" s="622">
        <v>7.6999999999999999E-2</v>
      </c>
      <c r="Y183" s="623">
        <v>0.1205</v>
      </c>
    </row>
    <row r="184" spans="1:25">
      <c r="A184" s="227">
        <f t="shared" si="2"/>
        <v>18.7</v>
      </c>
      <c r="B184" s="621">
        <v>9.4999999999999998E-3</v>
      </c>
      <c r="C184" s="622">
        <v>1.6500000000000001E-2</v>
      </c>
      <c r="D184" s="623">
        <v>2.6100000000000002E-2</v>
      </c>
      <c r="E184" s="621">
        <v>9.4999999999999998E-3</v>
      </c>
      <c r="F184" s="622">
        <v>1.66E-2</v>
      </c>
      <c r="G184" s="623">
        <v>2.6100000000000002E-2</v>
      </c>
      <c r="H184" s="621">
        <v>1.0999999999999999E-2</v>
      </c>
      <c r="I184" s="622">
        <v>1.9099999999999999E-2</v>
      </c>
      <c r="J184" s="623">
        <v>3.0099999999999998E-2</v>
      </c>
      <c r="K184" s="621">
        <v>1.24E-2</v>
      </c>
      <c r="L184" s="622">
        <v>2.1600000000000001E-2</v>
      </c>
      <c r="M184" s="623">
        <v>3.4000000000000002E-2</v>
      </c>
      <c r="N184" s="621">
        <v>1.35E-2</v>
      </c>
      <c r="O184" s="622">
        <v>2.3400000000000001E-2</v>
      </c>
      <c r="P184" s="623">
        <v>3.6900000000000002E-2</v>
      </c>
      <c r="Q184" s="621">
        <v>1.9E-2</v>
      </c>
      <c r="R184" s="622">
        <v>3.3099999999999997E-2</v>
      </c>
      <c r="S184" s="623">
        <v>5.21E-2</v>
      </c>
      <c r="T184" s="621">
        <v>3.6600000000000001E-2</v>
      </c>
      <c r="U184" s="622">
        <v>6.3600000000000004E-2</v>
      </c>
      <c r="V184" s="623">
        <v>0.1003</v>
      </c>
      <c r="W184" s="621">
        <v>4.53E-2</v>
      </c>
      <c r="X184" s="622">
        <v>7.9000000000000001E-2</v>
      </c>
      <c r="Y184" s="623">
        <v>0.1246</v>
      </c>
    </row>
    <row r="185" spans="1:25">
      <c r="A185" s="227">
        <f t="shared" si="2"/>
        <v>18.8</v>
      </c>
      <c r="B185" s="621">
        <v>9.5999999999999992E-3</v>
      </c>
      <c r="C185" s="622">
        <v>1.7000000000000001E-2</v>
      </c>
      <c r="D185" s="623">
        <v>2.7E-2</v>
      </c>
      <c r="E185" s="621">
        <v>9.5999999999999992E-3</v>
      </c>
      <c r="F185" s="622">
        <v>1.7000000000000001E-2</v>
      </c>
      <c r="G185" s="623">
        <v>2.7E-2</v>
      </c>
      <c r="H185" s="621">
        <v>1.11E-2</v>
      </c>
      <c r="I185" s="622">
        <v>1.9599999999999999E-2</v>
      </c>
      <c r="J185" s="623">
        <v>3.1199999999999999E-2</v>
      </c>
      <c r="K185" s="621">
        <v>1.26E-2</v>
      </c>
      <c r="L185" s="622">
        <v>2.2200000000000001E-2</v>
      </c>
      <c r="M185" s="623">
        <v>3.5200000000000002E-2</v>
      </c>
      <c r="N185" s="621">
        <v>1.3599999999999999E-2</v>
      </c>
      <c r="O185" s="622">
        <v>2.4E-2</v>
      </c>
      <c r="P185" s="623">
        <v>3.8199999999999998E-2</v>
      </c>
      <c r="Q185" s="621">
        <v>1.9199999999999998E-2</v>
      </c>
      <c r="R185" s="622">
        <v>3.4000000000000002E-2</v>
      </c>
      <c r="S185" s="623">
        <v>5.3900000000000003E-2</v>
      </c>
      <c r="T185" s="621">
        <v>3.6999999999999998E-2</v>
      </c>
      <c r="U185" s="622">
        <v>6.54E-2</v>
      </c>
      <c r="V185" s="623">
        <v>0.1038</v>
      </c>
      <c r="W185" s="621">
        <v>4.58E-2</v>
      </c>
      <c r="X185" s="622">
        <v>8.1100000000000005E-2</v>
      </c>
      <c r="Y185" s="623">
        <v>0.12889999999999999</v>
      </c>
    </row>
    <row r="186" spans="1:25">
      <c r="A186" s="227">
        <f t="shared" si="2"/>
        <v>18.899999999999999</v>
      </c>
      <c r="B186" s="621">
        <v>9.7000000000000003E-3</v>
      </c>
      <c r="C186" s="622">
        <v>1.7500000000000002E-2</v>
      </c>
      <c r="D186" s="623">
        <v>2.8000000000000001E-2</v>
      </c>
      <c r="E186" s="621">
        <v>9.7000000000000003E-3</v>
      </c>
      <c r="F186" s="622">
        <v>1.7500000000000002E-2</v>
      </c>
      <c r="G186" s="623">
        <v>2.8000000000000001E-2</v>
      </c>
      <c r="H186" s="621">
        <v>1.12E-2</v>
      </c>
      <c r="I186" s="622">
        <v>2.0199999999999999E-2</v>
      </c>
      <c r="J186" s="623">
        <v>3.2300000000000002E-2</v>
      </c>
      <c r="K186" s="621">
        <v>1.2699999999999999E-2</v>
      </c>
      <c r="L186" s="622">
        <v>2.2800000000000001E-2</v>
      </c>
      <c r="M186" s="623">
        <v>3.6499999999999998E-2</v>
      </c>
      <c r="N186" s="621">
        <v>1.38E-2</v>
      </c>
      <c r="O186" s="622">
        <v>2.47E-2</v>
      </c>
      <c r="P186" s="623">
        <v>3.95E-2</v>
      </c>
      <c r="Q186" s="621">
        <v>1.95E-2</v>
      </c>
      <c r="R186" s="622">
        <v>3.49E-2</v>
      </c>
      <c r="S186" s="623">
        <v>5.5899999999999998E-2</v>
      </c>
      <c r="T186" s="621">
        <v>3.7400000000000003E-2</v>
      </c>
      <c r="U186" s="622">
        <v>6.7199999999999996E-2</v>
      </c>
      <c r="V186" s="623">
        <v>0.1076</v>
      </c>
      <c r="W186" s="621">
        <v>4.6399999999999997E-2</v>
      </c>
      <c r="X186" s="622">
        <v>8.3400000000000002E-2</v>
      </c>
      <c r="Y186" s="623">
        <v>0.1336</v>
      </c>
    </row>
    <row r="187" spans="1:25">
      <c r="A187" s="227">
        <f t="shared" si="2"/>
        <v>19</v>
      </c>
      <c r="B187" s="621">
        <v>9.9000000000000008E-3</v>
      </c>
      <c r="C187" s="622">
        <v>1.7999999999999999E-2</v>
      </c>
      <c r="D187" s="623">
        <v>2.9000000000000001E-2</v>
      </c>
      <c r="E187" s="621">
        <v>9.9000000000000008E-3</v>
      </c>
      <c r="F187" s="622">
        <v>1.7999999999999999E-2</v>
      </c>
      <c r="G187" s="623">
        <v>2.9000000000000001E-2</v>
      </c>
      <c r="H187" s="621">
        <v>1.14E-2</v>
      </c>
      <c r="I187" s="622">
        <v>2.0799999999999999E-2</v>
      </c>
      <c r="J187" s="623">
        <v>3.3500000000000002E-2</v>
      </c>
      <c r="K187" s="621">
        <v>1.29E-2</v>
      </c>
      <c r="L187" s="622">
        <v>2.35E-2</v>
      </c>
      <c r="M187" s="623">
        <v>3.78E-2</v>
      </c>
      <c r="N187" s="621">
        <v>1.3899999999999999E-2</v>
      </c>
      <c r="O187" s="622">
        <v>2.5399999999999999E-2</v>
      </c>
      <c r="P187" s="623">
        <v>4.1000000000000002E-2</v>
      </c>
      <c r="Q187" s="621">
        <v>1.9699999999999999E-2</v>
      </c>
      <c r="R187" s="622">
        <v>3.5900000000000001E-2</v>
      </c>
      <c r="S187" s="623">
        <v>5.79E-2</v>
      </c>
      <c r="T187" s="621">
        <v>3.78E-2</v>
      </c>
      <c r="U187" s="622">
        <v>6.9099999999999995E-2</v>
      </c>
      <c r="V187" s="623">
        <v>0.1115</v>
      </c>
      <c r="W187" s="621">
        <v>4.6899999999999997E-2</v>
      </c>
      <c r="X187" s="622">
        <v>8.5800000000000001E-2</v>
      </c>
      <c r="Y187" s="623">
        <v>0.13850000000000001</v>
      </c>
    </row>
    <row r="188" spans="1:25">
      <c r="A188" s="227">
        <f t="shared" si="2"/>
        <v>19.100000000000001</v>
      </c>
      <c r="B188" s="621">
        <v>0.01</v>
      </c>
      <c r="C188" s="622">
        <v>1.8499999999999999E-2</v>
      </c>
      <c r="D188" s="623">
        <v>3.0099999999999998E-2</v>
      </c>
      <c r="E188" s="621">
        <v>0.01</v>
      </c>
      <c r="F188" s="622">
        <v>1.8499999999999999E-2</v>
      </c>
      <c r="G188" s="623">
        <v>3.0099999999999998E-2</v>
      </c>
      <c r="H188" s="621">
        <v>1.15E-2</v>
      </c>
      <c r="I188" s="622">
        <v>2.1399999999999999E-2</v>
      </c>
      <c r="J188" s="623">
        <v>3.4799999999999998E-2</v>
      </c>
      <c r="K188" s="621">
        <v>1.2999999999999999E-2</v>
      </c>
      <c r="L188" s="622">
        <v>2.4199999999999999E-2</v>
      </c>
      <c r="M188" s="623">
        <v>3.9300000000000002E-2</v>
      </c>
      <c r="N188" s="621">
        <v>1.41E-2</v>
      </c>
      <c r="O188" s="622">
        <v>2.6200000000000001E-2</v>
      </c>
      <c r="P188" s="623">
        <v>4.2599999999999999E-2</v>
      </c>
      <c r="Q188" s="621">
        <v>1.9900000000000001E-2</v>
      </c>
      <c r="R188" s="622">
        <v>3.6999999999999998E-2</v>
      </c>
      <c r="S188" s="623">
        <v>6.0100000000000001E-2</v>
      </c>
      <c r="T188" s="621">
        <v>3.8300000000000001E-2</v>
      </c>
      <c r="U188" s="622">
        <v>7.1199999999999999E-2</v>
      </c>
      <c r="V188" s="623">
        <v>0.1158</v>
      </c>
      <c r="W188" s="621">
        <v>4.7500000000000001E-2</v>
      </c>
      <c r="X188" s="622">
        <v>8.8400000000000006E-2</v>
      </c>
      <c r="Y188" s="623">
        <v>0.14380000000000001</v>
      </c>
    </row>
    <row r="189" spans="1:25">
      <c r="A189" s="227">
        <f t="shared" si="2"/>
        <v>19.2</v>
      </c>
      <c r="B189" s="621">
        <v>1.01E-2</v>
      </c>
      <c r="C189" s="622">
        <v>1.9099999999999999E-2</v>
      </c>
      <c r="D189" s="623">
        <v>3.1300000000000001E-2</v>
      </c>
      <c r="E189" s="621">
        <v>1.01E-2</v>
      </c>
      <c r="F189" s="622">
        <v>1.9099999999999999E-2</v>
      </c>
      <c r="G189" s="623">
        <v>3.1300000000000001E-2</v>
      </c>
      <c r="H189" s="621">
        <v>1.17E-2</v>
      </c>
      <c r="I189" s="622">
        <v>2.1999999999999999E-2</v>
      </c>
      <c r="J189" s="623">
        <v>3.61E-2</v>
      </c>
      <c r="K189" s="621">
        <v>1.32E-2</v>
      </c>
      <c r="L189" s="622">
        <v>2.4899999999999999E-2</v>
      </c>
      <c r="M189" s="623">
        <v>4.0800000000000003E-2</v>
      </c>
      <c r="N189" s="621">
        <v>1.43E-2</v>
      </c>
      <c r="O189" s="622">
        <v>2.7E-2</v>
      </c>
      <c r="P189" s="623">
        <v>4.4200000000000003E-2</v>
      </c>
      <c r="Q189" s="621">
        <v>2.0199999999999999E-2</v>
      </c>
      <c r="R189" s="622">
        <v>3.8100000000000002E-2</v>
      </c>
      <c r="S189" s="623">
        <v>6.25E-2</v>
      </c>
      <c r="T189" s="621">
        <v>3.8699999999999998E-2</v>
      </c>
      <c r="U189" s="622">
        <v>7.3400000000000007E-2</v>
      </c>
      <c r="V189" s="623">
        <v>0.1203</v>
      </c>
      <c r="W189" s="621">
        <v>4.8000000000000001E-2</v>
      </c>
      <c r="X189" s="622">
        <v>9.11E-2</v>
      </c>
      <c r="Y189" s="623">
        <v>0.14940000000000001</v>
      </c>
    </row>
    <row r="190" spans="1:25">
      <c r="A190" s="227">
        <f t="shared" si="2"/>
        <v>19.3</v>
      </c>
      <c r="B190" s="621">
        <v>1.0200000000000001E-2</v>
      </c>
      <c r="C190" s="622">
        <v>1.9699999999999999E-2</v>
      </c>
      <c r="D190" s="623">
        <v>3.2500000000000001E-2</v>
      </c>
      <c r="E190" s="621">
        <v>1.0200000000000001E-2</v>
      </c>
      <c r="F190" s="622">
        <v>1.9699999999999999E-2</v>
      </c>
      <c r="G190" s="623">
        <v>3.2500000000000001E-2</v>
      </c>
      <c r="H190" s="621">
        <v>1.18E-2</v>
      </c>
      <c r="I190" s="622">
        <v>2.2700000000000001E-2</v>
      </c>
      <c r="J190" s="623">
        <v>3.7600000000000001E-2</v>
      </c>
      <c r="K190" s="621">
        <v>1.3299999999999999E-2</v>
      </c>
      <c r="L190" s="622">
        <v>2.5700000000000001E-2</v>
      </c>
      <c r="M190" s="623">
        <v>4.2500000000000003E-2</v>
      </c>
      <c r="N190" s="621">
        <v>1.4500000000000001E-2</v>
      </c>
      <c r="O190" s="622">
        <v>2.7799999999999998E-2</v>
      </c>
      <c r="P190" s="623">
        <v>4.5999999999999999E-2</v>
      </c>
      <c r="Q190" s="621">
        <v>2.0400000000000001E-2</v>
      </c>
      <c r="R190" s="622">
        <v>3.9399999999999998E-2</v>
      </c>
      <c r="S190" s="623">
        <v>6.5000000000000002E-2</v>
      </c>
      <c r="T190" s="621">
        <v>3.9199999999999999E-2</v>
      </c>
      <c r="U190" s="622">
        <v>7.5800000000000006E-2</v>
      </c>
      <c r="V190" s="623">
        <v>0.12509999999999999</v>
      </c>
      <c r="W190" s="621">
        <v>4.87E-2</v>
      </c>
      <c r="X190" s="622">
        <v>9.4100000000000003E-2</v>
      </c>
      <c r="Y190" s="623">
        <v>0.15540000000000001</v>
      </c>
    </row>
    <row r="191" spans="1:25">
      <c r="A191" s="227">
        <f t="shared" si="2"/>
        <v>19.399999999999999</v>
      </c>
      <c r="B191" s="621">
        <v>1.04E-2</v>
      </c>
      <c r="C191" s="622">
        <v>2.0299999999999999E-2</v>
      </c>
      <c r="D191" s="623">
        <v>3.39E-2</v>
      </c>
      <c r="E191" s="621">
        <v>1.04E-2</v>
      </c>
      <c r="F191" s="622">
        <v>2.0400000000000001E-2</v>
      </c>
      <c r="G191" s="623">
        <v>3.39E-2</v>
      </c>
      <c r="H191" s="621">
        <v>1.2E-2</v>
      </c>
      <c r="I191" s="622">
        <v>2.35E-2</v>
      </c>
      <c r="J191" s="623">
        <v>3.9100000000000003E-2</v>
      </c>
      <c r="K191" s="621">
        <v>1.35E-2</v>
      </c>
      <c r="L191" s="622">
        <v>2.6499999999999999E-2</v>
      </c>
      <c r="M191" s="623">
        <v>4.4200000000000003E-2</v>
      </c>
      <c r="N191" s="621">
        <v>1.47E-2</v>
      </c>
      <c r="O191" s="622">
        <v>2.8799999999999999E-2</v>
      </c>
      <c r="P191" s="623">
        <v>4.7899999999999998E-2</v>
      </c>
      <c r="Q191" s="621">
        <v>2.07E-2</v>
      </c>
      <c r="R191" s="622">
        <v>4.0599999999999997E-2</v>
      </c>
      <c r="S191" s="623">
        <v>6.7699999999999996E-2</v>
      </c>
      <c r="T191" s="621">
        <v>3.9800000000000002E-2</v>
      </c>
      <c r="U191" s="622">
        <v>7.8200000000000006E-2</v>
      </c>
      <c r="V191" s="623">
        <v>0.1303</v>
      </c>
      <c r="W191" s="621">
        <v>4.9299999999999997E-2</v>
      </c>
      <c r="X191" s="622">
        <v>9.7100000000000006E-2</v>
      </c>
      <c r="Y191" s="623">
        <v>0.1618</v>
      </c>
    </row>
    <row r="192" spans="1:25">
      <c r="A192" s="227">
        <f t="shared" si="2"/>
        <v>19.5</v>
      </c>
      <c r="B192" s="621">
        <v>1.0500000000000001E-2</v>
      </c>
      <c r="C192" s="622">
        <v>2.1000000000000001E-2</v>
      </c>
      <c r="D192" s="623">
        <v>3.5299999999999998E-2</v>
      </c>
      <c r="E192" s="621">
        <v>1.0500000000000001E-2</v>
      </c>
      <c r="F192" s="622">
        <v>2.1000000000000001E-2</v>
      </c>
      <c r="G192" s="623">
        <v>3.5299999999999998E-2</v>
      </c>
      <c r="H192" s="621">
        <v>1.21E-2</v>
      </c>
      <c r="I192" s="622">
        <v>2.4299999999999999E-2</v>
      </c>
      <c r="J192" s="623">
        <v>4.0800000000000003E-2</v>
      </c>
      <c r="K192" s="621">
        <v>1.37E-2</v>
      </c>
      <c r="L192" s="622">
        <v>2.7400000000000001E-2</v>
      </c>
      <c r="M192" s="623">
        <v>4.6100000000000002E-2</v>
      </c>
      <c r="N192" s="621">
        <v>1.49E-2</v>
      </c>
      <c r="O192" s="622">
        <v>2.9700000000000001E-2</v>
      </c>
      <c r="P192" s="623">
        <v>4.99E-2</v>
      </c>
      <c r="Q192" s="621">
        <v>2.1000000000000001E-2</v>
      </c>
      <c r="R192" s="622">
        <v>4.2000000000000003E-2</v>
      </c>
      <c r="S192" s="623">
        <v>7.0499999999999993E-2</v>
      </c>
      <c r="T192" s="621">
        <v>4.0300000000000002E-2</v>
      </c>
      <c r="U192" s="622">
        <v>8.09E-2</v>
      </c>
      <c r="V192" s="623">
        <v>0.1358</v>
      </c>
      <c r="W192" s="621">
        <v>0.05</v>
      </c>
      <c r="X192" s="622">
        <v>0.1004</v>
      </c>
      <c r="Y192" s="623">
        <v>0.1686</v>
      </c>
    </row>
    <row r="193" spans="1:25">
      <c r="A193" s="227">
        <f t="shared" si="2"/>
        <v>19.600000000000001</v>
      </c>
      <c r="B193" s="621">
        <v>1.0699999999999999E-2</v>
      </c>
      <c r="C193" s="622">
        <v>2.18E-2</v>
      </c>
      <c r="D193" s="623">
        <v>3.6799999999999999E-2</v>
      </c>
      <c r="E193" s="621">
        <v>1.0699999999999999E-2</v>
      </c>
      <c r="F193" s="622">
        <v>2.18E-2</v>
      </c>
      <c r="G193" s="623">
        <v>3.6799999999999999E-2</v>
      </c>
      <c r="H193" s="621">
        <v>1.23E-2</v>
      </c>
      <c r="I193" s="622">
        <v>2.5100000000000001E-2</v>
      </c>
      <c r="J193" s="623">
        <v>4.2500000000000003E-2</v>
      </c>
      <c r="K193" s="621">
        <v>1.3899999999999999E-2</v>
      </c>
      <c r="L193" s="622">
        <v>2.8400000000000002E-2</v>
      </c>
      <c r="M193" s="623">
        <v>4.8099999999999997E-2</v>
      </c>
      <c r="N193" s="621">
        <v>1.5100000000000001E-2</v>
      </c>
      <c r="O193" s="622">
        <v>3.0800000000000001E-2</v>
      </c>
      <c r="P193" s="623">
        <v>5.21E-2</v>
      </c>
      <c r="Q193" s="621">
        <v>2.1299999999999999E-2</v>
      </c>
      <c r="R193" s="622">
        <v>4.3499999999999997E-2</v>
      </c>
      <c r="S193" s="623">
        <v>7.3599999999999999E-2</v>
      </c>
      <c r="T193" s="621">
        <v>4.0899999999999999E-2</v>
      </c>
      <c r="U193" s="622">
        <v>8.3699999999999997E-2</v>
      </c>
      <c r="V193" s="623">
        <v>0.14169999999999999</v>
      </c>
      <c r="W193" s="621">
        <v>5.0700000000000002E-2</v>
      </c>
      <c r="X193" s="622">
        <v>0.10390000000000001</v>
      </c>
      <c r="Y193" s="623">
        <v>0.1759</v>
      </c>
    </row>
    <row r="194" spans="1:25">
      <c r="A194" s="227">
        <f t="shared" si="2"/>
        <v>19.7</v>
      </c>
      <c r="B194" s="621">
        <v>1.0800000000000001E-2</v>
      </c>
      <c r="C194" s="622">
        <v>2.2499999999999999E-2</v>
      </c>
      <c r="D194" s="623">
        <v>3.85E-2</v>
      </c>
      <c r="E194" s="621">
        <v>1.0800000000000001E-2</v>
      </c>
      <c r="F194" s="622">
        <v>2.2499999999999999E-2</v>
      </c>
      <c r="G194" s="623">
        <v>3.85E-2</v>
      </c>
      <c r="H194" s="621">
        <v>1.2500000000000001E-2</v>
      </c>
      <c r="I194" s="622">
        <v>2.5999999999999999E-2</v>
      </c>
      <c r="J194" s="623">
        <v>4.4400000000000002E-2</v>
      </c>
      <c r="K194" s="621">
        <v>1.41E-2</v>
      </c>
      <c r="L194" s="622">
        <v>2.9399999999999999E-2</v>
      </c>
      <c r="M194" s="623">
        <v>5.0200000000000002E-2</v>
      </c>
      <c r="N194" s="621">
        <v>1.5299999999999999E-2</v>
      </c>
      <c r="O194" s="622">
        <v>3.1899999999999998E-2</v>
      </c>
      <c r="P194" s="623">
        <v>5.4399999999999997E-2</v>
      </c>
      <c r="Q194" s="621">
        <v>2.1600000000000001E-2</v>
      </c>
      <c r="R194" s="622">
        <v>4.4999999999999998E-2</v>
      </c>
      <c r="S194" s="623">
        <v>7.6899999999999996E-2</v>
      </c>
      <c r="T194" s="621">
        <v>4.1500000000000002E-2</v>
      </c>
      <c r="U194" s="622">
        <v>8.6699999999999999E-2</v>
      </c>
      <c r="V194" s="623">
        <v>0.14799999999999999</v>
      </c>
      <c r="W194" s="621">
        <v>5.1499999999999997E-2</v>
      </c>
      <c r="X194" s="622">
        <v>0.1077</v>
      </c>
      <c r="Y194" s="623">
        <v>0.1837</v>
      </c>
    </row>
    <row r="195" spans="1:25">
      <c r="A195" s="227">
        <f t="shared" si="2"/>
        <v>19.8</v>
      </c>
      <c r="B195" s="621">
        <v>1.0999999999999999E-2</v>
      </c>
      <c r="C195" s="622">
        <v>2.3400000000000001E-2</v>
      </c>
      <c r="D195" s="623">
        <v>4.02E-2</v>
      </c>
      <c r="E195" s="621">
        <v>1.0999999999999999E-2</v>
      </c>
      <c r="F195" s="622">
        <v>2.3400000000000001E-2</v>
      </c>
      <c r="G195" s="623">
        <v>4.02E-2</v>
      </c>
      <c r="H195" s="621">
        <v>1.2699999999999999E-2</v>
      </c>
      <c r="I195" s="622">
        <v>2.7E-2</v>
      </c>
      <c r="J195" s="623">
        <v>4.6399999999999997E-2</v>
      </c>
      <c r="K195" s="621">
        <v>1.43E-2</v>
      </c>
      <c r="L195" s="622">
        <v>3.0499999999999999E-2</v>
      </c>
      <c r="M195" s="623">
        <v>5.2499999999999998E-2</v>
      </c>
      <c r="N195" s="621">
        <v>1.55E-2</v>
      </c>
      <c r="O195" s="622">
        <v>3.3000000000000002E-2</v>
      </c>
      <c r="P195" s="623">
        <v>5.6899999999999999E-2</v>
      </c>
      <c r="Q195" s="621">
        <v>2.1899999999999999E-2</v>
      </c>
      <c r="R195" s="622">
        <v>4.6699999999999998E-2</v>
      </c>
      <c r="S195" s="623">
        <v>8.0299999999999996E-2</v>
      </c>
      <c r="T195" s="621">
        <v>4.2200000000000001E-2</v>
      </c>
      <c r="U195" s="622">
        <v>8.9899999999999994E-2</v>
      </c>
      <c r="V195" s="623">
        <v>0.1547</v>
      </c>
      <c r="W195" s="621">
        <v>5.2299999999999999E-2</v>
      </c>
      <c r="X195" s="622">
        <v>0.1116</v>
      </c>
      <c r="Y195" s="623">
        <v>0.19209999999999999</v>
      </c>
    </row>
    <row r="196" spans="1:25">
      <c r="A196" s="227">
        <f t="shared" si="2"/>
        <v>19.899999999999999</v>
      </c>
      <c r="B196" s="621">
        <v>1.12E-2</v>
      </c>
      <c r="C196" s="622">
        <v>2.4199999999999999E-2</v>
      </c>
      <c r="D196" s="623">
        <v>4.2099999999999999E-2</v>
      </c>
      <c r="E196" s="621">
        <v>1.12E-2</v>
      </c>
      <c r="F196" s="622">
        <v>2.4299999999999999E-2</v>
      </c>
      <c r="G196" s="623">
        <v>4.2099999999999999E-2</v>
      </c>
      <c r="H196" s="621">
        <v>1.29E-2</v>
      </c>
      <c r="I196" s="622">
        <v>2.8000000000000001E-2</v>
      </c>
      <c r="J196" s="623">
        <v>4.8599999999999997E-2</v>
      </c>
      <c r="K196" s="621">
        <v>1.46E-2</v>
      </c>
      <c r="L196" s="622">
        <v>3.1600000000000003E-2</v>
      </c>
      <c r="M196" s="623">
        <v>5.4899999999999997E-2</v>
      </c>
      <c r="N196" s="621">
        <v>1.5800000000000002E-2</v>
      </c>
      <c r="O196" s="622">
        <v>3.4299999999999997E-2</v>
      </c>
      <c r="P196" s="623">
        <v>5.9499999999999997E-2</v>
      </c>
      <c r="Q196" s="621">
        <v>2.23E-2</v>
      </c>
      <c r="R196" s="622">
        <v>4.8399999999999999E-2</v>
      </c>
      <c r="S196" s="623">
        <v>8.4099999999999994E-2</v>
      </c>
      <c r="T196" s="621">
        <v>4.2900000000000001E-2</v>
      </c>
      <c r="U196" s="622">
        <v>9.3299999999999994E-2</v>
      </c>
      <c r="V196" s="623">
        <v>0.16189999999999999</v>
      </c>
      <c r="W196" s="621">
        <v>5.3199999999999997E-2</v>
      </c>
      <c r="X196" s="622">
        <v>0.1158</v>
      </c>
      <c r="Y196" s="623">
        <v>0.2011</v>
      </c>
    </row>
    <row r="197" spans="1:25">
      <c r="A197" s="227">
        <f t="shared" si="2"/>
        <v>20</v>
      </c>
      <c r="B197" s="621">
        <v>1.14E-2</v>
      </c>
      <c r="C197" s="622">
        <v>2.52E-2</v>
      </c>
      <c r="D197" s="623">
        <v>4.41E-2</v>
      </c>
      <c r="E197" s="621">
        <v>1.14E-2</v>
      </c>
      <c r="F197" s="622">
        <v>2.52E-2</v>
      </c>
      <c r="G197" s="623">
        <v>4.41E-2</v>
      </c>
      <c r="H197" s="621">
        <v>1.3100000000000001E-2</v>
      </c>
      <c r="I197" s="622">
        <v>2.9100000000000001E-2</v>
      </c>
      <c r="J197" s="623">
        <v>5.0900000000000001E-2</v>
      </c>
      <c r="K197" s="621">
        <v>1.4800000000000001E-2</v>
      </c>
      <c r="L197" s="622">
        <v>3.2899999999999999E-2</v>
      </c>
      <c r="M197" s="623">
        <v>5.7500000000000002E-2</v>
      </c>
      <c r="N197" s="621">
        <v>1.61E-2</v>
      </c>
      <c r="O197" s="622">
        <v>3.56E-2</v>
      </c>
      <c r="P197" s="623">
        <v>6.2300000000000001E-2</v>
      </c>
      <c r="Q197" s="621">
        <v>2.2700000000000001E-2</v>
      </c>
      <c r="R197" s="622">
        <v>5.0299999999999997E-2</v>
      </c>
      <c r="S197" s="623">
        <v>8.8099999999999998E-2</v>
      </c>
      <c r="T197" s="621">
        <v>4.36E-2</v>
      </c>
      <c r="U197" s="622">
        <v>9.69E-2</v>
      </c>
      <c r="V197" s="623">
        <v>0.1696</v>
      </c>
      <c r="W197" s="621">
        <v>5.4100000000000002E-2</v>
      </c>
      <c r="X197" s="622">
        <v>0.1203</v>
      </c>
      <c r="Y197" s="623">
        <v>0.21060000000000001</v>
      </c>
    </row>
    <row r="198" spans="1:25">
      <c r="A198" s="227">
        <f t="shared" si="2"/>
        <v>20.100000000000001</v>
      </c>
      <c r="B198" s="621">
        <v>1.1599999999999999E-2</v>
      </c>
      <c r="C198" s="622">
        <v>2.6200000000000001E-2</v>
      </c>
      <c r="D198" s="623">
        <v>4.6199999999999998E-2</v>
      </c>
      <c r="E198" s="621">
        <v>1.1599999999999999E-2</v>
      </c>
      <c r="F198" s="622">
        <v>2.6200000000000001E-2</v>
      </c>
      <c r="G198" s="623">
        <v>4.6300000000000001E-2</v>
      </c>
      <c r="H198" s="621">
        <v>1.3299999999999999E-2</v>
      </c>
      <c r="I198" s="622">
        <v>3.0200000000000001E-2</v>
      </c>
      <c r="J198" s="623">
        <v>5.3400000000000003E-2</v>
      </c>
      <c r="K198" s="621">
        <v>1.5100000000000001E-2</v>
      </c>
      <c r="L198" s="622">
        <v>3.4200000000000001E-2</v>
      </c>
      <c r="M198" s="623">
        <v>6.0299999999999999E-2</v>
      </c>
      <c r="N198" s="621">
        <v>1.6299999999999999E-2</v>
      </c>
      <c r="O198" s="622">
        <v>3.6999999999999998E-2</v>
      </c>
      <c r="P198" s="623">
        <v>6.54E-2</v>
      </c>
      <c r="Q198" s="621">
        <v>2.3099999999999999E-2</v>
      </c>
      <c r="R198" s="622">
        <v>5.2299999999999999E-2</v>
      </c>
      <c r="S198" s="623">
        <v>9.2399999999999996E-2</v>
      </c>
      <c r="T198" s="621">
        <v>4.4400000000000002E-2</v>
      </c>
      <c r="U198" s="622">
        <v>0.1007</v>
      </c>
      <c r="V198" s="623">
        <v>0.1779</v>
      </c>
      <c r="W198" s="621">
        <v>5.5E-2</v>
      </c>
      <c r="X198" s="622">
        <v>0.12509999999999999</v>
      </c>
      <c r="Y198" s="623">
        <v>0.22090000000000001</v>
      </c>
    </row>
    <row r="199" spans="1:25">
      <c r="A199" s="227">
        <f t="shared" si="2"/>
        <v>20.2</v>
      </c>
      <c r="B199" s="621">
        <v>1.18E-2</v>
      </c>
      <c r="C199" s="622">
        <v>2.7199999999999998E-2</v>
      </c>
      <c r="D199" s="623">
        <v>4.8500000000000001E-2</v>
      </c>
      <c r="E199" s="621">
        <v>1.18E-2</v>
      </c>
      <c r="F199" s="622">
        <v>2.7300000000000001E-2</v>
      </c>
      <c r="G199" s="623">
        <v>4.8599999999999997E-2</v>
      </c>
      <c r="H199" s="621">
        <v>1.3599999999999999E-2</v>
      </c>
      <c r="I199" s="622">
        <v>3.15E-2</v>
      </c>
      <c r="J199" s="623">
        <v>5.6000000000000001E-2</v>
      </c>
      <c r="K199" s="621">
        <v>1.54E-2</v>
      </c>
      <c r="L199" s="622">
        <v>3.56E-2</v>
      </c>
      <c r="M199" s="623">
        <v>6.3299999999999995E-2</v>
      </c>
      <c r="N199" s="621">
        <v>1.66E-2</v>
      </c>
      <c r="O199" s="622">
        <v>3.85E-2</v>
      </c>
      <c r="P199" s="623">
        <v>6.8599999999999994E-2</v>
      </c>
      <c r="Q199" s="621">
        <v>2.35E-2</v>
      </c>
      <c r="R199" s="622">
        <v>5.4399999999999997E-2</v>
      </c>
      <c r="S199" s="623">
        <v>9.7000000000000003E-2</v>
      </c>
      <c r="T199" s="621">
        <v>4.5199999999999997E-2</v>
      </c>
      <c r="U199" s="622">
        <v>0.1048</v>
      </c>
      <c r="V199" s="623">
        <v>0.1867</v>
      </c>
      <c r="W199" s="621">
        <v>5.6000000000000001E-2</v>
      </c>
      <c r="X199" s="622">
        <v>0.13020000000000001</v>
      </c>
      <c r="Y199" s="623">
        <v>0.23180000000000001</v>
      </c>
    </row>
    <row r="200" spans="1:25">
      <c r="A200" s="227">
        <f t="shared" si="2"/>
        <v>20.3</v>
      </c>
      <c r="B200" s="621">
        <v>1.2E-2</v>
      </c>
      <c r="C200" s="622">
        <v>2.8400000000000002E-2</v>
      </c>
      <c r="D200" s="623">
        <v>5.0999999999999997E-2</v>
      </c>
      <c r="E200" s="621">
        <v>1.2E-2</v>
      </c>
      <c r="F200" s="622">
        <v>2.8400000000000002E-2</v>
      </c>
      <c r="G200" s="623">
        <v>5.0999999999999997E-2</v>
      </c>
      <c r="H200" s="621">
        <v>1.38E-2</v>
      </c>
      <c r="I200" s="622">
        <v>3.2800000000000003E-2</v>
      </c>
      <c r="J200" s="623">
        <v>5.8799999999999998E-2</v>
      </c>
      <c r="K200" s="621">
        <v>1.5599999999999999E-2</v>
      </c>
      <c r="L200" s="622">
        <v>3.6999999999999998E-2</v>
      </c>
      <c r="M200" s="623">
        <v>6.6500000000000004E-2</v>
      </c>
      <c r="N200" s="621">
        <v>1.6899999999999998E-2</v>
      </c>
      <c r="O200" s="622">
        <v>4.0099999999999997E-2</v>
      </c>
      <c r="P200" s="623">
        <v>7.2099999999999997E-2</v>
      </c>
      <c r="Q200" s="621">
        <v>2.3900000000000001E-2</v>
      </c>
      <c r="R200" s="622">
        <v>5.67E-2</v>
      </c>
      <c r="S200" s="623">
        <v>0.1018</v>
      </c>
      <c r="T200" s="621">
        <v>4.5999999999999999E-2</v>
      </c>
      <c r="U200" s="622">
        <v>0.10920000000000001</v>
      </c>
      <c r="V200" s="623">
        <v>0.1961</v>
      </c>
      <c r="W200" s="621">
        <v>5.7099999999999998E-2</v>
      </c>
      <c r="X200" s="622">
        <v>0.1356</v>
      </c>
      <c r="Y200" s="623">
        <v>0.24349999999999999</v>
      </c>
    </row>
    <row r="201" spans="1:25">
      <c r="A201" s="227">
        <f t="shared" si="2"/>
        <v>20.399999999999999</v>
      </c>
      <c r="B201" s="621">
        <v>1.2200000000000001E-2</v>
      </c>
      <c r="C201" s="622">
        <v>2.9600000000000001E-2</v>
      </c>
      <c r="D201" s="623">
        <v>5.3600000000000002E-2</v>
      </c>
      <c r="E201" s="621">
        <v>1.2200000000000001E-2</v>
      </c>
      <c r="F201" s="622">
        <v>2.9600000000000001E-2</v>
      </c>
      <c r="G201" s="623">
        <v>5.3600000000000002E-2</v>
      </c>
      <c r="H201" s="621">
        <v>1.41E-2</v>
      </c>
      <c r="I201" s="622">
        <v>3.4099999999999998E-2</v>
      </c>
      <c r="J201" s="623">
        <v>6.1899999999999997E-2</v>
      </c>
      <c r="K201" s="621">
        <v>1.6E-2</v>
      </c>
      <c r="L201" s="622">
        <v>3.8600000000000002E-2</v>
      </c>
      <c r="M201" s="623">
        <v>6.9900000000000004E-2</v>
      </c>
      <c r="N201" s="621">
        <v>1.7299999999999999E-2</v>
      </c>
      <c r="O201" s="622">
        <v>4.1799999999999997E-2</v>
      </c>
      <c r="P201" s="623">
        <v>7.5800000000000006E-2</v>
      </c>
      <c r="Q201" s="621">
        <v>2.4400000000000002E-2</v>
      </c>
      <c r="R201" s="622">
        <v>5.91E-2</v>
      </c>
      <c r="S201" s="623">
        <v>0.1071</v>
      </c>
      <c r="T201" s="621">
        <v>4.6899999999999997E-2</v>
      </c>
      <c r="U201" s="622">
        <v>0.1138</v>
      </c>
      <c r="V201" s="623">
        <v>0.20619999999999999</v>
      </c>
      <c r="W201" s="621">
        <v>5.8200000000000002E-2</v>
      </c>
      <c r="X201" s="622">
        <v>0.14130000000000001</v>
      </c>
      <c r="Y201" s="623">
        <v>0.25600000000000001</v>
      </c>
    </row>
    <row r="202" spans="1:25">
      <c r="A202" s="227">
        <f t="shared" ref="A202:A265" si="3">ROUND(A201+0.1,1)</f>
        <v>20.5</v>
      </c>
      <c r="B202" s="621">
        <v>1.2500000000000001E-2</v>
      </c>
      <c r="C202" s="622">
        <v>3.0800000000000001E-2</v>
      </c>
      <c r="D202" s="623">
        <v>5.6399999999999999E-2</v>
      </c>
      <c r="E202" s="621">
        <v>1.2500000000000001E-2</v>
      </c>
      <c r="F202" s="622">
        <v>3.0800000000000001E-2</v>
      </c>
      <c r="G202" s="623">
        <v>5.6399999999999999E-2</v>
      </c>
      <c r="H202" s="621">
        <v>1.44E-2</v>
      </c>
      <c r="I202" s="622">
        <v>3.56E-2</v>
      </c>
      <c r="J202" s="623">
        <v>6.5100000000000005E-2</v>
      </c>
      <c r="K202" s="621">
        <v>1.6299999999999999E-2</v>
      </c>
      <c r="L202" s="622">
        <v>4.02E-2</v>
      </c>
      <c r="M202" s="623">
        <v>7.3599999999999999E-2</v>
      </c>
      <c r="N202" s="621">
        <v>1.7600000000000001E-2</v>
      </c>
      <c r="O202" s="622">
        <v>4.36E-2</v>
      </c>
      <c r="P202" s="623">
        <v>7.9699999999999993E-2</v>
      </c>
      <c r="Q202" s="621">
        <v>2.4899999999999999E-2</v>
      </c>
      <c r="R202" s="622">
        <v>6.1600000000000002E-2</v>
      </c>
      <c r="S202" s="623">
        <v>0.11260000000000001</v>
      </c>
      <c r="T202" s="621">
        <v>4.7899999999999998E-2</v>
      </c>
      <c r="U202" s="622">
        <v>0.1186</v>
      </c>
      <c r="V202" s="623">
        <v>0.21690000000000001</v>
      </c>
      <c r="W202" s="621">
        <v>5.9400000000000001E-2</v>
      </c>
      <c r="X202" s="622">
        <v>0.14729999999999999</v>
      </c>
      <c r="Y202" s="623">
        <v>0.26939999999999997</v>
      </c>
    </row>
    <row r="203" spans="1:25">
      <c r="A203" s="227">
        <f t="shared" si="3"/>
        <v>20.6</v>
      </c>
      <c r="B203" s="621">
        <v>1.2699999999999999E-2</v>
      </c>
      <c r="C203" s="622">
        <v>3.2199999999999999E-2</v>
      </c>
      <c r="D203" s="623">
        <v>5.9299999999999999E-2</v>
      </c>
      <c r="E203" s="621">
        <v>1.2699999999999999E-2</v>
      </c>
      <c r="F203" s="622">
        <v>3.2199999999999999E-2</v>
      </c>
      <c r="G203" s="623">
        <v>5.9400000000000001E-2</v>
      </c>
      <c r="H203" s="621">
        <v>1.47E-2</v>
      </c>
      <c r="I203" s="622">
        <v>3.7100000000000001E-2</v>
      </c>
      <c r="J203" s="623">
        <v>6.8500000000000005E-2</v>
      </c>
      <c r="K203" s="621">
        <v>1.66E-2</v>
      </c>
      <c r="L203" s="622">
        <v>4.2000000000000003E-2</v>
      </c>
      <c r="M203" s="623">
        <v>7.7499999999999999E-2</v>
      </c>
      <c r="N203" s="621">
        <v>1.7999999999999999E-2</v>
      </c>
      <c r="O203" s="622">
        <v>4.5499999999999999E-2</v>
      </c>
      <c r="P203" s="623">
        <v>8.3900000000000002E-2</v>
      </c>
      <c r="Q203" s="621">
        <v>2.5399999999999999E-2</v>
      </c>
      <c r="R203" s="622">
        <v>6.4199999999999993E-2</v>
      </c>
      <c r="S203" s="623">
        <v>0.1186</v>
      </c>
      <c r="T203" s="621">
        <v>4.8899999999999999E-2</v>
      </c>
      <c r="U203" s="622">
        <v>0.1237</v>
      </c>
      <c r="V203" s="623">
        <v>0.2283</v>
      </c>
      <c r="W203" s="621">
        <v>6.0600000000000001E-2</v>
      </c>
      <c r="X203" s="622">
        <v>0.1537</v>
      </c>
      <c r="Y203" s="623">
        <v>0.28349999999999997</v>
      </c>
    </row>
    <row r="204" spans="1:25">
      <c r="A204" s="227">
        <f t="shared" si="3"/>
        <v>20.7</v>
      </c>
      <c r="B204" s="621">
        <v>1.2999999999999999E-2</v>
      </c>
      <c r="C204" s="622">
        <v>3.3599999999999998E-2</v>
      </c>
      <c r="D204" s="623">
        <v>6.25E-2</v>
      </c>
      <c r="E204" s="621">
        <v>1.2999999999999999E-2</v>
      </c>
      <c r="F204" s="622">
        <v>3.3599999999999998E-2</v>
      </c>
      <c r="G204" s="623">
        <v>6.25E-2</v>
      </c>
      <c r="H204" s="621">
        <v>1.4999999999999999E-2</v>
      </c>
      <c r="I204" s="622">
        <v>3.8699999999999998E-2</v>
      </c>
      <c r="J204" s="623">
        <v>7.22E-2</v>
      </c>
      <c r="K204" s="621">
        <v>1.7000000000000001E-2</v>
      </c>
      <c r="L204" s="622">
        <v>4.3799999999999999E-2</v>
      </c>
      <c r="M204" s="623">
        <v>8.1600000000000006E-2</v>
      </c>
      <c r="N204" s="621">
        <v>1.84E-2</v>
      </c>
      <c r="O204" s="622">
        <v>4.7399999999999998E-2</v>
      </c>
      <c r="P204" s="623">
        <v>8.8400000000000006E-2</v>
      </c>
      <c r="Q204" s="621">
        <v>2.5999999999999999E-2</v>
      </c>
      <c r="R204" s="622">
        <v>6.7000000000000004E-2</v>
      </c>
      <c r="S204" s="623">
        <v>0.1249</v>
      </c>
      <c r="T204" s="621">
        <v>4.99E-2</v>
      </c>
      <c r="U204" s="622">
        <v>0.12909999999999999</v>
      </c>
      <c r="V204" s="623">
        <v>0.24049999999999999</v>
      </c>
      <c r="W204" s="621">
        <v>6.1899999999999997E-2</v>
      </c>
      <c r="X204" s="622">
        <v>0.16039999999999999</v>
      </c>
      <c r="Y204" s="623">
        <v>0.29859999999999998</v>
      </c>
    </row>
    <row r="205" spans="1:25">
      <c r="A205" s="227">
        <f t="shared" si="3"/>
        <v>20.8</v>
      </c>
      <c r="B205" s="621">
        <v>1.3299999999999999E-2</v>
      </c>
      <c r="C205" s="622">
        <v>3.5000000000000003E-2</v>
      </c>
      <c r="D205" s="623">
        <v>6.5799999999999997E-2</v>
      </c>
      <c r="E205" s="621">
        <v>1.3299999999999999E-2</v>
      </c>
      <c r="F205" s="622">
        <v>3.5000000000000003E-2</v>
      </c>
      <c r="G205" s="623">
        <v>6.59E-2</v>
      </c>
      <c r="H205" s="621">
        <v>1.5299999999999999E-2</v>
      </c>
      <c r="I205" s="622">
        <v>4.0399999999999998E-2</v>
      </c>
      <c r="J205" s="623">
        <v>7.5999999999999998E-2</v>
      </c>
      <c r="K205" s="621">
        <v>1.7299999999999999E-2</v>
      </c>
      <c r="L205" s="622">
        <v>4.5699999999999998E-2</v>
      </c>
      <c r="M205" s="623">
        <v>8.5900000000000004E-2</v>
      </c>
      <c r="N205" s="621">
        <v>1.8800000000000001E-2</v>
      </c>
      <c r="O205" s="622">
        <v>4.9500000000000002E-2</v>
      </c>
      <c r="P205" s="623">
        <v>9.3100000000000002E-2</v>
      </c>
      <c r="Q205" s="621">
        <v>2.6499999999999999E-2</v>
      </c>
      <c r="R205" s="622">
        <v>7.0000000000000007E-2</v>
      </c>
      <c r="S205" s="623">
        <v>0.13159999999999999</v>
      </c>
      <c r="T205" s="621">
        <v>5.0999999999999997E-2</v>
      </c>
      <c r="U205" s="622">
        <v>0.1348</v>
      </c>
      <c r="V205" s="623">
        <v>0.25330000000000003</v>
      </c>
      <c r="W205" s="621">
        <v>6.3299999999999995E-2</v>
      </c>
      <c r="X205" s="622">
        <v>0.16739999999999999</v>
      </c>
      <c r="Y205" s="623">
        <v>0.31459999999999999</v>
      </c>
    </row>
    <row r="206" spans="1:25">
      <c r="A206" s="227">
        <f t="shared" si="3"/>
        <v>20.9</v>
      </c>
      <c r="B206" s="621">
        <v>1.3599999999999999E-2</v>
      </c>
      <c r="C206" s="622">
        <v>3.6600000000000001E-2</v>
      </c>
      <c r="D206" s="623">
        <v>6.9400000000000003E-2</v>
      </c>
      <c r="E206" s="621">
        <v>1.3599999999999999E-2</v>
      </c>
      <c r="F206" s="622">
        <v>3.6600000000000001E-2</v>
      </c>
      <c r="G206" s="623">
        <v>6.9400000000000003E-2</v>
      </c>
      <c r="H206" s="621">
        <v>1.5699999999999999E-2</v>
      </c>
      <c r="I206" s="622">
        <v>4.2200000000000001E-2</v>
      </c>
      <c r="J206" s="623">
        <v>8.0100000000000005E-2</v>
      </c>
      <c r="K206" s="621">
        <v>1.77E-2</v>
      </c>
      <c r="L206" s="622">
        <v>4.7699999999999999E-2</v>
      </c>
      <c r="M206" s="623">
        <v>9.0499999999999997E-2</v>
      </c>
      <c r="N206" s="621">
        <v>1.9199999999999998E-2</v>
      </c>
      <c r="O206" s="622">
        <v>5.1700000000000003E-2</v>
      </c>
      <c r="P206" s="623">
        <v>9.8100000000000007E-2</v>
      </c>
      <c r="Q206" s="621">
        <v>2.7099999999999999E-2</v>
      </c>
      <c r="R206" s="622">
        <v>7.2999999999999995E-2</v>
      </c>
      <c r="S206" s="623">
        <v>0.1386</v>
      </c>
      <c r="T206" s="621">
        <v>5.2200000000000003E-2</v>
      </c>
      <c r="U206" s="622">
        <v>0.14069999999999999</v>
      </c>
      <c r="V206" s="623">
        <v>0.26690000000000003</v>
      </c>
      <c r="W206" s="621">
        <v>6.4699999999999994E-2</v>
      </c>
      <c r="X206" s="622">
        <v>0.17480000000000001</v>
      </c>
      <c r="Y206" s="623">
        <v>0.33139999999999997</v>
      </c>
    </row>
    <row r="207" spans="1:25">
      <c r="A207" s="227">
        <f t="shared" si="3"/>
        <v>21</v>
      </c>
      <c r="B207" s="621">
        <v>1.3899999999999999E-2</v>
      </c>
      <c r="C207" s="622">
        <v>3.8100000000000002E-2</v>
      </c>
      <c r="D207" s="623">
        <v>7.3099999999999998E-2</v>
      </c>
      <c r="E207" s="621">
        <v>1.3899999999999999E-2</v>
      </c>
      <c r="F207" s="622">
        <v>3.8199999999999998E-2</v>
      </c>
      <c r="G207" s="623">
        <v>7.3099999999999998E-2</v>
      </c>
      <c r="H207" s="621">
        <v>1.6E-2</v>
      </c>
      <c r="I207" s="622">
        <v>4.3999999999999997E-2</v>
      </c>
      <c r="J207" s="623">
        <v>8.4400000000000003E-2</v>
      </c>
      <c r="K207" s="621">
        <v>1.8100000000000002E-2</v>
      </c>
      <c r="L207" s="622">
        <v>4.9799999999999997E-2</v>
      </c>
      <c r="M207" s="623">
        <v>9.5399999999999999E-2</v>
      </c>
      <c r="N207" s="621">
        <v>1.9599999999999999E-2</v>
      </c>
      <c r="O207" s="622">
        <v>5.3900000000000003E-2</v>
      </c>
      <c r="P207" s="623">
        <v>0.1033</v>
      </c>
      <c r="Q207" s="621">
        <v>2.7799999999999998E-2</v>
      </c>
      <c r="R207" s="622">
        <v>7.6200000000000004E-2</v>
      </c>
      <c r="S207" s="623">
        <v>0.14599999999999999</v>
      </c>
      <c r="T207" s="621">
        <v>5.3400000000000003E-2</v>
      </c>
      <c r="U207" s="622">
        <v>0.14680000000000001</v>
      </c>
      <c r="V207" s="623">
        <v>0.28120000000000001</v>
      </c>
      <c r="W207" s="621">
        <v>6.6199999999999995E-2</v>
      </c>
      <c r="X207" s="622">
        <v>0.18240000000000001</v>
      </c>
      <c r="Y207" s="623">
        <v>0.34920000000000001</v>
      </c>
    </row>
    <row r="208" spans="1:25">
      <c r="A208" s="227">
        <f t="shared" si="3"/>
        <v>21.1</v>
      </c>
      <c r="B208" s="621">
        <v>1.4200000000000001E-2</v>
      </c>
      <c r="C208" s="622">
        <v>3.9800000000000002E-2</v>
      </c>
      <c r="D208" s="623">
        <v>7.6999999999999999E-2</v>
      </c>
      <c r="E208" s="621">
        <v>1.4200000000000001E-2</v>
      </c>
      <c r="F208" s="622">
        <v>3.9800000000000002E-2</v>
      </c>
      <c r="G208" s="623">
        <v>7.6999999999999999E-2</v>
      </c>
      <c r="H208" s="621">
        <v>1.6400000000000001E-2</v>
      </c>
      <c r="I208" s="622">
        <v>4.5900000000000003E-2</v>
      </c>
      <c r="J208" s="623">
        <v>8.8900000000000007E-2</v>
      </c>
      <c r="K208" s="621">
        <v>1.8499999999999999E-2</v>
      </c>
      <c r="L208" s="622">
        <v>5.1900000000000002E-2</v>
      </c>
      <c r="M208" s="623">
        <v>0.10050000000000001</v>
      </c>
      <c r="N208" s="621">
        <v>2.01E-2</v>
      </c>
      <c r="O208" s="622">
        <v>5.62E-2</v>
      </c>
      <c r="P208" s="623">
        <v>0.10879999999999999</v>
      </c>
      <c r="Q208" s="621">
        <v>2.8400000000000002E-2</v>
      </c>
      <c r="R208" s="622">
        <v>7.9500000000000001E-2</v>
      </c>
      <c r="S208" s="623">
        <v>0.15379999999999999</v>
      </c>
      <c r="T208" s="621">
        <v>5.4600000000000003E-2</v>
      </c>
      <c r="U208" s="622">
        <v>0.15310000000000001</v>
      </c>
      <c r="V208" s="623">
        <v>0.29620000000000002</v>
      </c>
      <c r="W208" s="621">
        <v>6.7699999999999996E-2</v>
      </c>
      <c r="X208" s="622">
        <v>0.19020000000000001</v>
      </c>
      <c r="Y208" s="623">
        <v>0.36770000000000003</v>
      </c>
    </row>
    <row r="209" spans="1:25">
      <c r="A209" s="227">
        <f t="shared" si="3"/>
        <v>21.2</v>
      </c>
      <c r="B209" s="621">
        <v>1.4500000000000001E-2</v>
      </c>
      <c r="C209" s="622">
        <v>4.1500000000000002E-2</v>
      </c>
      <c r="D209" s="623">
        <v>8.1000000000000003E-2</v>
      </c>
      <c r="E209" s="621">
        <v>1.46E-2</v>
      </c>
      <c r="F209" s="622">
        <v>4.1500000000000002E-2</v>
      </c>
      <c r="G209" s="623">
        <v>8.1100000000000005E-2</v>
      </c>
      <c r="H209" s="621">
        <v>1.6799999999999999E-2</v>
      </c>
      <c r="I209" s="622">
        <v>4.7899999999999998E-2</v>
      </c>
      <c r="J209" s="623">
        <v>9.3600000000000003E-2</v>
      </c>
      <c r="K209" s="621">
        <v>1.9E-2</v>
      </c>
      <c r="L209" s="622">
        <v>5.4100000000000002E-2</v>
      </c>
      <c r="M209" s="623">
        <v>0.10580000000000001</v>
      </c>
      <c r="N209" s="621">
        <v>2.06E-2</v>
      </c>
      <c r="O209" s="622">
        <v>5.8599999999999999E-2</v>
      </c>
      <c r="P209" s="623">
        <v>0.11459999999999999</v>
      </c>
      <c r="Q209" s="621">
        <v>2.9000000000000001E-2</v>
      </c>
      <c r="R209" s="622">
        <v>8.2900000000000001E-2</v>
      </c>
      <c r="S209" s="623">
        <v>0.16189999999999999</v>
      </c>
      <c r="T209" s="621">
        <v>5.5899999999999998E-2</v>
      </c>
      <c r="U209" s="622">
        <v>0.15959999999999999</v>
      </c>
      <c r="V209" s="623">
        <v>0.31169999999999998</v>
      </c>
      <c r="W209" s="621">
        <v>6.93E-2</v>
      </c>
      <c r="X209" s="622">
        <v>0.1983</v>
      </c>
      <c r="Y209" s="623">
        <v>0.3871</v>
      </c>
    </row>
    <row r="210" spans="1:25">
      <c r="A210" s="227">
        <f t="shared" si="3"/>
        <v>21.3</v>
      </c>
      <c r="B210" s="621">
        <v>1.49E-2</v>
      </c>
      <c r="C210" s="622">
        <v>4.3200000000000002E-2</v>
      </c>
      <c r="D210" s="623">
        <v>8.5199999999999998E-2</v>
      </c>
      <c r="E210" s="621">
        <v>1.49E-2</v>
      </c>
      <c r="F210" s="622">
        <v>4.3200000000000002E-2</v>
      </c>
      <c r="G210" s="623">
        <v>8.5300000000000001E-2</v>
      </c>
      <c r="H210" s="621">
        <v>1.72E-2</v>
      </c>
      <c r="I210" s="622">
        <v>4.9799999999999997E-2</v>
      </c>
      <c r="J210" s="623">
        <v>9.8400000000000001E-2</v>
      </c>
      <c r="K210" s="621">
        <v>1.9400000000000001E-2</v>
      </c>
      <c r="L210" s="622">
        <v>5.6300000000000003E-2</v>
      </c>
      <c r="M210" s="623">
        <v>0.11119999999999999</v>
      </c>
      <c r="N210" s="621">
        <v>2.1000000000000001E-2</v>
      </c>
      <c r="O210" s="622">
        <v>6.0999999999999999E-2</v>
      </c>
      <c r="P210" s="623">
        <v>0.1205</v>
      </c>
      <c r="Q210" s="621">
        <v>2.9700000000000001E-2</v>
      </c>
      <c r="R210" s="622">
        <v>8.6300000000000002E-2</v>
      </c>
      <c r="S210" s="623">
        <v>0.17030000000000001</v>
      </c>
      <c r="T210" s="621">
        <v>5.7099999999999998E-2</v>
      </c>
      <c r="U210" s="622">
        <v>0.16619999999999999</v>
      </c>
      <c r="V210" s="623">
        <v>0.32779999999999998</v>
      </c>
      <c r="W210" s="621">
        <v>7.0900000000000005E-2</v>
      </c>
      <c r="X210" s="622">
        <v>0.2064</v>
      </c>
      <c r="Y210" s="623">
        <v>0.40699999999999997</v>
      </c>
    </row>
    <row r="211" spans="1:25">
      <c r="A211" s="227">
        <f t="shared" si="3"/>
        <v>21.4</v>
      </c>
      <c r="B211" s="621">
        <v>1.52E-2</v>
      </c>
      <c r="C211" s="622">
        <v>4.4900000000000002E-2</v>
      </c>
      <c r="D211" s="623">
        <v>8.9499999999999996E-2</v>
      </c>
      <c r="E211" s="621">
        <v>1.52E-2</v>
      </c>
      <c r="F211" s="622">
        <v>4.4900000000000002E-2</v>
      </c>
      <c r="G211" s="623">
        <v>8.9599999999999999E-2</v>
      </c>
      <c r="H211" s="621">
        <v>1.7600000000000001E-2</v>
      </c>
      <c r="I211" s="622">
        <v>5.1799999999999999E-2</v>
      </c>
      <c r="J211" s="623">
        <v>0.1033</v>
      </c>
      <c r="K211" s="621">
        <v>1.9900000000000001E-2</v>
      </c>
      <c r="L211" s="622">
        <v>5.8599999999999999E-2</v>
      </c>
      <c r="M211" s="623">
        <v>0.1168</v>
      </c>
      <c r="N211" s="621">
        <v>2.1499999999999998E-2</v>
      </c>
      <c r="O211" s="622">
        <v>6.3399999999999998E-2</v>
      </c>
      <c r="P211" s="623">
        <v>0.1265</v>
      </c>
      <c r="Q211" s="621">
        <v>3.04E-2</v>
      </c>
      <c r="R211" s="622">
        <v>8.9700000000000002E-2</v>
      </c>
      <c r="S211" s="623">
        <v>0.17879999999999999</v>
      </c>
      <c r="T211" s="621">
        <v>5.8400000000000001E-2</v>
      </c>
      <c r="U211" s="622">
        <v>0.17269999999999999</v>
      </c>
      <c r="V211" s="623">
        <v>0.34429999999999999</v>
      </c>
      <c r="W211" s="621">
        <v>7.2499999999999995E-2</v>
      </c>
      <c r="X211" s="622">
        <v>0.21460000000000001</v>
      </c>
      <c r="Y211" s="623">
        <v>0.4274</v>
      </c>
    </row>
    <row r="212" spans="1:25">
      <c r="A212" s="227">
        <f t="shared" si="3"/>
        <v>21.5</v>
      </c>
      <c r="B212" s="621">
        <v>1.5599999999999999E-2</v>
      </c>
      <c r="C212" s="622">
        <v>4.6600000000000003E-2</v>
      </c>
      <c r="D212" s="623">
        <v>9.3799999999999994E-2</v>
      </c>
      <c r="E212" s="621">
        <v>1.5599999999999999E-2</v>
      </c>
      <c r="F212" s="622">
        <v>4.6600000000000003E-2</v>
      </c>
      <c r="G212" s="623">
        <v>9.3899999999999997E-2</v>
      </c>
      <c r="H212" s="621">
        <v>1.7999999999999999E-2</v>
      </c>
      <c r="I212" s="622">
        <v>5.3800000000000001E-2</v>
      </c>
      <c r="J212" s="623">
        <v>0.10829999999999999</v>
      </c>
      <c r="K212" s="621">
        <v>2.0299999999999999E-2</v>
      </c>
      <c r="L212" s="622">
        <v>6.08E-2</v>
      </c>
      <c r="M212" s="623">
        <v>0.1225</v>
      </c>
      <c r="N212" s="621">
        <v>2.1999999999999999E-2</v>
      </c>
      <c r="O212" s="622">
        <v>6.5799999999999997E-2</v>
      </c>
      <c r="P212" s="623">
        <v>0.13270000000000001</v>
      </c>
      <c r="Q212" s="621">
        <v>3.1099999999999999E-2</v>
      </c>
      <c r="R212" s="622">
        <v>9.3100000000000002E-2</v>
      </c>
      <c r="S212" s="623">
        <v>0.1875</v>
      </c>
      <c r="T212" s="621">
        <v>5.9700000000000003E-2</v>
      </c>
      <c r="U212" s="622">
        <v>0.17929999999999999</v>
      </c>
      <c r="V212" s="623">
        <v>0.3609</v>
      </c>
      <c r="W212" s="621">
        <v>7.4099999999999999E-2</v>
      </c>
      <c r="X212" s="622">
        <v>0.22270000000000001</v>
      </c>
      <c r="Y212" s="623">
        <v>0.4481</v>
      </c>
    </row>
    <row r="213" spans="1:25">
      <c r="A213" s="227">
        <f t="shared" si="3"/>
        <v>21.6</v>
      </c>
      <c r="B213" s="621">
        <v>1.5900000000000001E-2</v>
      </c>
      <c r="C213" s="622">
        <v>4.82E-2</v>
      </c>
      <c r="D213" s="623">
        <v>9.8199999999999996E-2</v>
      </c>
      <c r="E213" s="621">
        <v>1.5900000000000001E-2</v>
      </c>
      <c r="F213" s="622">
        <v>4.82E-2</v>
      </c>
      <c r="G213" s="623">
        <v>9.8199999999999996E-2</v>
      </c>
      <c r="H213" s="621">
        <v>1.83E-2</v>
      </c>
      <c r="I213" s="622">
        <v>5.57E-2</v>
      </c>
      <c r="J213" s="623">
        <v>0.1134</v>
      </c>
      <c r="K213" s="621">
        <v>2.07E-2</v>
      </c>
      <c r="L213" s="622">
        <v>6.2899999999999998E-2</v>
      </c>
      <c r="M213" s="623">
        <v>0.12809999999999999</v>
      </c>
      <c r="N213" s="621">
        <v>2.2499999999999999E-2</v>
      </c>
      <c r="O213" s="622">
        <v>6.8199999999999997E-2</v>
      </c>
      <c r="P213" s="623">
        <v>0.13880000000000001</v>
      </c>
      <c r="Q213" s="621">
        <v>3.1699999999999999E-2</v>
      </c>
      <c r="R213" s="622">
        <v>9.6299999999999997E-2</v>
      </c>
      <c r="S213" s="623">
        <v>0.19620000000000001</v>
      </c>
      <c r="T213" s="621">
        <v>6.0999999999999999E-2</v>
      </c>
      <c r="U213" s="622">
        <v>0.18559999999999999</v>
      </c>
      <c r="V213" s="623">
        <v>0.37759999999999999</v>
      </c>
      <c r="W213" s="621">
        <v>7.5700000000000003E-2</v>
      </c>
      <c r="X213" s="622">
        <v>0.23050000000000001</v>
      </c>
      <c r="Y213" s="623">
        <v>0.46870000000000001</v>
      </c>
    </row>
    <row r="214" spans="1:25">
      <c r="A214" s="227">
        <f t="shared" si="3"/>
        <v>21.7</v>
      </c>
      <c r="B214" s="621">
        <v>1.6199999999999999E-2</v>
      </c>
      <c r="C214" s="622">
        <v>4.9799999999999997E-2</v>
      </c>
      <c r="D214" s="623">
        <v>0.1024</v>
      </c>
      <c r="E214" s="621">
        <v>1.6199999999999999E-2</v>
      </c>
      <c r="F214" s="622">
        <v>4.9799999999999997E-2</v>
      </c>
      <c r="G214" s="623">
        <v>0.10249999999999999</v>
      </c>
      <c r="H214" s="621">
        <v>1.8700000000000001E-2</v>
      </c>
      <c r="I214" s="622">
        <v>5.7500000000000002E-2</v>
      </c>
      <c r="J214" s="623">
        <v>0.1183</v>
      </c>
      <c r="K214" s="621">
        <v>2.1100000000000001E-2</v>
      </c>
      <c r="L214" s="622">
        <v>6.5000000000000002E-2</v>
      </c>
      <c r="M214" s="623">
        <v>0.13370000000000001</v>
      </c>
      <c r="N214" s="621">
        <v>2.29E-2</v>
      </c>
      <c r="O214" s="622">
        <v>7.0400000000000004E-2</v>
      </c>
      <c r="P214" s="623">
        <v>0.14480000000000001</v>
      </c>
      <c r="Q214" s="621">
        <v>3.2399999999999998E-2</v>
      </c>
      <c r="R214" s="622">
        <v>9.9500000000000005E-2</v>
      </c>
      <c r="S214" s="623">
        <v>0.20469999999999999</v>
      </c>
      <c r="T214" s="621">
        <v>6.2199999999999998E-2</v>
      </c>
      <c r="U214" s="622">
        <v>0.19159999999999999</v>
      </c>
      <c r="V214" s="623">
        <v>0.39389999999999997</v>
      </c>
      <c r="W214" s="621">
        <v>7.7200000000000005E-2</v>
      </c>
      <c r="X214" s="622">
        <v>0.23810000000000001</v>
      </c>
      <c r="Y214" s="623">
        <v>0.48899999999999999</v>
      </c>
    </row>
    <row r="215" spans="1:25">
      <c r="A215" s="227">
        <f t="shared" si="3"/>
        <v>21.8</v>
      </c>
      <c r="B215" s="621">
        <v>1.6500000000000001E-2</v>
      </c>
      <c r="C215" s="622">
        <v>5.1200000000000002E-2</v>
      </c>
      <c r="D215" s="623">
        <v>0.1065</v>
      </c>
      <c r="E215" s="621">
        <v>1.6500000000000001E-2</v>
      </c>
      <c r="F215" s="622">
        <v>5.1299999999999998E-2</v>
      </c>
      <c r="G215" s="623">
        <v>0.1066</v>
      </c>
      <c r="H215" s="621">
        <v>1.9099999999999999E-2</v>
      </c>
      <c r="I215" s="622">
        <v>5.9200000000000003E-2</v>
      </c>
      <c r="J215" s="623">
        <v>0.123</v>
      </c>
      <c r="K215" s="621">
        <v>2.1499999999999998E-2</v>
      </c>
      <c r="L215" s="622">
        <v>6.6900000000000001E-2</v>
      </c>
      <c r="M215" s="623">
        <v>0.13900000000000001</v>
      </c>
      <c r="N215" s="621">
        <v>2.3300000000000001E-2</v>
      </c>
      <c r="O215" s="622">
        <v>7.2499999999999995E-2</v>
      </c>
      <c r="P215" s="623">
        <v>0.15060000000000001</v>
      </c>
      <c r="Q215" s="621">
        <v>3.3000000000000002E-2</v>
      </c>
      <c r="R215" s="622">
        <v>0.1024</v>
      </c>
      <c r="S215" s="623">
        <v>0.21279999999999999</v>
      </c>
      <c r="T215" s="621">
        <v>6.3399999999999998E-2</v>
      </c>
      <c r="U215" s="622">
        <v>0.1973</v>
      </c>
      <c r="V215" s="623">
        <v>0.40949999999999998</v>
      </c>
      <c r="W215" s="621">
        <v>7.8700000000000006E-2</v>
      </c>
      <c r="X215" s="622">
        <v>0.24510000000000001</v>
      </c>
      <c r="Y215" s="623">
        <v>0.50839999999999996</v>
      </c>
    </row>
    <row r="216" spans="1:25">
      <c r="A216" s="227">
        <f t="shared" si="3"/>
        <v>21.9</v>
      </c>
      <c r="B216" s="621">
        <v>1.6799999999999999E-2</v>
      </c>
      <c r="C216" s="622">
        <v>5.2600000000000001E-2</v>
      </c>
      <c r="D216" s="623">
        <v>0.1103</v>
      </c>
      <c r="E216" s="621">
        <v>1.6799999999999999E-2</v>
      </c>
      <c r="F216" s="622">
        <v>5.2600000000000001E-2</v>
      </c>
      <c r="G216" s="623">
        <v>0.1104</v>
      </c>
      <c r="H216" s="621">
        <v>1.9400000000000001E-2</v>
      </c>
      <c r="I216" s="622">
        <v>6.0699999999999997E-2</v>
      </c>
      <c r="J216" s="623">
        <v>0.12740000000000001</v>
      </c>
      <c r="K216" s="621">
        <v>2.1899999999999999E-2</v>
      </c>
      <c r="L216" s="622">
        <v>6.8599999999999994E-2</v>
      </c>
      <c r="M216" s="623">
        <v>0.14399999999999999</v>
      </c>
      <c r="N216" s="621">
        <v>2.3699999999999999E-2</v>
      </c>
      <c r="O216" s="622">
        <v>7.4300000000000005E-2</v>
      </c>
      <c r="P216" s="623">
        <v>0.15590000000000001</v>
      </c>
      <c r="Q216" s="621">
        <v>3.3500000000000002E-2</v>
      </c>
      <c r="R216" s="622">
        <v>0.1051</v>
      </c>
      <c r="S216" s="623">
        <v>0.22040000000000001</v>
      </c>
      <c r="T216" s="621">
        <v>6.4500000000000002E-2</v>
      </c>
      <c r="U216" s="622">
        <v>0.2024</v>
      </c>
      <c r="V216" s="623">
        <v>0.42409999999999998</v>
      </c>
      <c r="W216" s="621">
        <v>0.08</v>
      </c>
      <c r="X216" s="622">
        <v>0.25140000000000001</v>
      </c>
      <c r="Y216" s="623">
        <v>0.52639999999999998</v>
      </c>
    </row>
    <row r="217" spans="1:25">
      <c r="A217" s="227">
        <f t="shared" si="3"/>
        <v>22</v>
      </c>
      <c r="B217" s="621">
        <v>1.7000000000000001E-2</v>
      </c>
      <c r="C217" s="622">
        <v>5.3699999999999998E-2</v>
      </c>
      <c r="D217" s="623">
        <v>0.1137</v>
      </c>
      <c r="E217" s="621">
        <v>1.7000000000000001E-2</v>
      </c>
      <c r="F217" s="622">
        <v>5.3699999999999998E-2</v>
      </c>
      <c r="G217" s="623">
        <v>0.1137</v>
      </c>
      <c r="H217" s="621">
        <v>1.9699999999999999E-2</v>
      </c>
      <c r="I217" s="622">
        <v>6.2E-2</v>
      </c>
      <c r="J217" s="623">
        <v>0.13120000000000001</v>
      </c>
      <c r="K217" s="621">
        <v>2.2200000000000001E-2</v>
      </c>
      <c r="L217" s="622">
        <v>7.0099999999999996E-2</v>
      </c>
      <c r="M217" s="623">
        <v>0.14829999999999999</v>
      </c>
      <c r="N217" s="621">
        <v>2.41E-2</v>
      </c>
      <c r="O217" s="622">
        <v>7.5899999999999995E-2</v>
      </c>
      <c r="P217" s="623">
        <v>0.16070000000000001</v>
      </c>
      <c r="Q217" s="621">
        <v>3.4000000000000002E-2</v>
      </c>
      <c r="R217" s="622">
        <v>0.10730000000000001</v>
      </c>
      <c r="S217" s="623">
        <v>0.2271</v>
      </c>
      <c r="T217" s="621">
        <v>6.54E-2</v>
      </c>
      <c r="U217" s="622">
        <v>0.20680000000000001</v>
      </c>
      <c r="V217" s="623">
        <v>0.437</v>
      </c>
      <c r="W217" s="621">
        <v>8.1199999999999994E-2</v>
      </c>
      <c r="X217" s="622">
        <v>0.25679999999999997</v>
      </c>
      <c r="Y217" s="623">
        <v>0.54239999999999999</v>
      </c>
    </row>
    <row r="218" spans="1:25">
      <c r="A218" s="227">
        <f t="shared" si="3"/>
        <v>22.1</v>
      </c>
      <c r="B218" s="621">
        <v>1.72E-2</v>
      </c>
      <c r="C218" s="622">
        <v>5.4600000000000003E-2</v>
      </c>
      <c r="D218" s="623">
        <v>0.11650000000000001</v>
      </c>
      <c r="E218" s="621">
        <v>1.7299999999999999E-2</v>
      </c>
      <c r="F218" s="622">
        <v>5.4699999999999999E-2</v>
      </c>
      <c r="G218" s="623">
        <v>0.11650000000000001</v>
      </c>
      <c r="H218" s="621">
        <v>1.9900000000000001E-2</v>
      </c>
      <c r="I218" s="622">
        <v>6.3100000000000003E-2</v>
      </c>
      <c r="J218" s="623">
        <v>0.13450000000000001</v>
      </c>
      <c r="K218" s="621">
        <v>2.2499999999999999E-2</v>
      </c>
      <c r="L218" s="622">
        <v>7.1300000000000002E-2</v>
      </c>
      <c r="M218" s="623">
        <v>0.152</v>
      </c>
      <c r="N218" s="621">
        <v>2.4400000000000002E-2</v>
      </c>
      <c r="O218" s="622">
        <v>7.7299999999999994E-2</v>
      </c>
      <c r="P218" s="623">
        <v>0.1646</v>
      </c>
      <c r="Q218" s="621">
        <v>3.44E-2</v>
      </c>
      <c r="R218" s="622">
        <v>0.10920000000000001</v>
      </c>
      <c r="S218" s="623">
        <v>0.2326</v>
      </c>
      <c r="T218" s="621">
        <v>6.6199999999999995E-2</v>
      </c>
      <c r="U218" s="622">
        <v>0.21029999999999999</v>
      </c>
      <c r="V218" s="623">
        <v>0.4476</v>
      </c>
      <c r="W218" s="621">
        <v>8.2199999999999995E-2</v>
      </c>
      <c r="X218" s="622">
        <v>0.26129999999999998</v>
      </c>
      <c r="Y218" s="623">
        <v>0.55559999999999998</v>
      </c>
    </row>
    <row r="219" spans="1:25">
      <c r="A219" s="227">
        <f t="shared" si="3"/>
        <v>22.2</v>
      </c>
      <c r="B219" s="621">
        <v>1.7399999999999999E-2</v>
      </c>
      <c r="C219" s="622">
        <v>5.5300000000000002E-2</v>
      </c>
      <c r="D219" s="623">
        <v>0.11840000000000001</v>
      </c>
      <c r="E219" s="621">
        <v>1.7399999999999999E-2</v>
      </c>
      <c r="F219" s="622">
        <v>5.5399999999999998E-2</v>
      </c>
      <c r="G219" s="623">
        <v>0.11849999999999999</v>
      </c>
      <c r="H219" s="621">
        <v>2.01E-2</v>
      </c>
      <c r="I219" s="622">
        <v>6.3899999999999998E-2</v>
      </c>
      <c r="J219" s="623">
        <v>0.13669999999999999</v>
      </c>
      <c r="K219" s="621">
        <v>2.2700000000000001E-2</v>
      </c>
      <c r="L219" s="622">
        <v>7.22E-2</v>
      </c>
      <c r="M219" s="623">
        <v>0.15459999999999999</v>
      </c>
      <c r="N219" s="621">
        <v>2.46E-2</v>
      </c>
      <c r="O219" s="622">
        <v>7.8200000000000006E-2</v>
      </c>
      <c r="P219" s="623">
        <v>0.16739999999999999</v>
      </c>
      <c r="Q219" s="621">
        <v>3.4799999999999998E-2</v>
      </c>
      <c r="R219" s="622">
        <v>0.1106</v>
      </c>
      <c r="S219" s="623">
        <v>0.2366</v>
      </c>
      <c r="T219" s="621">
        <v>6.6900000000000001E-2</v>
      </c>
      <c r="U219" s="622">
        <v>0.21299999999999999</v>
      </c>
      <c r="V219" s="623">
        <v>0.45519999999999999</v>
      </c>
      <c r="W219" s="621">
        <v>8.3000000000000004E-2</v>
      </c>
      <c r="X219" s="622">
        <v>0.2646</v>
      </c>
      <c r="Y219" s="623">
        <v>0.56499999999999995</v>
      </c>
    </row>
    <row r="220" spans="1:25">
      <c r="A220" s="227">
        <f t="shared" si="3"/>
        <v>22.3</v>
      </c>
      <c r="B220" s="621">
        <v>1.7500000000000002E-2</v>
      </c>
      <c r="C220" s="622">
        <v>5.57E-2</v>
      </c>
      <c r="D220" s="623">
        <v>0.1193</v>
      </c>
      <c r="E220" s="621">
        <v>1.7500000000000002E-2</v>
      </c>
      <c r="F220" s="622">
        <v>5.5800000000000002E-2</v>
      </c>
      <c r="G220" s="623">
        <v>0.11940000000000001</v>
      </c>
      <c r="H220" s="621">
        <v>2.0199999999999999E-2</v>
      </c>
      <c r="I220" s="622">
        <v>6.4399999999999999E-2</v>
      </c>
      <c r="J220" s="623">
        <v>0.13769999999999999</v>
      </c>
      <c r="K220" s="621">
        <v>2.29E-2</v>
      </c>
      <c r="L220" s="622">
        <v>7.2800000000000004E-2</v>
      </c>
      <c r="M220" s="623">
        <v>0.15570000000000001</v>
      </c>
      <c r="N220" s="621">
        <v>2.4799999999999999E-2</v>
      </c>
      <c r="O220" s="622">
        <v>7.8799999999999995E-2</v>
      </c>
      <c r="P220" s="623">
        <v>0.1686</v>
      </c>
      <c r="Q220" s="621">
        <v>3.5000000000000003E-2</v>
      </c>
      <c r="R220" s="622">
        <v>0.1114</v>
      </c>
      <c r="S220" s="623">
        <v>0.23830000000000001</v>
      </c>
      <c r="T220" s="621">
        <v>6.7299999999999999E-2</v>
      </c>
      <c r="U220" s="622">
        <v>0.21460000000000001</v>
      </c>
      <c r="V220" s="623">
        <v>0.45850000000000002</v>
      </c>
      <c r="W220" s="621">
        <v>8.3500000000000005E-2</v>
      </c>
      <c r="X220" s="622">
        <v>0.2666</v>
      </c>
      <c r="Y220" s="623">
        <v>0.56899999999999995</v>
      </c>
    </row>
    <row r="221" spans="1:25">
      <c r="A221" s="227">
        <f t="shared" si="3"/>
        <v>22.4</v>
      </c>
      <c r="B221" s="621">
        <v>1.7600000000000001E-2</v>
      </c>
      <c r="C221" s="622">
        <v>5.5899999999999998E-2</v>
      </c>
      <c r="D221" s="623">
        <v>0.1191</v>
      </c>
      <c r="E221" s="621">
        <v>1.7600000000000001E-2</v>
      </c>
      <c r="F221" s="622">
        <v>5.5899999999999998E-2</v>
      </c>
      <c r="G221" s="623">
        <v>0.1191</v>
      </c>
      <c r="H221" s="621">
        <v>2.0299999999999999E-2</v>
      </c>
      <c r="I221" s="622">
        <v>6.4500000000000002E-2</v>
      </c>
      <c r="J221" s="623">
        <v>0.13750000000000001</v>
      </c>
      <c r="K221" s="621">
        <v>2.29E-2</v>
      </c>
      <c r="L221" s="622">
        <v>7.2999999999999995E-2</v>
      </c>
      <c r="M221" s="623">
        <v>0.15540000000000001</v>
      </c>
      <c r="N221" s="621">
        <v>2.4799999999999999E-2</v>
      </c>
      <c r="O221" s="622">
        <v>7.9000000000000001E-2</v>
      </c>
      <c r="P221" s="623">
        <v>0.16830000000000001</v>
      </c>
      <c r="Q221" s="621">
        <v>3.5099999999999999E-2</v>
      </c>
      <c r="R221" s="622">
        <v>0.11169999999999999</v>
      </c>
      <c r="S221" s="623">
        <v>0.2379</v>
      </c>
      <c r="T221" s="621">
        <v>6.7500000000000004E-2</v>
      </c>
      <c r="U221" s="622">
        <v>0.2152</v>
      </c>
      <c r="V221" s="623">
        <v>0.4577</v>
      </c>
      <c r="W221" s="621">
        <v>8.3799999999999999E-2</v>
      </c>
      <c r="X221" s="622">
        <v>0.26729999999999998</v>
      </c>
      <c r="Y221" s="623">
        <v>0.56799999999999995</v>
      </c>
    </row>
    <row r="222" spans="1:25">
      <c r="A222" s="227">
        <f t="shared" si="3"/>
        <v>22.5</v>
      </c>
      <c r="B222" s="621">
        <v>1.7600000000000001E-2</v>
      </c>
      <c r="C222" s="622">
        <v>5.5800000000000002E-2</v>
      </c>
      <c r="D222" s="623">
        <v>0.11799999999999999</v>
      </c>
      <c r="E222" s="621">
        <v>1.7600000000000001E-2</v>
      </c>
      <c r="F222" s="622">
        <v>5.5800000000000002E-2</v>
      </c>
      <c r="G222" s="623">
        <v>0.1181</v>
      </c>
      <c r="H222" s="621">
        <v>2.0299999999999999E-2</v>
      </c>
      <c r="I222" s="622">
        <v>6.4399999999999999E-2</v>
      </c>
      <c r="J222" s="623">
        <v>0.1363</v>
      </c>
      <c r="K222" s="621">
        <v>2.29E-2</v>
      </c>
      <c r="L222" s="622">
        <v>7.2800000000000004E-2</v>
      </c>
      <c r="M222" s="623">
        <v>0.154</v>
      </c>
      <c r="N222" s="621">
        <v>2.4899999999999999E-2</v>
      </c>
      <c r="O222" s="622">
        <v>7.8899999999999998E-2</v>
      </c>
      <c r="P222" s="623">
        <v>0.16689999999999999</v>
      </c>
      <c r="Q222" s="621">
        <v>3.5099999999999999E-2</v>
      </c>
      <c r="R222" s="622">
        <v>0.1115</v>
      </c>
      <c r="S222" s="623">
        <v>0.23580000000000001</v>
      </c>
      <c r="T222" s="621">
        <v>6.7500000000000004E-2</v>
      </c>
      <c r="U222" s="622">
        <v>0.21479999999999999</v>
      </c>
      <c r="V222" s="623">
        <v>0.45369999999999999</v>
      </c>
      <c r="W222" s="621">
        <v>8.3799999999999999E-2</v>
      </c>
      <c r="X222" s="622">
        <v>0.26679999999999998</v>
      </c>
      <c r="Y222" s="623">
        <v>0.56320000000000003</v>
      </c>
    </row>
    <row r="223" spans="1:25">
      <c r="A223" s="227">
        <f t="shared" si="3"/>
        <v>22.6</v>
      </c>
      <c r="B223" s="621">
        <v>1.7500000000000002E-2</v>
      </c>
      <c r="C223" s="622">
        <v>5.5500000000000001E-2</v>
      </c>
      <c r="D223" s="623">
        <v>0.1163</v>
      </c>
      <c r="E223" s="621">
        <v>1.7600000000000001E-2</v>
      </c>
      <c r="F223" s="622">
        <v>5.5500000000000001E-2</v>
      </c>
      <c r="G223" s="623">
        <v>0.1164</v>
      </c>
      <c r="H223" s="621">
        <v>2.0299999999999999E-2</v>
      </c>
      <c r="I223" s="622">
        <v>6.4000000000000001E-2</v>
      </c>
      <c r="J223" s="623">
        <v>0.1343</v>
      </c>
      <c r="K223" s="621">
        <v>2.29E-2</v>
      </c>
      <c r="L223" s="622">
        <v>7.2400000000000006E-2</v>
      </c>
      <c r="M223" s="623">
        <v>0.15179999999999999</v>
      </c>
      <c r="N223" s="621">
        <v>2.4799999999999999E-2</v>
      </c>
      <c r="O223" s="622">
        <v>7.8399999999999997E-2</v>
      </c>
      <c r="P223" s="623">
        <v>0.16450000000000001</v>
      </c>
      <c r="Q223" s="621">
        <v>3.5099999999999999E-2</v>
      </c>
      <c r="R223" s="622">
        <v>0.1108</v>
      </c>
      <c r="S223" s="623">
        <v>0.2324</v>
      </c>
      <c r="T223" s="621">
        <v>6.7400000000000002E-2</v>
      </c>
      <c r="U223" s="622">
        <v>0.2135</v>
      </c>
      <c r="V223" s="623">
        <v>0.44729999999999998</v>
      </c>
      <c r="W223" s="621">
        <v>8.3599999999999994E-2</v>
      </c>
      <c r="X223" s="622">
        <v>0.26519999999999999</v>
      </c>
      <c r="Y223" s="623">
        <v>0.55530000000000002</v>
      </c>
    </row>
    <row r="224" spans="1:25">
      <c r="A224" s="227">
        <f t="shared" si="3"/>
        <v>22.7</v>
      </c>
      <c r="B224" s="621">
        <v>1.7500000000000002E-2</v>
      </c>
      <c r="C224" s="622">
        <v>5.4899999999999997E-2</v>
      </c>
      <c r="D224" s="623">
        <v>0.1142</v>
      </c>
      <c r="E224" s="621">
        <v>1.7500000000000002E-2</v>
      </c>
      <c r="F224" s="622">
        <v>5.4899999999999997E-2</v>
      </c>
      <c r="G224" s="623">
        <v>0.1142</v>
      </c>
      <c r="H224" s="621">
        <v>2.0199999999999999E-2</v>
      </c>
      <c r="I224" s="622">
        <v>6.3399999999999998E-2</v>
      </c>
      <c r="J224" s="623">
        <v>0.1318</v>
      </c>
      <c r="K224" s="621">
        <v>2.2800000000000001E-2</v>
      </c>
      <c r="L224" s="622">
        <v>7.17E-2</v>
      </c>
      <c r="M224" s="623">
        <v>0.14899999999999999</v>
      </c>
      <c r="N224" s="621">
        <v>2.47E-2</v>
      </c>
      <c r="O224" s="622">
        <v>7.7600000000000002E-2</v>
      </c>
      <c r="P224" s="623">
        <v>0.16139999999999999</v>
      </c>
      <c r="Q224" s="621">
        <v>3.49E-2</v>
      </c>
      <c r="R224" s="622">
        <v>0.10970000000000001</v>
      </c>
      <c r="S224" s="623">
        <v>0.2281</v>
      </c>
      <c r="T224" s="621">
        <v>6.7100000000000007E-2</v>
      </c>
      <c r="U224" s="622">
        <v>0.2114</v>
      </c>
      <c r="V224" s="623">
        <v>0.43890000000000001</v>
      </c>
      <c r="W224" s="621">
        <v>8.3299999999999999E-2</v>
      </c>
      <c r="X224" s="622">
        <v>0.26250000000000001</v>
      </c>
      <c r="Y224" s="623">
        <v>0.54490000000000005</v>
      </c>
    </row>
    <row r="225" spans="1:25">
      <c r="A225" s="227">
        <f t="shared" si="3"/>
        <v>22.8</v>
      </c>
      <c r="B225" s="621">
        <v>1.7399999999999999E-2</v>
      </c>
      <c r="C225" s="622">
        <v>5.4199999999999998E-2</v>
      </c>
      <c r="D225" s="623">
        <v>0.1116</v>
      </c>
      <c r="E225" s="621">
        <v>1.7399999999999999E-2</v>
      </c>
      <c r="F225" s="622">
        <v>5.4199999999999998E-2</v>
      </c>
      <c r="G225" s="623">
        <v>0.1116</v>
      </c>
      <c r="H225" s="621">
        <v>2.01E-2</v>
      </c>
      <c r="I225" s="622">
        <v>6.25E-2</v>
      </c>
      <c r="J225" s="623">
        <v>0.1288</v>
      </c>
      <c r="K225" s="621">
        <v>2.2700000000000001E-2</v>
      </c>
      <c r="L225" s="622">
        <v>7.0699999999999999E-2</v>
      </c>
      <c r="M225" s="623">
        <v>0.14560000000000001</v>
      </c>
      <c r="N225" s="621">
        <v>2.46E-2</v>
      </c>
      <c r="O225" s="622">
        <v>7.6600000000000001E-2</v>
      </c>
      <c r="P225" s="623">
        <v>0.15770000000000001</v>
      </c>
      <c r="Q225" s="621">
        <v>3.4700000000000002E-2</v>
      </c>
      <c r="R225" s="622">
        <v>0.1082</v>
      </c>
      <c r="S225" s="623">
        <v>0.22289999999999999</v>
      </c>
      <c r="T225" s="621">
        <v>6.6699999999999995E-2</v>
      </c>
      <c r="U225" s="622">
        <v>0.20849999999999999</v>
      </c>
      <c r="V225" s="623">
        <v>0.42899999999999999</v>
      </c>
      <c r="W225" s="621">
        <v>8.2799999999999999E-2</v>
      </c>
      <c r="X225" s="622">
        <v>0.25900000000000001</v>
      </c>
      <c r="Y225" s="623">
        <v>0.53259999999999996</v>
      </c>
    </row>
    <row r="226" spans="1:25">
      <c r="A226" s="227">
        <f t="shared" si="3"/>
        <v>22.9</v>
      </c>
      <c r="B226" s="621">
        <v>1.72E-2</v>
      </c>
      <c r="C226" s="622">
        <v>5.33E-2</v>
      </c>
      <c r="D226" s="623">
        <v>0.1087</v>
      </c>
      <c r="E226" s="621">
        <v>1.7299999999999999E-2</v>
      </c>
      <c r="F226" s="622">
        <v>5.33E-2</v>
      </c>
      <c r="G226" s="623">
        <v>0.10879999999999999</v>
      </c>
      <c r="H226" s="621">
        <v>1.9900000000000001E-2</v>
      </c>
      <c r="I226" s="622">
        <v>6.1499999999999999E-2</v>
      </c>
      <c r="J226" s="623">
        <v>0.1255</v>
      </c>
      <c r="K226" s="621">
        <v>2.2499999999999999E-2</v>
      </c>
      <c r="L226" s="622">
        <v>6.9500000000000006E-2</v>
      </c>
      <c r="M226" s="623">
        <v>0.1419</v>
      </c>
      <c r="N226" s="621">
        <v>2.4400000000000002E-2</v>
      </c>
      <c r="O226" s="622">
        <v>7.5300000000000006E-2</v>
      </c>
      <c r="P226" s="623">
        <v>0.1537</v>
      </c>
      <c r="Q226" s="621">
        <v>3.44E-2</v>
      </c>
      <c r="R226" s="622">
        <v>0.1065</v>
      </c>
      <c r="S226" s="623">
        <v>0.2172</v>
      </c>
      <c r="T226" s="621">
        <v>6.6199999999999995E-2</v>
      </c>
      <c r="U226" s="622">
        <v>0.2051</v>
      </c>
      <c r="V226" s="623">
        <v>0.41799999999999998</v>
      </c>
      <c r="W226" s="621">
        <v>8.2199999999999995E-2</v>
      </c>
      <c r="X226" s="622">
        <v>0.25480000000000003</v>
      </c>
      <c r="Y226" s="623">
        <v>0.51900000000000002</v>
      </c>
    </row>
    <row r="227" spans="1:25">
      <c r="A227" s="227">
        <f t="shared" si="3"/>
        <v>23</v>
      </c>
      <c r="B227" s="621">
        <v>1.7100000000000001E-2</v>
      </c>
      <c r="C227" s="622">
        <v>5.2299999999999999E-2</v>
      </c>
      <c r="D227" s="623">
        <v>0.1056</v>
      </c>
      <c r="E227" s="621">
        <v>1.7100000000000001E-2</v>
      </c>
      <c r="F227" s="622">
        <v>5.2299999999999999E-2</v>
      </c>
      <c r="G227" s="623">
        <v>0.1057</v>
      </c>
      <c r="H227" s="621">
        <v>1.9699999999999999E-2</v>
      </c>
      <c r="I227" s="622">
        <v>6.0299999999999999E-2</v>
      </c>
      <c r="J227" s="623">
        <v>0.12189999999999999</v>
      </c>
      <c r="K227" s="621">
        <v>2.23E-2</v>
      </c>
      <c r="L227" s="622">
        <v>6.8199999999999997E-2</v>
      </c>
      <c r="M227" s="623">
        <v>0.13780000000000001</v>
      </c>
      <c r="N227" s="621">
        <v>2.4199999999999999E-2</v>
      </c>
      <c r="O227" s="622">
        <v>7.3899999999999993E-2</v>
      </c>
      <c r="P227" s="623">
        <v>0.14929999999999999</v>
      </c>
      <c r="Q227" s="621">
        <v>3.4099999999999998E-2</v>
      </c>
      <c r="R227" s="622">
        <v>0.10440000000000001</v>
      </c>
      <c r="S227" s="623">
        <v>0.21099999999999999</v>
      </c>
      <c r="T227" s="621">
        <v>6.5699999999999995E-2</v>
      </c>
      <c r="U227" s="622">
        <v>0.20119999999999999</v>
      </c>
      <c r="V227" s="623">
        <v>0.40620000000000001</v>
      </c>
      <c r="W227" s="621">
        <v>8.1500000000000003E-2</v>
      </c>
      <c r="X227" s="622">
        <v>0.24990000000000001</v>
      </c>
      <c r="Y227" s="623">
        <v>0.50429999999999997</v>
      </c>
    </row>
    <row r="228" spans="1:25">
      <c r="A228" s="227">
        <f t="shared" si="3"/>
        <v>23.1</v>
      </c>
      <c r="B228" s="621">
        <v>1.6899999999999998E-2</v>
      </c>
      <c r="C228" s="622">
        <v>5.11E-2</v>
      </c>
      <c r="D228" s="623">
        <v>0.1024</v>
      </c>
      <c r="E228" s="621">
        <v>1.6899999999999998E-2</v>
      </c>
      <c r="F228" s="622">
        <v>5.1200000000000002E-2</v>
      </c>
      <c r="G228" s="623">
        <v>0.10249999999999999</v>
      </c>
      <c r="H228" s="621">
        <v>1.95E-2</v>
      </c>
      <c r="I228" s="622">
        <v>5.91E-2</v>
      </c>
      <c r="J228" s="623">
        <v>0.1182</v>
      </c>
      <c r="K228" s="621">
        <v>2.2100000000000002E-2</v>
      </c>
      <c r="L228" s="622">
        <v>6.6799999999999998E-2</v>
      </c>
      <c r="M228" s="623">
        <v>0.1336</v>
      </c>
      <c r="N228" s="621">
        <v>2.3900000000000001E-2</v>
      </c>
      <c r="O228" s="622">
        <v>7.2300000000000003E-2</v>
      </c>
      <c r="P228" s="623">
        <v>0.14480000000000001</v>
      </c>
      <c r="Q228" s="621">
        <v>3.3799999999999997E-2</v>
      </c>
      <c r="R228" s="622">
        <v>0.1022</v>
      </c>
      <c r="S228" s="623">
        <v>0.2046</v>
      </c>
      <c r="T228" s="621">
        <v>6.5000000000000002E-2</v>
      </c>
      <c r="U228" s="622">
        <v>0.19689999999999999</v>
      </c>
      <c r="V228" s="623">
        <v>0.39389999999999997</v>
      </c>
      <c r="W228" s="621">
        <v>8.0699999999999994E-2</v>
      </c>
      <c r="X228" s="622">
        <v>0.24460000000000001</v>
      </c>
      <c r="Y228" s="623">
        <v>0.48909999999999998</v>
      </c>
    </row>
    <row r="229" spans="1:25">
      <c r="A229" s="227">
        <f t="shared" si="3"/>
        <v>23.2</v>
      </c>
      <c r="B229" s="621">
        <v>1.6799999999999999E-2</v>
      </c>
      <c r="C229" s="622">
        <v>0.05</v>
      </c>
      <c r="D229" s="623">
        <v>9.9099999999999994E-2</v>
      </c>
      <c r="E229" s="621">
        <v>1.6799999999999999E-2</v>
      </c>
      <c r="F229" s="622">
        <v>0.05</v>
      </c>
      <c r="G229" s="623">
        <v>9.9199999999999997E-2</v>
      </c>
      <c r="H229" s="621">
        <v>1.9300000000000001E-2</v>
      </c>
      <c r="I229" s="622">
        <v>5.7700000000000001E-2</v>
      </c>
      <c r="J229" s="623">
        <v>0.1144</v>
      </c>
      <c r="K229" s="621">
        <v>2.1899999999999999E-2</v>
      </c>
      <c r="L229" s="622">
        <v>6.5199999999999994E-2</v>
      </c>
      <c r="M229" s="623">
        <v>0.12939999999999999</v>
      </c>
      <c r="N229" s="621">
        <v>2.3699999999999999E-2</v>
      </c>
      <c r="O229" s="622">
        <v>7.0699999999999999E-2</v>
      </c>
      <c r="P229" s="623">
        <v>0.1401</v>
      </c>
      <c r="Q229" s="621">
        <v>3.3500000000000002E-2</v>
      </c>
      <c r="R229" s="622">
        <v>9.9900000000000003E-2</v>
      </c>
      <c r="S229" s="623">
        <v>0.1981</v>
      </c>
      <c r="T229" s="621">
        <v>6.4399999999999999E-2</v>
      </c>
      <c r="U229" s="622">
        <v>0.19239999999999999</v>
      </c>
      <c r="V229" s="623">
        <v>0.38129999999999997</v>
      </c>
      <c r="W229" s="621">
        <v>7.9899999999999999E-2</v>
      </c>
      <c r="X229" s="622">
        <v>0.23899999999999999</v>
      </c>
      <c r="Y229" s="623">
        <v>0.47339999999999999</v>
      </c>
    </row>
    <row r="230" spans="1:25">
      <c r="A230" s="227">
        <f t="shared" si="3"/>
        <v>23.3</v>
      </c>
      <c r="B230" s="621">
        <v>1.66E-2</v>
      </c>
      <c r="C230" s="622">
        <v>4.87E-2</v>
      </c>
      <c r="D230" s="623">
        <v>9.5799999999999996E-2</v>
      </c>
      <c r="E230" s="621">
        <v>1.66E-2</v>
      </c>
      <c r="F230" s="622">
        <v>4.8800000000000003E-2</v>
      </c>
      <c r="G230" s="623">
        <v>9.5899999999999999E-2</v>
      </c>
      <c r="H230" s="621">
        <v>1.9099999999999999E-2</v>
      </c>
      <c r="I230" s="622">
        <v>5.6300000000000003E-2</v>
      </c>
      <c r="J230" s="623">
        <v>0.1106</v>
      </c>
      <c r="K230" s="621">
        <v>2.1600000000000001E-2</v>
      </c>
      <c r="L230" s="622">
        <v>6.3600000000000004E-2</v>
      </c>
      <c r="M230" s="623">
        <v>0.12509999999999999</v>
      </c>
      <c r="N230" s="621">
        <v>2.3400000000000001E-2</v>
      </c>
      <c r="O230" s="622">
        <v>6.8900000000000003E-2</v>
      </c>
      <c r="P230" s="623">
        <v>0.13550000000000001</v>
      </c>
      <c r="Q230" s="621">
        <v>3.3099999999999997E-2</v>
      </c>
      <c r="R230" s="622">
        <v>9.74E-2</v>
      </c>
      <c r="S230" s="623">
        <v>0.1915</v>
      </c>
      <c r="T230" s="621">
        <v>6.3700000000000007E-2</v>
      </c>
      <c r="U230" s="622">
        <v>0.18770000000000001</v>
      </c>
      <c r="V230" s="623">
        <v>0.36859999999999998</v>
      </c>
      <c r="W230" s="621">
        <v>7.9000000000000001E-2</v>
      </c>
      <c r="X230" s="622">
        <v>0.2331</v>
      </c>
      <c r="Y230" s="623">
        <v>0.45779999999999998</v>
      </c>
    </row>
    <row r="231" spans="1:25">
      <c r="A231" s="227">
        <f t="shared" si="3"/>
        <v>23.4</v>
      </c>
      <c r="B231" s="621">
        <v>1.6400000000000001E-2</v>
      </c>
      <c r="C231" s="622">
        <v>4.7500000000000001E-2</v>
      </c>
      <c r="D231" s="623">
        <v>9.2600000000000002E-2</v>
      </c>
      <c r="E231" s="621">
        <v>1.6400000000000001E-2</v>
      </c>
      <c r="F231" s="622">
        <v>4.7500000000000001E-2</v>
      </c>
      <c r="G231" s="623">
        <v>9.2600000000000002E-2</v>
      </c>
      <c r="H231" s="621">
        <v>1.89E-2</v>
      </c>
      <c r="I231" s="622">
        <v>5.4800000000000001E-2</v>
      </c>
      <c r="J231" s="623">
        <v>0.1069</v>
      </c>
      <c r="K231" s="621">
        <v>2.1399999999999999E-2</v>
      </c>
      <c r="L231" s="622">
        <v>6.2E-2</v>
      </c>
      <c r="M231" s="623">
        <v>0.1208</v>
      </c>
      <c r="N231" s="621">
        <v>2.3199999999999998E-2</v>
      </c>
      <c r="O231" s="622">
        <v>6.7199999999999996E-2</v>
      </c>
      <c r="P231" s="623">
        <v>0.13089999999999999</v>
      </c>
      <c r="Q231" s="621">
        <v>3.2800000000000003E-2</v>
      </c>
      <c r="R231" s="622">
        <v>9.4899999999999998E-2</v>
      </c>
      <c r="S231" s="623">
        <v>0.18490000000000001</v>
      </c>
      <c r="T231" s="621">
        <v>6.3E-2</v>
      </c>
      <c r="U231" s="622">
        <v>0.18290000000000001</v>
      </c>
      <c r="V231" s="623">
        <v>0.35610000000000003</v>
      </c>
      <c r="W231" s="621">
        <v>7.8200000000000006E-2</v>
      </c>
      <c r="X231" s="622">
        <v>0.22720000000000001</v>
      </c>
      <c r="Y231" s="623">
        <v>0.44219999999999998</v>
      </c>
    </row>
    <row r="232" spans="1:25">
      <c r="A232" s="227">
        <f t="shared" si="3"/>
        <v>23.5</v>
      </c>
      <c r="B232" s="621">
        <v>1.6199999999999999E-2</v>
      </c>
      <c r="C232" s="622">
        <v>4.6300000000000001E-2</v>
      </c>
      <c r="D232" s="623">
        <v>8.9300000000000004E-2</v>
      </c>
      <c r="E232" s="621">
        <v>1.6199999999999999E-2</v>
      </c>
      <c r="F232" s="622">
        <v>4.6300000000000001E-2</v>
      </c>
      <c r="G232" s="623">
        <v>8.9399999999999993E-2</v>
      </c>
      <c r="H232" s="621">
        <v>1.8700000000000001E-2</v>
      </c>
      <c r="I232" s="622">
        <v>5.3400000000000003E-2</v>
      </c>
      <c r="J232" s="623">
        <v>0.1032</v>
      </c>
      <c r="K232" s="621">
        <v>2.12E-2</v>
      </c>
      <c r="L232" s="622">
        <v>6.0400000000000002E-2</v>
      </c>
      <c r="M232" s="623">
        <v>0.1166</v>
      </c>
      <c r="N232" s="621">
        <v>2.29E-2</v>
      </c>
      <c r="O232" s="622">
        <v>6.54E-2</v>
      </c>
      <c r="P232" s="623">
        <v>0.1263</v>
      </c>
      <c r="Q232" s="621">
        <v>3.2399999999999998E-2</v>
      </c>
      <c r="R232" s="622">
        <v>9.2399999999999996E-2</v>
      </c>
      <c r="S232" s="623">
        <v>0.17849999999999999</v>
      </c>
      <c r="T232" s="621">
        <v>6.2300000000000001E-2</v>
      </c>
      <c r="U232" s="622">
        <v>0.17799999999999999</v>
      </c>
      <c r="V232" s="623">
        <v>0.34370000000000001</v>
      </c>
      <c r="W232" s="621">
        <v>7.7299999999999994E-2</v>
      </c>
      <c r="X232" s="622">
        <v>0.22120000000000001</v>
      </c>
      <c r="Y232" s="623">
        <v>0.4269</v>
      </c>
    </row>
    <row r="233" spans="1:25">
      <c r="A233" s="227">
        <f t="shared" si="3"/>
        <v>23.6</v>
      </c>
      <c r="B233" s="621">
        <v>1.61E-2</v>
      </c>
      <c r="C233" s="622">
        <v>4.4999999999999998E-2</v>
      </c>
      <c r="D233" s="623">
        <v>8.6199999999999999E-2</v>
      </c>
      <c r="E233" s="621">
        <v>1.61E-2</v>
      </c>
      <c r="F233" s="622">
        <v>4.4999999999999998E-2</v>
      </c>
      <c r="G233" s="623">
        <v>8.6300000000000002E-2</v>
      </c>
      <c r="H233" s="621">
        <v>1.8499999999999999E-2</v>
      </c>
      <c r="I233" s="622">
        <v>5.1999999999999998E-2</v>
      </c>
      <c r="J233" s="623">
        <v>9.9500000000000005E-2</v>
      </c>
      <c r="K233" s="621">
        <v>2.0899999999999998E-2</v>
      </c>
      <c r="L233" s="622">
        <v>5.8700000000000002E-2</v>
      </c>
      <c r="M233" s="623">
        <v>0.1125</v>
      </c>
      <c r="N233" s="621">
        <v>2.2700000000000001E-2</v>
      </c>
      <c r="O233" s="622">
        <v>6.3600000000000004E-2</v>
      </c>
      <c r="P233" s="623">
        <v>0.12189999999999999</v>
      </c>
      <c r="Q233" s="621">
        <v>3.2099999999999997E-2</v>
      </c>
      <c r="R233" s="622">
        <v>8.9899999999999994E-2</v>
      </c>
      <c r="S233" s="623">
        <v>0.17230000000000001</v>
      </c>
      <c r="T233" s="621">
        <v>6.1699999999999998E-2</v>
      </c>
      <c r="U233" s="622">
        <v>0.17330000000000001</v>
      </c>
      <c r="V233" s="623">
        <v>0.33169999999999999</v>
      </c>
      <c r="W233" s="621">
        <v>7.6499999999999999E-2</v>
      </c>
      <c r="X233" s="622">
        <v>0.2152</v>
      </c>
      <c r="Y233" s="623">
        <v>0.41189999999999999</v>
      </c>
    </row>
    <row r="234" spans="1:25">
      <c r="A234" s="227">
        <f t="shared" si="3"/>
        <v>23.7</v>
      </c>
      <c r="B234" s="621">
        <v>1.5900000000000001E-2</v>
      </c>
      <c r="C234" s="622">
        <v>4.3799999999999999E-2</v>
      </c>
      <c r="D234" s="623">
        <v>8.3199999999999996E-2</v>
      </c>
      <c r="E234" s="621">
        <v>1.5900000000000001E-2</v>
      </c>
      <c r="F234" s="622">
        <v>4.3799999999999999E-2</v>
      </c>
      <c r="G234" s="623">
        <v>8.3199999999999996E-2</v>
      </c>
      <c r="H234" s="621">
        <v>1.83E-2</v>
      </c>
      <c r="I234" s="622">
        <v>5.0500000000000003E-2</v>
      </c>
      <c r="J234" s="623">
        <v>9.6100000000000005E-2</v>
      </c>
      <c r="K234" s="621">
        <v>2.07E-2</v>
      </c>
      <c r="L234" s="622">
        <v>5.7099999999999998E-2</v>
      </c>
      <c r="M234" s="623">
        <v>0.1086</v>
      </c>
      <c r="N234" s="621">
        <v>2.2499999999999999E-2</v>
      </c>
      <c r="O234" s="622">
        <v>6.1899999999999997E-2</v>
      </c>
      <c r="P234" s="623">
        <v>0.1176</v>
      </c>
      <c r="Q234" s="621">
        <v>3.1699999999999999E-2</v>
      </c>
      <c r="R234" s="622">
        <v>8.7499999999999994E-2</v>
      </c>
      <c r="S234" s="623">
        <v>0.16619999999999999</v>
      </c>
      <c r="T234" s="621">
        <v>6.0999999999999999E-2</v>
      </c>
      <c r="U234" s="622">
        <v>0.16850000000000001</v>
      </c>
      <c r="V234" s="623">
        <v>0.3201</v>
      </c>
      <c r="W234" s="621">
        <v>7.5700000000000003E-2</v>
      </c>
      <c r="X234" s="622">
        <v>0.2094</v>
      </c>
      <c r="Y234" s="623">
        <v>0.39750000000000002</v>
      </c>
    </row>
    <row r="235" spans="1:25">
      <c r="A235" s="227">
        <f t="shared" si="3"/>
        <v>23.8</v>
      </c>
      <c r="B235" s="621">
        <v>1.5699999999999999E-2</v>
      </c>
      <c r="C235" s="622">
        <v>4.2599999999999999E-2</v>
      </c>
      <c r="D235" s="623">
        <v>8.0299999999999996E-2</v>
      </c>
      <c r="E235" s="621">
        <v>1.5699999999999999E-2</v>
      </c>
      <c r="F235" s="622">
        <v>4.2599999999999999E-2</v>
      </c>
      <c r="G235" s="623">
        <v>8.0299999999999996E-2</v>
      </c>
      <c r="H235" s="621">
        <v>1.8200000000000001E-2</v>
      </c>
      <c r="I235" s="622">
        <v>4.9200000000000001E-2</v>
      </c>
      <c r="J235" s="623">
        <v>9.2700000000000005E-2</v>
      </c>
      <c r="K235" s="621">
        <v>2.0500000000000001E-2</v>
      </c>
      <c r="L235" s="622">
        <v>5.5599999999999997E-2</v>
      </c>
      <c r="M235" s="623">
        <v>0.1048</v>
      </c>
      <c r="N235" s="621">
        <v>2.2200000000000001E-2</v>
      </c>
      <c r="O235" s="622">
        <v>6.0199999999999997E-2</v>
      </c>
      <c r="P235" s="623">
        <v>0.1135</v>
      </c>
      <c r="Q235" s="621">
        <v>3.1399999999999997E-2</v>
      </c>
      <c r="R235" s="622">
        <v>8.5099999999999995E-2</v>
      </c>
      <c r="S235" s="623">
        <v>0.16039999999999999</v>
      </c>
      <c r="T235" s="621">
        <v>6.0400000000000002E-2</v>
      </c>
      <c r="U235" s="622">
        <v>0.16389999999999999</v>
      </c>
      <c r="V235" s="623">
        <v>0.30890000000000001</v>
      </c>
      <c r="W235" s="621">
        <v>7.4899999999999994E-2</v>
      </c>
      <c r="X235" s="622">
        <v>0.2036</v>
      </c>
      <c r="Y235" s="623">
        <v>0.3836</v>
      </c>
    </row>
    <row r="236" spans="1:25">
      <c r="A236" s="227">
        <f t="shared" si="3"/>
        <v>23.9</v>
      </c>
      <c r="B236" s="621">
        <v>1.5599999999999999E-2</v>
      </c>
      <c r="C236" s="622">
        <v>4.1399999999999999E-2</v>
      </c>
      <c r="D236" s="623">
        <v>7.7499999999999999E-2</v>
      </c>
      <c r="E236" s="621">
        <v>1.5599999999999999E-2</v>
      </c>
      <c r="F236" s="622">
        <v>4.1399999999999999E-2</v>
      </c>
      <c r="G236" s="623">
        <v>7.7499999999999999E-2</v>
      </c>
      <c r="H236" s="621">
        <v>1.7999999999999999E-2</v>
      </c>
      <c r="I236" s="622">
        <v>4.7800000000000002E-2</v>
      </c>
      <c r="J236" s="623">
        <v>8.9499999999999996E-2</v>
      </c>
      <c r="K236" s="621">
        <v>2.0299999999999999E-2</v>
      </c>
      <c r="L236" s="622">
        <v>5.4100000000000002E-2</v>
      </c>
      <c r="M236" s="623">
        <v>0.1011</v>
      </c>
      <c r="N236" s="621">
        <v>2.1999999999999999E-2</v>
      </c>
      <c r="O236" s="622">
        <v>5.8599999999999999E-2</v>
      </c>
      <c r="P236" s="623">
        <v>0.1095</v>
      </c>
      <c r="Q236" s="621">
        <v>3.1099999999999999E-2</v>
      </c>
      <c r="R236" s="622">
        <v>8.2799999999999999E-2</v>
      </c>
      <c r="S236" s="623">
        <v>0.15479999999999999</v>
      </c>
      <c r="T236" s="621">
        <v>5.9799999999999999E-2</v>
      </c>
      <c r="U236" s="622">
        <v>0.1595</v>
      </c>
      <c r="V236" s="623">
        <v>0.29809999999999998</v>
      </c>
      <c r="W236" s="621">
        <v>7.4200000000000002E-2</v>
      </c>
      <c r="X236" s="622">
        <v>0.1981</v>
      </c>
      <c r="Y236" s="623">
        <v>0.37019999999999997</v>
      </c>
    </row>
    <row r="237" spans="1:25">
      <c r="A237" s="227">
        <f t="shared" si="3"/>
        <v>24</v>
      </c>
      <c r="B237" s="621">
        <v>1.54E-2</v>
      </c>
      <c r="C237" s="622">
        <v>4.0300000000000002E-2</v>
      </c>
      <c r="D237" s="623">
        <v>7.4800000000000005E-2</v>
      </c>
      <c r="E237" s="621">
        <v>1.54E-2</v>
      </c>
      <c r="F237" s="622">
        <v>4.0300000000000002E-2</v>
      </c>
      <c r="G237" s="623">
        <v>7.4899999999999994E-2</v>
      </c>
      <c r="H237" s="621">
        <v>1.78E-2</v>
      </c>
      <c r="I237" s="622">
        <v>4.65E-2</v>
      </c>
      <c r="J237" s="623">
        <v>8.6400000000000005E-2</v>
      </c>
      <c r="K237" s="621">
        <v>2.01E-2</v>
      </c>
      <c r="L237" s="622">
        <v>5.2600000000000001E-2</v>
      </c>
      <c r="M237" s="623">
        <v>9.7600000000000006E-2</v>
      </c>
      <c r="N237" s="621">
        <v>2.18E-2</v>
      </c>
      <c r="O237" s="622">
        <v>5.7000000000000002E-2</v>
      </c>
      <c r="P237" s="623">
        <v>0.10580000000000001</v>
      </c>
      <c r="Q237" s="621">
        <v>3.0800000000000001E-2</v>
      </c>
      <c r="R237" s="622">
        <v>8.0500000000000002E-2</v>
      </c>
      <c r="S237" s="623">
        <v>0.14949999999999999</v>
      </c>
      <c r="T237" s="621">
        <v>5.9200000000000003E-2</v>
      </c>
      <c r="U237" s="622">
        <v>0.15509999999999999</v>
      </c>
      <c r="V237" s="623">
        <v>0.28789999999999999</v>
      </c>
      <c r="W237" s="621">
        <v>7.3499999999999996E-2</v>
      </c>
      <c r="X237" s="622">
        <v>0.19270000000000001</v>
      </c>
      <c r="Y237" s="623">
        <v>0.35749999999999998</v>
      </c>
    </row>
    <row r="238" spans="1:25">
      <c r="A238" s="227">
        <f t="shared" si="3"/>
        <v>24.1</v>
      </c>
      <c r="B238" s="621">
        <v>1.5299999999999999E-2</v>
      </c>
      <c r="C238" s="622">
        <v>3.9199999999999999E-2</v>
      </c>
      <c r="D238" s="623">
        <v>7.2300000000000003E-2</v>
      </c>
      <c r="E238" s="621">
        <v>1.5299999999999999E-2</v>
      </c>
      <c r="F238" s="622">
        <v>3.9300000000000002E-2</v>
      </c>
      <c r="G238" s="623">
        <v>7.2300000000000003E-2</v>
      </c>
      <c r="H238" s="621">
        <v>1.7600000000000001E-2</v>
      </c>
      <c r="I238" s="622">
        <v>4.53E-2</v>
      </c>
      <c r="J238" s="623">
        <v>8.3500000000000005E-2</v>
      </c>
      <c r="K238" s="621">
        <v>1.9900000000000001E-2</v>
      </c>
      <c r="L238" s="622">
        <v>5.1200000000000002E-2</v>
      </c>
      <c r="M238" s="623">
        <v>9.4299999999999995E-2</v>
      </c>
      <c r="N238" s="621">
        <v>2.1600000000000001E-2</v>
      </c>
      <c r="O238" s="622">
        <v>5.5500000000000001E-2</v>
      </c>
      <c r="P238" s="623">
        <v>0.1022</v>
      </c>
      <c r="Q238" s="621">
        <v>3.0499999999999999E-2</v>
      </c>
      <c r="R238" s="622">
        <v>7.8399999999999997E-2</v>
      </c>
      <c r="S238" s="623">
        <v>0.1444</v>
      </c>
      <c r="T238" s="621">
        <v>5.8700000000000002E-2</v>
      </c>
      <c r="U238" s="622">
        <v>0.151</v>
      </c>
      <c r="V238" s="623">
        <v>0.27810000000000001</v>
      </c>
      <c r="W238" s="621">
        <v>7.2800000000000004E-2</v>
      </c>
      <c r="X238" s="622">
        <v>0.18759999999999999</v>
      </c>
      <c r="Y238" s="623">
        <v>0.34539999999999998</v>
      </c>
    </row>
    <row r="239" spans="1:25">
      <c r="A239" s="227">
        <f t="shared" si="3"/>
        <v>24.2</v>
      </c>
      <c r="B239" s="621">
        <v>1.52E-2</v>
      </c>
      <c r="C239" s="622">
        <v>3.8199999999999998E-2</v>
      </c>
      <c r="D239" s="623">
        <v>6.9900000000000004E-2</v>
      </c>
      <c r="E239" s="621">
        <v>1.52E-2</v>
      </c>
      <c r="F239" s="622">
        <v>3.8199999999999998E-2</v>
      </c>
      <c r="G239" s="623">
        <v>6.9900000000000004E-2</v>
      </c>
      <c r="H239" s="621">
        <v>1.7500000000000002E-2</v>
      </c>
      <c r="I239" s="622">
        <v>4.41E-2</v>
      </c>
      <c r="J239" s="623">
        <v>8.0699999999999994E-2</v>
      </c>
      <c r="K239" s="621">
        <v>1.9800000000000002E-2</v>
      </c>
      <c r="L239" s="622">
        <v>4.99E-2</v>
      </c>
      <c r="M239" s="623">
        <v>9.1200000000000003E-2</v>
      </c>
      <c r="N239" s="621">
        <v>2.1399999999999999E-2</v>
      </c>
      <c r="O239" s="622">
        <v>5.3999999999999999E-2</v>
      </c>
      <c r="P239" s="623">
        <v>9.8799999999999999E-2</v>
      </c>
      <c r="Q239" s="621">
        <v>3.0300000000000001E-2</v>
      </c>
      <c r="R239" s="622">
        <v>7.6300000000000007E-2</v>
      </c>
      <c r="S239" s="623">
        <v>0.1396</v>
      </c>
      <c r="T239" s="621">
        <v>5.8200000000000002E-2</v>
      </c>
      <c r="U239" s="622">
        <v>0.14699999999999999</v>
      </c>
      <c r="V239" s="623">
        <v>0.26889999999999997</v>
      </c>
      <c r="W239" s="621">
        <v>7.22E-2</v>
      </c>
      <c r="X239" s="622">
        <v>0.18260000000000001</v>
      </c>
      <c r="Y239" s="623">
        <v>0.33389999999999997</v>
      </c>
    </row>
    <row r="240" spans="1:25">
      <c r="A240" s="227">
        <f t="shared" si="3"/>
        <v>24.3</v>
      </c>
      <c r="B240" s="621">
        <v>1.4999999999999999E-2</v>
      </c>
      <c r="C240" s="622">
        <v>3.7199999999999997E-2</v>
      </c>
      <c r="D240" s="623">
        <v>6.7599999999999993E-2</v>
      </c>
      <c r="E240" s="621">
        <v>1.4999999999999999E-2</v>
      </c>
      <c r="F240" s="622">
        <v>3.7199999999999997E-2</v>
      </c>
      <c r="G240" s="623">
        <v>6.7599999999999993E-2</v>
      </c>
      <c r="H240" s="621">
        <v>1.7399999999999999E-2</v>
      </c>
      <c r="I240" s="622">
        <v>4.2999999999999997E-2</v>
      </c>
      <c r="J240" s="623">
        <v>7.8E-2</v>
      </c>
      <c r="K240" s="621">
        <v>1.9599999999999999E-2</v>
      </c>
      <c r="L240" s="622">
        <v>4.8599999999999997E-2</v>
      </c>
      <c r="M240" s="623">
        <v>8.8200000000000001E-2</v>
      </c>
      <c r="N240" s="621">
        <v>2.1299999999999999E-2</v>
      </c>
      <c r="O240" s="622">
        <v>5.2600000000000001E-2</v>
      </c>
      <c r="P240" s="623">
        <v>9.5600000000000004E-2</v>
      </c>
      <c r="Q240" s="621">
        <v>0.03</v>
      </c>
      <c r="R240" s="622">
        <v>7.4399999999999994E-2</v>
      </c>
      <c r="S240" s="623">
        <v>0.1351</v>
      </c>
      <c r="T240" s="621">
        <v>5.7700000000000001E-2</v>
      </c>
      <c r="U240" s="622">
        <v>0.14319999999999999</v>
      </c>
      <c r="V240" s="623">
        <v>0.2601</v>
      </c>
      <c r="W240" s="621">
        <v>7.1599999999999997E-2</v>
      </c>
      <c r="X240" s="622">
        <v>0.1779</v>
      </c>
      <c r="Y240" s="623">
        <v>0.32300000000000001</v>
      </c>
    </row>
    <row r="241" spans="1:25">
      <c r="A241" s="227">
        <f t="shared" si="3"/>
        <v>24.4</v>
      </c>
      <c r="B241" s="621">
        <v>1.49E-2</v>
      </c>
      <c r="C241" s="622">
        <v>3.6299999999999999E-2</v>
      </c>
      <c r="D241" s="623">
        <v>6.54E-2</v>
      </c>
      <c r="E241" s="621">
        <v>1.49E-2</v>
      </c>
      <c r="F241" s="622">
        <v>3.6299999999999999E-2</v>
      </c>
      <c r="G241" s="623">
        <v>6.5500000000000003E-2</v>
      </c>
      <c r="H241" s="621">
        <v>1.72E-2</v>
      </c>
      <c r="I241" s="622">
        <v>4.19E-2</v>
      </c>
      <c r="J241" s="623">
        <v>7.5600000000000001E-2</v>
      </c>
      <c r="K241" s="621">
        <v>1.95E-2</v>
      </c>
      <c r="L241" s="622">
        <v>4.7399999999999998E-2</v>
      </c>
      <c r="M241" s="623">
        <v>8.5400000000000004E-2</v>
      </c>
      <c r="N241" s="621">
        <v>2.1100000000000001E-2</v>
      </c>
      <c r="O241" s="622">
        <v>5.1299999999999998E-2</v>
      </c>
      <c r="P241" s="623">
        <v>9.2499999999999999E-2</v>
      </c>
      <c r="Q241" s="621">
        <v>2.98E-2</v>
      </c>
      <c r="R241" s="622">
        <v>7.2499999999999995E-2</v>
      </c>
      <c r="S241" s="623">
        <v>0.1308</v>
      </c>
      <c r="T241" s="621">
        <v>5.7299999999999997E-2</v>
      </c>
      <c r="U241" s="622">
        <v>0.1396</v>
      </c>
      <c r="V241" s="623">
        <v>0.25180000000000002</v>
      </c>
      <c r="W241" s="621">
        <v>7.1099999999999997E-2</v>
      </c>
      <c r="X241" s="622">
        <v>0.1734</v>
      </c>
      <c r="Y241" s="623">
        <v>0.31269999999999998</v>
      </c>
    </row>
    <row r="242" spans="1:25">
      <c r="A242" s="227">
        <f t="shared" si="3"/>
        <v>24.5</v>
      </c>
      <c r="B242" s="621">
        <v>1.4800000000000001E-2</v>
      </c>
      <c r="C242" s="622">
        <v>3.5400000000000001E-2</v>
      </c>
      <c r="D242" s="623">
        <v>6.3399999999999998E-2</v>
      </c>
      <c r="E242" s="621">
        <v>1.4800000000000001E-2</v>
      </c>
      <c r="F242" s="622">
        <v>3.5400000000000001E-2</v>
      </c>
      <c r="G242" s="623">
        <v>6.3399999999999998E-2</v>
      </c>
      <c r="H242" s="621">
        <v>1.7100000000000001E-2</v>
      </c>
      <c r="I242" s="622">
        <v>4.0899999999999999E-2</v>
      </c>
      <c r="J242" s="623">
        <v>7.3200000000000001E-2</v>
      </c>
      <c r="K242" s="621">
        <v>1.9300000000000001E-2</v>
      </c>
      <c r="L242" s="622">
        <v>4.6199999999999998E-2</v>
      </c>
      <c r="M242" s="623">
        <v>8.2699999999999996E-2</v>
      </c>
      <c r="N242" s="621">
        <v>2.1000000000000001E-2</v>
      </c>
      <c r="O242" s="622">
        <v>0.05</v>
      </c>
      <c r="P242" s="623">
        <v>8.9599999999999999E-2</v>
      </c>
      <c r="Q242" s="621">
        <v>2.9600000000000001E-2</v>
      </c>
      <c r="R242" s="622">
        <v>7.0699999999999999E-2</v>
      </c>
      <c r="S242" s="623">
        <v>0.12670000000000001</v>
      </c>
      <c r="T242" s="621">
        <v>5.6899999999999999E-2</v>
      </c>
      <c r="U242" s="622">
        <v>0.13619999999999999</v>
      </c>
      <c r="V242" s="623">
        <v>0.24399999999999999</v>
      </c>
      <c r="W242" s="621">
        <v>7.0599999999999996E-2</v>
      </c>
      <c r="X242" s="622">
        <v>0.16919999999999999</v>
      </c>
      <c r="Y242" s="623">
        <v>0.30299999999999999</v>
      </c>
    </row>
    <row r="243" spans="1:25">
      <c r="A243" s="227">
        <f t="shared" si="3"/>
        <v>24.6</v>
      </c>
      <c r="B243" s="621">
        <v>1.47E-2</v>
      </c>
      <c r="C243" s="622">
        <v>3.4599999999999999E-2</v>
      </c>
      <c r="D243" s="623">
        <v>6.1499999999999999E-2</v>
      </c>
      <c r="E243" s="621">
        <v>1.47E-2</v>
      </c>
      <c r="F243" s="622">
        <v>3.4599999999999999E-2</v>
      </c>
      <c r="G243" s="623">
        <v>6.1499999999999999E-2</v>
      </c>
      <c r="H243" s="621">
        <v>1.7000000000000001E-2</v>
      </c>
      <c r="I243" s="622">
        <v>3.9899999999999998E-2</v>
      </c>
      <c r="J243" s="623">
        <v>7.0999999999999994E-2</v>
      </c>
      <c r="K243" s="621">
        <v>1.9199999999999998E-2</v>
      </c>
      <c r="L243" s="622">
        <v>4.5100000000000001E-2</v>
      </c>
      <c r="M243" s="623">
        <v>8.0199999999999994E-2</v>
      </c>
      <c r="N243" s="621">
        <v>2.0799999999999999E-2</v>
      </c>
      <c r="O243" s="622">
        <v>4.8899999999999999E-2</v>
      </c>
      <c r="P243" s="623">
        <v>8.6900000000000005E-2</v>
      </c>
      <c r="Q243" s="621">
        <v>2.9399999999999999E-2</v>
      </c>
      <c r="R243" s="622">
        <v>6.9099999999999995E-2</v>
      </c>
      <c r="S243" s="623">
        <v>0.1229</v>
      </c>
      <c r="T243" s="621">
        <v>5.6500000000000002E-2</v>
      </c>
      <c r="U243" s="622">
        <v>0.13300000000000001</v>
      </c>
      <c r="V243" s="623">
        <v>0.2366</v>
      </c>
      <c r="W243" s="621">
        <v>7.0099999999999996E-2</v>
      </c>
      <c r="X243" s="622">
        <v>0.16520000000000001</v>
      </c>
      <c r="Y243" s="623">
        <v>0.29380000000000001</v>
      </c>
    </row>
    <row r="244" spans="1:25">
      <c r="A244" s="227">
        <f t="shared" si="3"/>
        <v>24.7</v>
      </c>
      <c r="B244" s="621">
        <v>1.46E-2</v>
      </c>
      <c r="C244" s="622">
        <v>3.3799999999999997E-2</v>
      </c>
      <c r="D244" s="623">
        <v>5.9700000000000003E-2</v>
      </c>
      <c r="E244" s="621">
        <v>1.47E-2</v>
      </c>
      <c r="F244" s="622">
        <v>3.3799999999999997E-2</v>
      </c>
      <c r="G244" s="623">
        <v>5.9700000000000003E-2</v>
      </c>
      <c r="H244" s="621">
        <v>1.6899999999999998E-2</v>
      </c>
      <c r="I244" s="622">
        <v>3.9E-2</v>
      </c>
      <c r="J244" s="623">
        <v>6.8900000000000003E-2</v>
      </c>
      <c r="K244" s="621">
        <v>1.9099999999999999E-2</v>
      </c>
      <c r="L244" s="622">
        <v>4.41E-2</v>
      </c>
      <c r="M244" s="623">
        <v>7.7899999999999997E-2</v>
      </c>
      <c r="N244" s="621">
        <v>2.07E-2</v>
      </c>
      <c r="O244" s="622">
        <v>4.7699999999999999E-2</v>
      </c>
      <c r="P244" s="623">
        <v>8.4400000000000003E-2</v>
      </c>
      <c r="Q244" s="621">
        <v>2.92E-2</v>
      </c>
      <c r="R244" s="622">
        <v>6.7500000000000004E-2</v>
      </c>
      <c r="S244" s="623">
        <v>0.1192</v>
      </c>
      <c r="T244" s="621">
        <v>5.62E-2</v>
      </c>
      <c r="U244" s="622">
        <v>0.13</v>
      </c>
      <c r="V244" s="623">
        <v>0.2296</v>
      </c>
      <c r="W244" s="621">
        <v>6.9699999999999998E-2</v>
      </c>
      <c r="X244" s="622">
        <v>0.16139999999999999</v>
      </c>
      <c r="Y244" s="623">
        <v>0.28510000000000002</v>
      </c>
    </row>
    <row r="245" spans="1:25">
      <c r="A245" s="227">
        <f t="shared" si="3"/>
        <v>24.8</v>
      </c>
      <c r="B245" s="621">
        <v>1.46E-2</v>
      </c>
      <c r="C245" s="622">
        <v>3.3000000000000002E-2</v>
      </c>
      <c r="D245" s="623">
        <v>5.8000000000000003E-2</v>
      </c>
      <c r="E245" s="621">
        <v>1.46E-2</v>
      </c>
      <c r="F245" s="622">
        <v>3.3000000000000002E-2</v>
      </c>
      <c r="G245" s="623">
        <v>5.8000000000000003E-2</v>
      </c>
      <c r="H245" s="621">
        <v>1.6799999999999999E-2</v>
      </c>
      <c r="I245" s="622">
        <v>3.8100000000000002E-2</v>
      </c>
      <c r="J245" s="623">
        <v>6.6900000000000001E-2</v>
      </c>
      <c r="K245" s="621">
        <v>1.9E-2</v>
      </c>
      <c r="L245" s="622">
        <v>4.3099999999999999E-2</v>
      </c>
      <c r="M245" s="623">
        <v>7.5700000000000003E-2</v>
      </c>
      <c r="N245" s="621">
        <v>2.06E-2</v>
      </c>
      <c r="O245" s="622">
        <v>4.6699999999999998E-2</v>
      </c>
      <c r="P245" s="623">
        <v>8.2000000000000003E-2</v>
      </c>
      <c r="Q245" s="621">
        <v>2.9100000000000001E-2</v>
      </c>
      <c r="R245" s="622">
        <v>6.6000000000000003E-2</v>
      </c>
      <c r="S245" s="623">
        <v>0.1158</v>
      </c>
      <c r="T245" s="621">
        <v>5.5899999999999998E-2</v>
      </c>
      <c r="U245" s="622">
        <v>0.12709999999999999</v>
      </c>
      <c r="V245" s="623">
        <v>0.22309999999999999</v>
      </c>
      <c r="W245" s="621">
        <v>6.9400000000000003E-2</v>
      </c>
      <c r="X245" s="622">
        <v>0.1578</v>
      </c>
      <c r="Y245" s="623">
        <v>0.27700000000000002</v>
      </c>
    </row>
    <row r="246" spans="1:25">
      <c r="A246" s="227">
        <f t="shared" si="3"/>
        <v>24.9</v>
      </c>
      <c r="B246" s="621">
        <v>1.4500000000000001E-2</v>
      </c>
      <c r="C246" s="622">
        <v>3.2300000000000002E-2</v>
      </c>
      <c r="D246" s="623">
        <v>5.6399999999999999E-2</v>
      </c>
      <c r="E246" s="621">
        <v>1.4500000000000001E-2</v>
      </c>
      <c r="F246" s="622">
        <v>3.2300000000000002E-2</v>
      </c>
      <c r="G246" s="623">
        <v>5.6399999999999999E-2</v>
      </c>
      <c r="H246" s="621">
        <v>1.67E-2</v>
      </c>
      <c r="I246" s="622">
        <v>3.73E-2</v>
      </c>
      <c r="J246" s="623">
        <v>6.5100000000000005E-2</v>
      </c>
      <c r="K246" s="621">
        <v>1.89E-2</v>
      </c>
      <c r="L246" s="622">
        <v>4.2200000000000001E-2</v>
      </c>
      <c r="M246" s="623">
        <v>7.3599999999999999E-2</v>
      </c>
      <c r="N246" s="621">
        <v>2.0500000000000001E-2</v>
      </c>
      <c r="O246" s="622">
        <v>4.5699999999999998E-2</v>
      </c>
      <c r="P246" s="623">
        <v>7.9699999999999993E-2</v>
      </c>
      <c r="Q246" s="621">
        <v>2.9000000000000001E-2</v>
      </c>
      <c r="R246" s="622">
        <v>6.4600000000000005E-2</v>
      </c>
      <c r="S246" s="623">
        <v>0.11260000000000001</v>
      </c>
      <c r="T246" s="621">
        <v>5.57E-2</v>
      </c>
      <c r="U246" s="622">
        <v>0.1244</v>
      </c>
      <c r="V246" s="623">
        <v>0.21690000000000001</v>
      </c>
      <c r="W246" s="621">
        <v>6.9000000000000006E-2</v>
      </c>
      <c r="X246" s="622">
        <v>0.15440000000000001</v>
      </c>
      <c r="Y246" s="623">
        <v>0.26929999999999998</v>
      </c>
    </row>
    <row r="247" spans="1:25">
      <c r="A247" s="227">
        <f t="shared" si="3"/>
        <v>25</v>
      </c>
      <c r="B247" s="621">
        <v>1.44E-2</v>
      </c>
      <c r="C247" s="622">
        <v>3.1699999999999999E-2</v>
      </c>
      <c r="D247" s="623">
        <v>5.4899999999999997E-2</v>
      </c>
      <c r="E247" s="621">
        <v>1.44E-2</v>
      </c>
      <c r="F247" s="622">
        <v>3.1699999999999999E-2</v>
      </c>
      <c r="G247" s="623">
        <v>5.4899999999999997E-2</v>
      </c>
      <c r="H247" s="621">
        <v>1.67E-2</v>
      </c>
      <c r="I247" s="622">
        <v>3.6499999999999998E-2</v>
      </c>
      <c r="J247" s="623">
        <v>6.3299999999999995E-2</v>
      </c>
      <c r="K247" s="621">
        <v>1.8800000000000001E-2</v>
      </c>
      <c r="L247" s="622">
        <v>4.1300000000000003E-2</v>
      </c>
      <c r="M247" s="623">
        <v>7.1599999999999997E-2</v>
      </c>
      <c r="N247" s="621">
        <v>2.0400000000000001E-2</v>
      </c>
      <c r="O247" s="622">
        <v>4.48E-2</v>
      </c>
      <c r="P247" s="623">
        <v>7.7600000000000002E-2</v>
      </c>
      <c r="Q247" s="621">
        <v>2.8799999999999999E-2</v>
      </c>
      <c r="R247" s="622">
        <v>6.3299999999999995E-2</v>
      </c>
      <c r="S247" s="623">
        <v>0.1096</v>
      </c>
      <c r="T247" s="621">
        <v>5.5399999999999998E-2</v>
      </c>
      <c r="U247" s="622">
        <v>0.12180000000000001</v>
      </c>
      <c r="V247" s="623">
        <v>0.21110000000000001</v>
      </c>
      <c r="W247" s="621">
        <v>6.8699999999999997E-2</v>
      </c>
      <c r="X247" s="622">
        <v>0.15129999999999999</v>
      </c>
      <c r="Y247" s="623">
        <v>0.2621</v>
      </c>
    </row>
    <row r="248" spans="1:25">
      <c r="A248" s="227">
        <f t="shared" si="3"/>
        <v>25.1</v>
      </c>
      <c r="B248" s="621">
        <v>1.44E-2</v>
      </c>
      <c r="C248" s="622">
        <v>3.1E-2</v>
      </c>
      <c r="D248" s="623">
        <v>5.3400000000000003E-2</v>
      </c>
      <c r="E248" s="621">
        <v>1.44E-2</v>
      </c>
      <c r="F248" s="622">
        <v>3.1E-2</v>
      </c>
      <c r="G248" s="623">
        <v>5.3499999999999999E-2</v>
      </c>
      <c r="H248" s="621">
        <v>1.66E-2</v>
      </c>
      <c r="I248" s="622">
        <v>3.5799999999999998E-2</v>
      </c>
      <c r="J248" s="623">
        <v>6.1699999999999998E-2</v>
      </c>
      <c r="K248" s="621">
        <v>1.8800000000000001E-2</v>
      </c>
      <c r="L248" s="622">
        <v>4.0500000000000001E-2</v>
      </c>
      <c r="M248" s="623">
        <v>6.9699999999999998E-2</v>
      </c>
      <c r="N248" s="621">
        <v>2.0299999999999999E-2</v>
      </c>
      <c r="O248" s="622">
        <v>4.3900000000000002E-2</v>
      </c>
      <c r="P248" s="623">
        <v>7.5600000000000001E-2</v>
      </c>
      <c r="Q248" s="621">
        <v>2.87E-2</v>
      </c>
      <c r="R248" s="622">
        <v>6.2E-2</v>
      </c>
      <c r="S248" s="623">
        <v>0.10680000000000001</v>
      </c>
      <c r="T248" s="621">
        <v>5.5199999999999999E-2</v>
      </c>
      <c r="U248" s="622">
        <v>0.11940000000000001</v>
      </c>
      <c r="V248" s="623">
        <v>0.2056</v>
      </c>
      <c r="W248" s="621">
        <v>6.8500000000000005E-2</v>
      </c>
      <c r="X248" s="622">
        <v>0.14829999999999999</v>
      </c>
      <c r="Y248" s="623">
        <v>0.25530000000000003</v>
      </c>
    </row>
    <row r="249" spans="1:25">
      <c r="A249" s="227">
        <f t="shared" si="3"/>
        <v>25.2</v>
      </c>
      <c r="B249" s="621">
        <v>1.43E-2</v>
      </c>
      <c r="C249" s="622">
        <v>3.04E-2</v>
      </c>
      <c r="D249" s="623">
        <v>5.21E-2</v>
      </c>
      <c r="E249" s="621">
        <v>1.43E-2</v>
      </c>
      <c r="F249" s="622">
        <v>3.0499999999999999E-2</v>
      </c>
      <c r="G249" s="623">
        <v>5.21E-2</v>
      </c>
      <c r="H249" s="621">
        <v>1.66E-2</v>
      </c>
      <c r="I249" s="622">
        <v>3.5099999999999999E-2</v>
      </c>
      <c r="J249" s="623">
        <v>6.0199999999999997E-2</v>
      </c>
      <c r="K249" s="621">
        <v>1.8700000000000001E-2</v>
      </c>
      <c r="L249" s="622">
        <v>3.9699999999999999E-2</v>
      </c>
      <c r="M249" s="623">
        <v>6.8000000000000005E-2</v>
      </c>
      <c r="N249" s="621">
        <v>2.0299999999999999E-2</v>
      </c>
      <c r="O249" s="622">
        <v>4.2999999999999997E-2</v>
      </c>
      <c r="P249" s="623">
        <v>7.3700000000000002E-2</v>
      </c>
      <c r="Q249" s="621">
        <v>2.86E-2</v>
      </c>
      <c r="R249" s="622">
        <v>6.08E-2</v>
      </c>
      <c r="S249" s="623">
        <v>0.1041</v>
      </c>
      <c r="T249" s="621">
        <v>5.5E-2</v>
      </c>
      <c r="U249" s="622">
        <v>0.1171</v>
      </c>
      <c r="V249" s="623">
        <v>0.20050000000000001</v>
      </c>
      <c r="W249" s="621">
        <v>6.83E-2</v>
      </c>
      <c r="X249" s="622">
        <v>0.14549999999999999</v>
      </c>
      <c r="Y249" s="623">
        <v>0.249</v>
      </c>
    </row>
    <row r="250" spans="1:25">
      <c r="A250" s="227">
        <f t="shared" si="3"/>
        <v>25.3</v>
      </c>
      <c r="B250" s="621">
        <v>1.43E-2</v>
      </c>
      <c r="C250" s="622">
        <v>2.9899999999999999E-2</v>
      </c>
      <c r="D250" s="623">
        <v>5.0900000000000001E-2</v>
      </c>
      <c r="E250" s="621">
        <v>1.43E-2</v>
      </c>
      <c r="F250" s="622">
        <v>2.9899999999999999E-2</v>
      </c>
      <c r="G250" s="623">
        <v>5.0900000000000001E-2</v>
      </c>
      <c r="H250" s="621">
        <v>1.6500000000000001E-2</v>
      </c>
      <c r="I250" s="622">
        <v>3.4500000000000003E-2</v>
      </c>
      <c r="J250" s="623">
        <v>5.8700000000000002E-2</v>
      </c>
      <c r="K250" s="621">
        <v>1.8700000000000001E-2</v>
      </c>
      <c r="L250" s="622">
        <v>3.9E-2</v>
      </c>
      <c r="M250" s="623">
        <v>6.6400000000000001E-2</v>
      </c>
      <c r="N250" s="621">
        <v>2.0199999999999999E-2</v>
      </c>
      <c r="O250" s="622">
        <v>4.2299999999999997E-2</v>
      </c>
      <c r="P250" s="623">
        <v>7.1900000000000006E-2</v>
      </c>
      <c r="Q250" s="621">
        <v>2.86E-2</v>
      </c>
      <c r="R250" s="622">
        <v>5.9700000000000003E-2</v>
      </c>
      <c r="S250" s="623">
        <v>0.1016</v>
      </c>
      <c r="T250" s="621">
        <v>5.4899999999999997E-2</v>
      </c>
      <c r="U250" s="622">
        <v>0.115</v>
      </c>
      <c r="V250" s="623">
        <v>0.19570000000000001</v>
      </c>
      <c r="W250" s="621">
        <v>6.8099999999999994E-2</v>
      </c>
      <c r="X250" s="622">
        <v>0.14280000000000001</v>
      </c>
      <c r="Y250" s="623">
        <v>0.24299999999999999</v>
      </c>
    </row>
    <row r="251" spans="1:25">
      <c r="A251" s="227">
        <f t="shared" si="3"/>
        <v>25.4</v>
      </c>
      <c r="B251" s="621">
        <v>1.43E-2</v>
      </c>
      <c r="C251" s="622">
        <v>2.9399999999999999E-2</v>
      </c>
      <c r="D251" s="623">
        <v>4.9700000000000001E-2</v>
      </c>
      <c r="E251" s="621">
        <v>1.43E-2</v>
      </c>
      <c r="F251" s="622">
        <v>2.9399999999999999E-2</v>
      </c>
      <c r="G251" s="623">
        <v>4.9700000000000001E-2</v>
      </c>
      <c r="H251" s="621">
        <v>1.6500000000000001E-2</v>
      </c>
      <c r="I251" s="622">
        <v>3.39E-2</v>
      </c>
      <c r="J251" s="623">
        <v>5.74E-2</v>
      </c>
      <c r="K251" s="621">
        <v>1.8599999999999998E-2</v>
      </c>
      <c r="L251" s="622">
        <v>3.8300000000000001E-2</v>
      </c>
      <c r="M251" s="623">
        <v>6.4799999999999996E-2</v>
      </c>
      <c r="N251" s="621">
        <v>2.0199999999999999E-2</v>
      </c>
      <c r="O251" s="622">
        <v>4.1500000000000002E-2</v>
      </c>
      <c r="P251" s="623">
        <v>7.0199999999999999E-2</v>
      </c>
      <c r="Q251" s="621">
        <v>2.8500000000000001E-2</v>
      </c>
      <c r="R251" s="622">
        <v>5.8700000000000002E-2</v>
      </c>
      <c r="S251" s="623">
        <v>9.9299999999999999E-2</v>
      </c>
      <c r="T251" s="621">
        <v>5.4699999999999999E-2</v>
      </c>
      <c r="U251" s="622">
        <v>0.113</v>
      </c>
      <c r="V251" s="623">
        <v>0.19109999999999999</v>
      </c>
      <c r="W251" s="621">
        <v>6.7900000000000002E-2</v>
      </c>
      <c r="X251" s="622">
        <v>0.14030000000000001</v>
      </c>
      <c r="Y251" s="623">
        <v>0.23730000000000001</v>
      </c>
    </row>
    <row r="252" spans="1:25">
      <c r="A252" s="227">
        <f t="shared" si="3"/>
        <v>25.5</v>
      </c>
      <c r="B252" s="621">
        <v>1.4200000000000001E-2</v>
      </c>
      <c r="C252" s="622">
        <v>2.8899999999999999E-2</v>
      </c>
      <c r="D252" s="623">
        <v>4.8599999999999997E-2</v>
      </c>
      <c r="E252" s="621">
        <v>1.4200000000000001E-2</v>
      </c>
      <c r="F252" s="622">
        <v>2.8899999999999999E-2</v>
      </c>
      <c r="G252" s="623">
        <v>4.8599999999999997E-2</v>
      </c>
      <c r="H252" s="621">
        <v>1.6400000000000001E-2</v>
      </c>
      <c r="I252" s="622">
        <v>3.3399999999999999E-2</v>
      </c>
      <c r="J252" s="623">
        <v>5.6099999999999997E-2</v>
      </c>
      <c r="K252" s="621">
        <v>1.8599999999999998E-2</v>
      </c>
      <c r="L252" s="622">
        <v>3.7699999999999997E-2</v>
      </c>
      <c r="M252" s="623">
        <v>6.3399999999999998E-2</v>
      </c>
      <c r="N252" s="621">
        <v>2.01E-2</v>
      </c>
      <c r="O252" s="622">
        <v>4.0800000000000003E-2</v>
      </c>
      <c r="P252" s="623">
        <v>6.8699999999999997E-2</v>
      </c>
      <c r="Q252" s="621">
        <v>2.8400000000000002E-2</v>
      </c>
      <c r="R252" s="622">
        <v>5.7700000000000001E-2</v>
      </c>
      <c r="S252" s="623">
        <v>9.7000000000000003E-2</v>
      </c>
      <c r="T252" s="621">
        <v>5.4600000000000003E-2</v>
      </c>
      <c r="U252" s="622">
        <v>0.1111</v>
      </c>
      <c r="V252" s="623">
        <v>0.18690000000000001</v>
      </c>
      <c r="W252" s="621">
        <v>6.7799999999999999E-2</v>
      </c>
      <c r="X252" s="622">
        <v>0.13800000000000001</v>
      </c>
      <c r="Y252" s="623">
        <v>0.23200000000000001</v>
      </c>
    </row>
    <row r="253" spans="1:25">
      <c r="A253" s="227">
        <f t="shared" si="3"/>
        <v>25.6</v>
      </c>
      <c r="B253" s="621">
        <v>1.4200000000000001E-2</v>
      </c>
      <c r="C253" s="622">
        <v>2.8400000000000002E-2</v>
      </c>
      <c r="D253" s="623">
        <v>4.7500000000000001E-2</v>
      </c>
      <c r="E253" s="621">
        <v>1.4200000000000001E-2</v>
      </c>
      <c r="F253" s="622">
        <v>2.8400000000000002E-2</v>
      </c>
      <c r="G253" s="623">
        <v>4.7600000000000003E-2</v>
      </c>
      <c r="H253" s="621">
        <v>1.6400000000000001E-2</v>
      </c>
      <c r="I253" s="622">
        <v>3.2800000000000003E-2</v>
      </c>
      <c r="J253" s="623">
        <v>5.4899999999999997E-2</v>
      </c>
      <c r="K253" s="621">
        <v>1.8499999999999999E-2</v>
      </c>
      <c r="L253" s="622">
        <v>3.7100000000000001E-2</v>
      </c>
      <c r="M253" s="623">
        <v>6.2E-2</v>
      </c>
      <c r="N253" s="621">
        <v>2.01E-2</v>
      </c>
      <c r="O253" s="622">
        <v>4.02E-2</v>
      </c>
      <c r="P253" s="623">
        <v>6.7199999999999996E-2</v>
      </c>
      <c r="Q253" s="621">
        <v>2.8400000000000002E-2</v>
      </c>
      <c r="R253" s="622">
        <v>5.6800000000000003E-2</v>
      </c>
      <c r="S253" s="623">
        <v>9.5000000000000001E-2</v>
      </c>
      <c r="T253" s="621">
        <v>5.4600000000000003E-2</v>
      </c>
      <c r="U253" s="622">
        <v>0.1094</v>
      </c>
      <c r="V253" s="623">
        <v>0.18290000000000001</v>
      </c>
      <c r="W253" s="621">
        <v>6.7699999999999996E-2</v>
      </c>
      <c r="X253" s="622">
        <v>0.1358</v>
      </c>
      <c r="Y253" s="623">
        <v>0.2271</v>
      </c>
    </row>
    <row r="254" spans="1:25">
      <c r="A254" s="227">
        <f t="shared" si="3"/>
        <v>25.7</v>
      </c>
      <c r="B254" s="621">
        <v>1.4200000000000001E-2</v>
      </c>
      <c r="C254" s="622">
        <v>2.8000000000000001E-2</v>
      </c>
      <c r="D254" s="623">
        <v>4.65E-2</v>
      </c>
      <c r="E254" s="621">
        <v>1.4200000000000001E-2</v>
      </c>
      <c r="F254" s="622">
        <v>2.8000000000000001E-2</v>
      </c>
      <c r="G254" s="623">
        <v>4.6600000000000003E-2</v>
      </c>
      <c r="H254" s="621">
        <v>1.6400000000000001E-2</v>
      </c>
      <c r="I254" s="622">
        <v>3.2300000000000002E-2</v>
      </c>
      <c r="J254" s="623">
        <v>5.3699999999999998E-2</v>
      </c>
      <c r="K254" s="621">
        <v>1.8499999999999999E-2</v>
      </c>
      <c r="L254" s="622">
        <v>3.6499999999999998E-2</v>
      </c>
      <c r="M254" s="623">
        <v>6.08E-2</v>
      </c>
      <c r="N254" s="621">
        <v>2.01E-2</v>
      </c>
      <c r="O254" s="622">
        <v>3.9600000000000003E-2</v>
      </c>
      <c r="P254" s="623">
        <v>6.5799999999999997E-2</v>
      </c>
      <c r="Q254" s="621">
        <v>2.8400000000000002E-2</v>
      </c>
      <c r="R254" s="622">
        <v>5.6000000000000001E-2</v>
      </c>
      <c r="S254" s="623">
        <v>9.2999999999999999E-2</v>
      </c>
      <c r="T254" s="621">
        <v>5.45E-2</v>
      </c>
      <c r="U254" s="622">
        <v>0.1077</v>
      </c>
      <c r="V254" s="623">
        <v>0.17910000000000001</v>
      </c>
      <c r="W254" s="621">
        <v>6.7599999999999993E-2</v>
      </c>
      <c r="X254" s="622">
        <v>0.1338</v>
      </c>
      <c r="Y254" s="623">
        <v>0.22239999999999999</v>
      </c>
    </row>
    <row r="255" spans="1:25">
      <c r="A255" s="227">
        <f t="shared" si="3"/>
        <v>25.8</v>
      </c>
      <c r="B255" s="621">
        <v>1.4200000000000001E-2</v>
      </c>
      <c r="C255" s="622">
        <v>2.76E-2</v>
      </c>
      <c r="D255" s="623">
        <v>4.5600000000000002E-2</v>
      </c>
      <c r="E255" s="621">
        <v>1.4200000000000001E-2</v>
      </c>
      <c r="F255" s="622">
        <v>2.76E-2</v>
      </c>
      <c r="G255" s="623">
        <v>4.5699999999999998E-2</v>
      </c>
      <c r="H255" s="621">
        <v>1.6400000000000001E-2</v>
      </c>
      <c r="I255" s="622">
        <v>3.1899999999999998E-2</v>
      </c>
      <c r="J255" s="623">
        <v>5.2699999999999997E-2</v>
      </c>
      <c r="K255" s="621">
        <v>1.8499999999999999E-2</v>
      </c>
      <c r="L255" s="622">
        <v>3.5999999999999997E-2</v>
      </c>
      <c r="M255" s="623">
        <v>5.96E-2</v>
      </c>
      <c r="N255" s="621">
        <v>2.01E-2</v>
      </c>
      <c r="O255" s="622">
        <v>3.9E-2</v>
      </c>
      <c r="P255" s="623">
        <v>6.4500000000000002E-2</v>
      </c>
      <c r="Q255" s="621">
        <v>2.8299999999999999E-2</v>
      </c>
      <c r="R255" s="622">
        <v>5.5199999999999999E-2</v>
      </c>
      <c r="S255" s="623">
        <v>9.1200000000000003E-2</v>
      </c>
      <c r="T255" s="621">
        <v>5.4399999999999997E-2</v>
      </c>
      <c r="U255" s="622">
        <v>0.1062</v>
      </c>
      <c r="V255" s="623">
        <v>0.17549999999999999</v>
      </c>
      <c r="W255" s="621">
        <v>6.7500000000000004E-2</v>
      </c>
      <c r="X255" s="622">
        <v>0.1318</v>
      </c>
      <c r="Y255" s="623">
        <v>0.218</v>
      </c>
    </row>
    <row r="256" spans="1:25">
      <c r="A256" s="227">
        <f t="shared" si="3"/>
        <v>25.9</v>
      </c>
      <c r="B256" s="621">
        <v>1.4200000000000001E-2</v>
      </c>
      <c r="C256" s="622">
        <v>2.7199999999999998E-2</v>
      </c>
      <c r="D256" s="623">
        <v>4.48E-2</v>
      </c>
      <c r="E256" s="621">
        <v>1.4200000000000001E-2</v>
      </c>
      <c r="F256" s="622">
        <v>2.7199999999999998E-2</v>
      </c>
      <c r="G256" s="623">
        <v>4.48E-2</v>
      </c>
      <c r="H256" s="621">
        <v>1.6400000000000001E-2</v>
      </c>
      <c r="I256" s="622">
        <v>3.1399999999999997E-2</v>
      </c>
      <c r="J256" s="623">
        <v>5.1700000000000003E-2</v>
      </c>
      <c r="K256" s="621">
        <v>1.8499999999999999E-2</v>
      </c>
      <c r="L256" s="622">
        <v>3.5499999999999997E-2</v>
      </c>
      <c r="M256" s="623">
        <v>5.8400000000000001E-2</v>
      </c>
      <c r="N256" s="621">
        <v>0.02</v>
      </c>
      <c r="O256" s="622">
        <v>3.85E-2</v>
      </c>
      <c r="P256" s="623">
        <v>6.3299999999999995E-2</v>
      </c>
      <c r="Q256" s="621">
        <v>2.8299999999999999E-2</v>
      </c>
      <c r="R256" s="622">
        <v>5.4399999999999997E-2</v>
      </c>
      <c r="S256" s="623">
        <v>8.9399999999999993E-2</v>
      </c>
      <c r="T256" s="621">
        <v>5.4399999999999997E-2</v>
      </c>
      <c r="U256" s="622">
        <v>0.1047</v>
      </c>
      <c r="V256" s="623">
        <v>0.17219999999999999</v>
      </c>
      <c r="W256" s="621">
        <v>6.7500000000000004E-2</v>
      </c>
      <c r="X256" s="622">
        <v>0.13</v>
      </c>
      <c r="Y256" s="623">
        <v>0.21379999999999999</v>
      </c>
    </row>
    <row r="257" spans="1:25">
      <c r="A257" s="227">
        <f t="shared" si="3"/>
        <v>26</v>
      </c>
      <c r="B257" s="621">
        <v>1.4200000000000001E-2</v>
      </c>
      <c r="C257" s="622">
        <v>2.69E-2</v>
      </c>
      <c r="D257" s="623">
        <v>4.3999999999999997E-2</v>
      </c>
      <c r="E257" s="621">
        <v>1.4200000000000001E-2</v>
      </c>
      <c r="F257" s="622">
        <v>2.69E-2</v>
      </c>
      <c r="G257" s="623">
        <v>4.3999999999999997E-2</v>
      </c>
      <c r="H257" s="621">
        <v>1.6400000000000001E-2</v>
      </c>
      <c r="I257" s="622">
        <v>3.1E-2</v>
      </c>
      <c r="J257" s="623">
        <v>5.0700000000000002E-2</v>
      </c>
      <c r="K257" s="621">
        <v>1.8499999999999999E-2</v>
      </c>
      <c r="L257" s="622">
        <v>3.5099999999999999E-2</v>
      </c>
      <c r="M257" s="623">
        <v>5.74E-2</v>
      </c>
      <c r="N257" s="621">
        <v>0.02</v>
      </c>
      <c r="O257" s="622">
        <v>3.7999999999999999E-2</v>
      </c>
      <c r="P257" s="623">
        <v>6.2100000000000002E-2</v>
      </c>
      <c r="Q257" s="621">
        <v>2.8299999999999999E-2</v>
      </c>
      <c r="R257" s="622">
        <v>5.3699999999999998E-2</v>
      </c>
      <c r="S257" s="623">
        <v>8.7800000000000003E-2</v>
      </c>
      <c r="T257" s="621">
        <v>5.4399999999999997E-2</v>
      </c>
      <c r="U257" s="622">
        <v>0.10340000000000001</v>
      </c>
      <c r="V257" s="623">
        <v>0.1691</v>
      </c>
      <c r="W257" s="621">
        <v>6.7500000000000004E-2</v>
      </c>
      <c r="X257" s="622">
        <v>0.12839999999999999</v>
      </c>
      <c r="Y257" s="623">
        <v>0.2099</v>
      </c>
    </row>
    <row r="258" spans="1:25">
      <c r="A258" s="227">
        <f t="shared" si="3"/>
        <v>26.1</v>
      </c>
      <c r="B258" s="621">
        <v>1.4200000000000001E-2</v>
      </c>
      <c r="C258" s="622">
        <v>2.6599999999999999E-2</v>
      </c>
      <c r="D258" s="623">
        <v>4.3200000000000002E-2</v>
      </c>
      <c r="E258" s="621">
        <v>1.4200000000000001E-2</v>
      </c>
      <c r="F258" s="622">
        <v>2.6599999999999999E-2</v>
      </c>
      <c r="G258" s="623">
        <v>4.3200000000000002E-2</v>
      </c>
      <c r="H258" s="621">
        <v>1.6400000000000001E-2</v>
      </c>
      <c r="I258" s="622">
        <v>3.0700000000000002E-2</v>
      </c>
      <c r="J258" s="623">
        <v>4.99E-2</v>
      </c>
      <c r="K258" s="621">
        <v>1.8499999999999999E-2</v>
      </c>
      <c r="L258" s="622">
        <v>3.4700000000000002E-2</v>
      </c>
      <c r="M258" s="623">
        <v>5.6399999999999999E-2</v>
      </c>
      <c r="N258" s="621">
        <v>0.02</v>
      </c>
      <c r="O258" s="622">
        <v>3.7499999999999999E-2</v>
      </c>
      <c r="P258" s="623">
        <v>6.1100000000000002E-2</v>
      </c>
      <c r="Q258" s="621">
        <v>2.8299999999999999E-2</v>
      </c>
      <c r="R258" s="622">
        <v>5.2999999999999999E-2</v>
      </c>
      <c r="S258" s="623">
        <v>8.6300000000000002E-2</v>
      </c>
      <c r="T258" s="621">
        <v>5.4399999999999997E-2</v>
      </c>
      <c r="U258" s="622">
        <v>0.1021</v>
      </c>
      <c r="V258" s="623">
        <v>0.1661</v>
      </c>
      <c r="W258" s="621">
        <v>6.7500000000000004E-2</v>
      </c>
      <c r="X258" s="622">
        <v>0.1268</v>
      </c>
      <c r="Y258" s="623">
        <v>0.20630000000000001</v>
      </c>
    </row>
    <row r="259" spans="1:25">
      <c r="A259" s="227">
        <f t="shared" si="3"/>
        <v>26.2</v>
      </c>
      <c r="B259" s="621">
        <v>1.4200000000000001E-2</v>
      </c>
      <c r="C259" s="622">
        <v>2.6200000000000001E-2</v>
      </c>
      <c r="D259" s="623">
        <v>4.2500000000000003E-2</v>
      </c>
      <c r="E259" s="621">
        <v>1.4200000000000001E-2</v>
      </c>
      <c r="F259" s="622">
        <v>2.63E-2</v>
      </c>
      <c r="G259" s="623">
        <v>4.2500000000000003E-2</v>
      </c>
      <c r="H259" s="621">
        <v>1.6400000000000001E-2</v>
      </c>
      <c r="I259" s="622">
        <v>3.0300000000000001E-2</v>
      </c>
      <c r="J259" s="623">
        <v>4.9000000000000002E-2</v>
      </c>
      <c r="K259" s="621">
        <v>1.8499999999999999E-2</v>
      </c>
      <c r="L259" s="622">
        <v>3.4299999999999997E-2</v>
      </c>
      <c r="M259" s="623">
        <v>5.5399999999999998E-2</v>
      </c>
      <c r="N259" s="621">
        <v>2.01E-2</v>
      </c>
      <c r="O259" s="622">
        <v>3.7100000000000001E-2</v>
      </c>
      <c r="P259" s="623">
        <v>0.06</v>
      </c>
      <c r="Q259" s="621">
        <v>2.8299999999999999E-2</v>
      </c>
      <c r="R259" s="622">
        <v>5.2400000000000002E-2</v>
      </c>
      <c r="S259" s="623">
        <v>8.4900000000000003E-2</v>
      </c>
      <c r="T259" s="621">
        <v>5.4399999999999997E-2</v>
      </c>
      <c r="U259" s="622">
        <v>0.1009</v>
      </c>
      <c r="V259" s="623">
        <v>0.16339999999999999</v>
      </c>
      <c r="W259" s="621">
        <v>6.7500000000000004E-2</v>
      </c>
      <c r="X259" s="622">
        <v>0.12529999999999999</v>
      </c>
      <c r="Y259" s="623">
        <v>0.20280000000000001</v>
      </c>
    </row>
    <row r="260" spans="1:25">
      <c r="A260" s="227">
        <f t="shared" si="3"/>
        <v>26.3</v>
      </c>
      <c r="B260" s="621">
        <v>1.4200000000000001E-2</v>
      </c>
      <c r="C260" s="622">
        <v>2.5999999999999999E-2</v>
      </c>
      <c r="D260" s="623">
        <v>4.1799999999999997E-2</v>
      </c>
      <c r="E260" s="621">
        <v>1.4200000000000001E-2</v>
      </c>
      <c r="F260" s="622">
        <v>2.5999999999999999E-2</v>
      </c>
      <c r="G260" s="623">
        <v>4.1799999999999997E-2</v>
      </c>
      <c r="H260" s="621">
        <v>1.6400000000000001E-2</v>
      </c>
      <c r="I260" s="622">
        <v>0.03</v>
      </c>
      <c r="J260" s="623">
        <v>4.82E-2</v>
      </c>
      <c r="K260" s="621">
        <v>1.8499999999999999E-2</v>
      </c>
      <c r="L260" s="622">
        <v>3.39E-2</v>
      </c>
      <c r="M260" s="623">
        <v>5.45E-2</v>
      </c>
      <c r="N260" s="621">
        <v>2.01E-2</v>
      </c>
      <c r="O260" s="622">
        <v>3.6700000000000003E-2</v>
      </c>
      <c r="P260" s="623">
        <v>5.91E-2</v>
      </c>
      <c r="Q260" s="621">
        <v>2.8299999999999999E-2</v>
      </c>
      <c r="R260" s="622">
        <v>5.1900000000000002E-2</v>
      </c>
      <c r="S260" s="623">
        <v>8.3500000000000005E-2</v>
      </c>
      <c r="T260" s="621">
        <v>5.45E-2</v>
      </c>
      <c r="U260" s="622">
        <v>9.98E-2</v>
      </c>
      <c r="V260" s="623">
        <v>0.16070000000000001</v>
      </c>
      <c r="W260" s="621">
        <v>6.7500000000000004E-2</v>
      </c>
      <c r="X260" s="622">
        <v>0.1239</v>
      </c>
      <c r="Y260" s="623">
        <v>0.1996</v>
      </c>
    </row>
    <row r="261" spans="1:25">
      <c r="A261" s="227">
        <f t="shared" si="3"/>
        <v>26.4</v>
      </c>
      <c r="B261" s="621">
        <v>1.4200000000000001E-2</v>
      </c>
      <c r="C261" s="622">
        <v>2.5700000000000001E-2</v>
      </c>
      <c r="D261" s="623">
        <v>4.1200000000000001E-2</v>
      </c>
      <c r="E261" s="621">
        <v>1.4200000000000001E-2</v>
      </c>
      <c r="F261" s="622">
        <v>2.5700000000000001E-2</v>
      </c>
      <c r="G261" s="623">
        <v>4.1200000000000001E-2</v>
      </c>
      <c r="H261" s="621">
        <v>1.6400000000000001E-2</v>
      </c>
      <c r="I261" s="622">
        <v>2.9700000000000001E-2</v>
      </c>
      <c r="J261" s="623">
        <v>4.7500000000000001E-2</v>
      </c>
      <c r="K261" s="621">
        <v>1.8499999999999999E-2</v>
      </c>
      <c r="L261" s="622">
        <v>3.3500000000000002E-2</v>
      </c>
      <c r="M261" s="623">
        <v>5.3699999999999998E-2</v>
      </c>
      <c r="N261" s="621">
        <v>2.01E-2</v>
      </c>
      <c r="O261" s="622">
        <v>3.6299999999999999E-2</v>
      </c>
      <c r="P261" s="623">
        <v>5.8200000000000002E-2</v>
      </c>
      <c r="Q261" s="621">
        <v>2.8400000000000002E-2</v>
      </c>
      <c r="R261" s="622">
        <v>5.1299999999999998E-2</v>
      </c>
      <c r="S261" s="623">
        <v>8.2199999999999995E-2</v>
      </c>
      <c r="T261" s="621">
        <v>5.45E-2</v>
      </c>
      <c r="U261" s="622">
        <v>9.8799999999999999E-2</v>
      </c>
      <c r="V261" s="623">
        <v>0.1583</v>
      </c>
      <c r="W261" s="621">
        <v>6.7599999999999993E-2</v>
      </c>
      <c r="X261" s="622">
        <v>0.1226</v>
      </c>
      <c r="Y261" s="623">
        <v>0.19650000000000001</v>
      </c>
    </row>
    <row r="262" spans="1:25">
      <c r="A262" s="227">
        <f t="shared" si="3"/>
        <v>26.5</v>
      </c>
      <c r="B262" s="621">
        <v>1.4200000000000001E-2</v>
      </c>
      <c r="C262" s="622">
        <v>2.5399999999999999E-2</v>
      </c>
      <c r="D262" s="623">
        <v>4.0599999999999997E-2</v>
      </c>
      <c r="E262" s="621">
        <v>1.4200000000000001E-2</v>
      </c>
      <c r="F262" s="622">
        <v>2.5499999999999998E-2</v>
      </c>
      <c r="G262" s="623">
        <v>4.0599999999999997E-2</v>
      </c>
      <c r="H262" s="621">
        <v>1.6400000000000001E-2</v>
      </c>
      <c r="I262" s="622">
        <v>2.9399999999999999E-2</v>
      </c>
      <c r="J262" s="623">
        <v>4.6800000000000001E-2</v>
      </c>
      <c r="K262" s="621">
        <v>1.8599999999999998E-2</v>
      </c>
      <c r="L262" s="622">
        <v>3.32E-2</v>
      </c>
      <c r="M262" s="623">
        <v>5.2900000000000003E-2</v>
      </c>
      <c r="N262" s="621">
        <v>2.01E-2</v>
      </c>
      <c r="O262" s="622">
        <v>3.5999999999999997E-2</v>
      </c>
      <c r="P262" s="623">
        <v>5.7299999999999997E-2</v>
      </c>
      <c r="Q262" s="621">
        <v>2.8400000000000002E-2</v>
      </c>
      <c r="R262" s="622">
        <v>5.0799999999999998E-2</v>
      </c>
      <c r="S262" s="623">
        <v>8.1000000000000003E-2</v>
      </c>
      <c r="T262" s="621">
        <v>5.4600000000000003E-2</v>
      </c>
      <c r="U262" s="622">
        <v>9.7799999999999998E-2</v>
      </c>
      <c r="V262" s="623">
        <v>0.156</v>
      </c>
      <c r="W262" s="621">
        <v>6.7699999999999996E-2</v>
      </c>
      <c r="X262" s="622">
        <v>0.12139999999999999</v>
      </c>
      <c r="Y262" s="623">
        <v>0.19370000000000001</v>
      </c>
    </row>
    <row r="263" spans="1:25">
      <c r="A263" s="227">
        <f t="shared" si="3"/>
        <v>26.6</v>
      </c>
      <c r="B263" s="621">
        <v>1.4200000000000001E-2</v>
      </c>
      <c r="C263" s="622">
        <v>2.52E-2</v>
      </c>
      <c r="D263" s="623">
        <v>0.04</v>
      </c>
      <c r="E263" s="621">
        <v>1.43E-2</v>
      </c>
      <c r="F263" s="622">
        <v>2.52E-2</v>
      </c>
      <c r="G263" s="623">
        <v>0.04</v>
      </c>
      <c r="H263" s="621">
        <v>1.6400000000000001E-2</v>
      </c>
      <c r="I263" s="622">
        <v>2.9100000000000001E-2</v>
      </c>
      <c r="J263" s="623">
        <v>4.6199999999999998E-2</v>
      </c>
      <c r="K263" s="621">
        <v>1.8599999999999998E-2</v>
      </c>
      <c r="L263" s="622">
        <v>3.2899999999999999E-2</v>
      </c>
      <c r="M263" s="623">
        <v>5.2200000000000003E-2</v>
      </c>
      <c r="N263" s="621">
        <v>2.01E-2</v>
      </c>
      <c r="O263" s="622">
        <v>3.56E-2</v>
      </c>
      <c r="P263" s="623">
        <v>5.6500000000000002E-2</v>
      </c>
      <c r="Q263" s="621">
        <v>2.8500000000000001E-2</v>
      </c>
      <c r="R263" s="622">
        <v>5.04E-2</v>
      </c>
      <c r="S263" s="623">
        <v>7.9899999999999999E-2</v>
      </c>
      <c r="T263" s="621">
        <v>5.4699999999999999E-2</v>
      </c>
      <c r="U263" s="622">
        <v>9.69E-2</v>
      </c>
      <c r="V263" s="623">
        <v>0.15379999999999999</v>
      </c>
      <c r="W263" s="621">
        <v>6.7799999999999999E-2</v>
      </c>
      <c r="X263" s="622">
        <v>0.1203</v>
      </c>
      <c r="Y263" s="623">
        <v>0.191</v>
      </c>
    </row>
    <row r="264" spans="1:25">
      <c r="A264" s="227">
        <f t="shared" si="3"/>
        <v>26.7</v>
      </c>
      <c r="B264" s="621">
        <v>1.43E-2</v>
      </c>
      <c r="C264" s="622">
        <v>2.5000000000000001E-2</v>
      </c>
      <c r="D264" s="623">
        <v>3.95E-2</v>
      </c>
      <c r="E264" s="621">
        <v>1.43E-2</v>
      </c>
      <c r="F264" s="622">
        <v>2.5000000000000001E-2</v>
      </c>
      <c r="G264" s="623">
        <v>3.95E-2</v>
      </c>
      <c r="H264" s="621">
        <v>1.6500000000000001E-2</v>
      </c>
      <c r="I264" s="622">
        <v>2.8899999999999999E-2</v>
      </c>
      <c r="J264" s="623">
        <v>4.5600000000000002E-2</v>
      </c>
      <c r="K264" s="621">
        <v>1.8599999999999998E-2</v>
      </c>
      <c r="L264" s="622">
        <v>3.2599999999999997E-2</v>
      </c>
      <c r="M264" s="623">
        <v>5.1499999999999997E-2</v>
      </c>
      <c r="N264" s="621">
        <v>2.0199999999999999E-2</v>
      </c>
      <c r="O264" s="622">
        <v>3.5299999999999998E-2</v>
      </c>
      <c r="P264" s="623">
        <v>5.5800000000000002E-2</v>
      </c>
      <c r="Q264" s="621">
        <v>2.8500000000000001E-2</v>
      </c>
      <c r="R264" s="622">
        <v>4.99E-2</v>
      </c>
      <c r="S264" s="623">
        <v>7.8799999999999995E-2</v>
      </c>
      <c r="T264" s="621">
        <v>5.4800000000000001E-2</v>
      </c>
      <c r="U264" s="622">
        <v>9.6100000000000005E-2</v>
      </c>
      <c r="V264" s="623">
        <v>0.15179999999999999</v>
      </c>
      <c r="W264" s="621">
        <v>6.7900000000000002E-2</v>
      </c>
      <c r="X264" s="622">
        <v>0.1193</v>
      </c>
      <c r="Y264" s="623">
        <v>0.18840000000000001</v>
      </c>
    </row>
    <row r="265" spans="1:25">
      <c r="A265" s="227">
        <f t="shared" si="3"/>
        <v>26.8</v>
      </c>
      <c r="B265" s="621">
        <v>1.43E-2</v>
      </c>
      <c r="C265" s="622">
        <v>2.4799999999999999E-2</v>
      </c>
      <c r="D265" s="623">
        <v>3.9E-2</v>
      </c>
      <c r="E265" s="621">
        <v>1.43E-2</v>
      </c>
      <c r="F265" s="622">
        <v>2.4799999999999999E-2</v>
      </c>
      <c r="G265" s="623">
        <v>3.9E-2</v>
      </c>
      <c r="H265" s="621">
        <v>1.6500000000000001E-2</v>
      </c>
      <c r="I265" s="622">
        <v>2.86E-2</v>
      </c>
      <c r="J265" s="623">
        <v>4.4999999999999998E-2</v>
      </c>
      <c r="K265" s="621">
        <v>1.8700000000000001E-2</v>
      </c>
      <c r="L265" s="622">
        <v>3.2300000000000002E-2</v>
      </c>
      <c r="M265" s="623">
        <v>5.0799999999999998E-2</v>
      </c>
      <c r="N265" s="621">
        <v>2.0199999999999999E-2</v>
      </c>
      <c r="O265" s="622">
        <v>3.5000000000000003E-2</v>
      </c>
      <c r="P265" s="623">
        <v>5.5100000000000003E-2</v>
      </c>
      <c r="Q265" s="621">
        <v>2.86E-2</v>
      </c>
      <c r="R265" s="622">
        <v>4.9500000000000002E-2</v>
      </c>
      <c r="S265" s="623">
        <v>7.7799999999999994E-2</v>
      </c>
      <c r="T265" s="621">
        <v>5.4899999999999997E-2</v>
      </c>
      <c r="U265" s="622">
        <v>9.5299999999999996E-2</v>
      </c>
      <c r="V265" s="623">
        <v>0.14990000000000001</v>
      </c>
      <c r="W265" s="621">
        <v>6.8000000000000005E-2</v>
      </c>
      <c r="X265" s="622">
        <v>0.1183</v>
      </c>
      <c r="Y265" s="623">
        <v>0.18609999999999999</v>
      </c>
    </row>
    <row r="266" spans="1:25">
      <c r="A266" s="227">
        <f t="shared" ref="A266:A329" si="4">ROUND(A265+0.1,1)</f>
        <v>26.9</v>
      </c>
      <c r="B266" s="621">
        <v>1.43E-2</v>
      </c>
      <c r="C266" s="622">
        <v>2.46E-2</v>
      </c>
      <c r="D266" s="623">
        <v>3.85E-2</v>
      </c>
      <c r="E266" s="621">
        <v>1.43E-2</v>
      </c>
      <c r="F266" s="622">
        <v>2.46E-2</v>
      </c>
      <c r="G266" s="623">
        <v>3.85E-2</v>
      </c>
      <c r="H266" s="621">
        <v>1.6500000000000001E-2</v>
      </c>
      <c r="I266" s="622">
        <v>2.8400000000000002E-2</v>
      </c>
      <c r="J266" s="623">
        <v>4.4400000000000002E-2</v>
      </c>
      <c r="K266" s="621">
        <v>1.8700000000000001E-2</v>
      </c>
      <c r="L266" s="622">
        <v>3.2099999999999997E-2</v>
      </c>
      <c r="M266" s="623">
        <v>5.0200000000000002E-2</v>
      </c>
      <c r="N266" s="621">
        <v>2.0299999999999999E-2</v>
      </c>
      <c r="O266" s="622">
        <v>3.4799999999999998E-2</v>
      </c>
      <c r="P266" s="623">
        <v>5.4399999999999997E-2</v>
      </c>
      <c r="Q266" s="621">
        <v>2.86E-2</v>
      </c>
      <c r="R266" s="622">
        <v>4.9099999999999998E-2</v>
      </c>
      <c r="S266" s="623">
        <v>7.6899999999999996E-2</v>
      </c>
      <c r="T266" s="621">
        <v>5.5E-2</v>
      </c>
      <c r="U266" s="622">
        <v>9.4600000000000004E-2</v>
      </c>
      <c r="V266" s="623">
        <v>0.14810000000000001</v>
      </c>
      <c r="W266" s="621">
        <v>6.8199999999999997E-2</v>
      </c>
      <c r="X266" s="622">
        <v>0.1174</v>
      </c>
      <c r="Y266" s="623">
        <v>0.18379999999999999</v>
      </c>
    </row>
    <row r="267" spans="1:25">
      <c r="A267" s="227">
        <f t="shared" si="4"/>
        <v>27</v>
      </c>
      <c r="B267" s="621">
        <v>1.44E-2</v>
      </c>
      <c r="C267" s="622">
        <v>2.4400000000000002E-2</v>
      </c>
      <c r="D267" s="623">
        <v>3.8100000000000002E-2</v>
      </c>
      <c r="E267" s="621">
        <v>1.44E-2</v>
      </c>
      <c r="F267" s="622">
        <v>2.4400000000000002E-2</v>
      </c>
      <c r="G267" s="623">
        <v>3.8100000000000002E-2</v>
      </c>
      <c r="H267" s="621">
        <v>1.66E-2</v>
      </c>
      <c r="I267" s="622">
        <v>2.8199999999999999E-2</v>
      </c>
      <c r="J267" s="623">
        <v>4.3900000000000002E-2</v>
      </c>
      <c r="K267" s="621">
        <v>1.8700000000000001E-2</v>
      </c>
      <c r="L267" s="622">
        <v>3.1899999999999998E-2</v>
      </c>
      <c r="M267" s="623">
        <v>4.9700000000000001E-2</v>
      </c>
      <c r="N267" s="621">
        <v>2.0299999999999999E-2</v>
      </c>
      <c r="O267" s="622">
        <v>3.4500000000000003E-2</v>
      </c>
      <c r="P267" s="623">
        <v>5.3800000000000001E-2</v>
      </c>
      <c r="Q267" s="621">
        <v>2.87E-2</v>
      </c>
      <c r="R267" s="622">
        <v>4.8800000000000003E-2</v>
      </c>
      <c r="S267" s="623">
        <v>7.5999999999999998E-2</v>
      </c>
      <c r="T267" s="621">
        <v>5.5100000000000003E-2</v>
      </c>
      <c r="U267" s="622">
        <v>9.3899999999999997E-2</v>
      </c>
      <c r="V267" s="623">
        <v>0.1464</v>
      </c>
      <c r="W267" s="621">
        <v>6.83E-2</v>
      </c>
      <c r="X267" s="622">
        <v>0.1166</v>
      </c>
      <c r="Y267" s="623">
        <v>0.1817</v>
      </c>
    </row>
    <row r="268" spans="1:25">
      <c r="A268" s="227">
        <f t="shared" si="4"/>
        <v>27.1</v>
      </c>
      <c r="B268" s="621">
        <v>1.44E-2</v>
      </c>
      <c r="C268" s="622">
        <v>2.4299999999999999E-2</v>
      </c>
      <c r="D268" s="623">
        <v>3.7600000000000001E-2</v>
      </c>
      <c r="E268" s="621">
        <v>1.44E-2</v>
      </c>
      <c r="F268" s="622">
        <v>2.4299999999999999E-2</v>
      </c>
      <c r="G268" s="623">
        <v>3.7699999999999997E-2</v>
      </c>
      <c r="H268" s="621">
        <v>1.66E-2</v>
      </c>
      <c r="I268" s="622">
        <v>2.8000000000000001E-2</v>
      </c>
      <c r="J268" s="623">
        <v>4.3499999999999997E-2</v>
      </c>
      <c r="K268" s="621">
        <v>1.8800000000000001E-2</v>
      </c>
      <c r="L268" s="622">
        <v>3.1699999999999999E-2</v>
      </c>
      <c r="M268" s="623">
        <v>4.9099999999999998E-2</v>
      </c>
      <c r="N268" s="621">
        <v>2.0400000000000001E-2</v>
      </c>
      <c r="O268" s="622">
        <v>3.4299999999999997E-2</v>
      </c>
      <c r="P268" s="623">
        <v>5.3199999999999997E-2</v>
      </c>
      <c r="Q268" s="621">
        <v>2.8799999999999999E-2</v>
      </c>
      <c r="R268" s="622">
        <v>4.8500000000000001E-2</v>
      </c>
      <c r="S268" s="623">
        <v>7.5200000000000003E-2</v>
      </c>
      <c r="T268" s="621">
        <v>5.5199999999999999E-2</v>
      </c>
      <c r="U268" s="622">
        <v>9.3299999999999994E-2</v>
      </c>
      <c r="V268" s="623">
        <v>0.14480000000000001</v>
      </c>
      <c r="W268" s="621">
        <v>6.8500000000000005E-2</v>
      </c>
      <c r="X268" s="622">
        <v>0.1158</v>
      </c>
      <c r="Y268" s="623">
        <v>0.1797</v>
      </c>
    </row>
    <row r="269" spans="1:25">
      <c r="A269" s="227">
        <f t="shared" si="4"/>
        <v>27.2</v>
      </c>
      <c r="B269" s="621">
        <v>1.44E-2</v>
      </c>
      <c r="C269" s="622">
        <v>2.41E-2</v>
      </c>
      <c r="D269" s="623">
        <v>3.73E-2</v>
      </c>
      <c r="E269" s="621">
        <v>1.44E-2</v>
      </c>
      <c r="F269" s="622">
        <v>2.41E-2</v>
      </c>
      <c r="G269" s="623">
        <v>3.73E-2</v>
      </c>
      <c r="H269" s="621">
        <v>1.67E-2</v>
      </c>
      <c r="I269" s="622">
        <v>2.7799999999999998E-2</v>
      </c>
      <c r="J269" s="623">
        <v>4.2999999999999997E-2</v>
      </c>
      <c r="K269" s="621">
        <v>1.8800000000000001E-2</v>
      </c>
      <c r="L269" s="622">
        <v>3.15E-2</v>
      </c>
      <c r="M269" s="623">
        <v>4.8599999999999997E-2</v>
      </c>
      <c r="N269" s="621">
        <v>2.0400000000000001E-2</v>
      </c>
      <c r="O269" s="622">
        <v>3.4099999999999998E-2</v>
      </c>
      <c r="P269" s="623">
        <v>5.2699999999999997E-2</v>
      </c>
      <c r="Q269" s="621">
        <v>2.8799999999999999E-2</v>
      </c>
      <c r="R269" s="622">
        <v>4.82E-2</v>
      </c>
      <c r="S269" s="623">
        <v>7.4399999999999994E-2</v>
      </c>
      <c r="T269" s="621">
        <v>5.5399999999999998E-2</v>
      </c>
      <c r="U269" s="622">
        <v>9.2700000000000005E-2</v>
      </c>
      <c r="V269" s="623">
        <v>0.14330000000000001</v>
      </c>
      <c r="W269" s="621">
        <v>6.8699999999999997E-2</v>
      </c>
      <c r="X269" s="622">
        <v>0.11509999999999999</v>
      </c>
      <c r="Y269" s="623">
        <v>0.1779</v>
      </c>
    </row>
    <row r="270" spans="1:25">
      <c r="A270" s="227">
        <f t="shared" si="4"/>
        <v>27.3</v>
      </c>
      <c r="B270" s="621">
        <v>1.4500000000000001E-2</v>
      </c>
      <c r="C270" s="622">
        <v>2.4E-2</v>
      </c>
      <c r="D270" s="623">
        <v>3.6900000000000002E-2</v>
      </c>
      <c r="E270" s="621">
        <v>1.4500000000000001E-2</v>
      </c>
      <c r="F270" s="622">
        <v>2.4E-2</v>
      </c>
      <c r="G270" s="623">
        <v>3.6900000000000002E-2</v>
      </c>
      <c r="H270" s="621">
        <v>1.67E-2</v>
      </c>
      <c r="I270" s="622">
        <v>2.7699999999999999E-2</v>
      </c>
      <c r="J270" s="623">
        <v>4.2599999999999999E-2</v>
      </c>
      <c r="K270" s="621">
        <v>1.89E-2</v>
      </c>
      <c r="L270" s="622">
        <v>3.1300000000000001E-2</v>
      </c>
      <c r="M270" s="623">
        <v>4.8099999999999997E-2</v>
      </c>
      <c r="N270" s="621">
        <v>2.0500000000000001E-2</v>
      </c>
      <c r="O270" s="622">
        <v>3.39E-2</v>
      </c>
      <c r="P270" s="623">
        <v>5.21E-2</v>
      </c>
      <c r="Q270" s="621">
        <v>2.8899999999999999E-2</v>
      </c>
      <c r="R270" s="622">
        <v>4.7899999999999998E-2</v>
      </c>
      <c r="S270" s="623">
        <v>7.3700000000000002E-2</v>
      </c>
      <c r="T270" s="621">
        <v>5.5599999999999997E-2</v>
      </c>
      <c r="U270" s="622">
        <v>9.2200000000000004E-2</v>
      </c>
      <c r="V270" s="623">
        <v>0.1419</v>
      </c>
      <c r="W270" s="621">
        <v>6.8900000000000003E-2</v>
      </c>
      <c r="X270" s="622">
        <v>0.1144</v>
      </c>
      <c r="Y270" s="623">
        <v>0.17610000000000001</v>
      </c>
    </row>
    <row r="271" spans="1:25">
      <c r="A271" s="227">
        <f t="shared" si="4"/>
        <v>27.4</v>
      </c>
      <c r="B271" s="621">
        <v>1.4500000000000001E-2</v>
      </c>
      <c r="C271" s="622">
        <v>2.3900000000000001E-2</v>
      </c>
      <c r="D271" s="623">
        <v>3.6499999999999998E-2</v>
      </c>
      <c r="E271" s="621">
        <v>1.4500000000000001E-2</v>
      </c>
      <c r="F271" s="622">
        <v>2.3900000000000001E-2</v>
      </c>
      <c r="G271" s="623">
        <v>3.6600000000000001E-2</v>
      </c>
      <c r="H271" s="621">
        <v>1.6799999999999999E-2</v>
      </c>
      <c r="I271" s="622">
        <v>2.75E-2</v>
      </c>
      <c r="J271" s="623">
        <v>4.2200000000000001E-2</v>
      </c>
      <c r="K271" s="621">
        <v>1.9E-2</v>
      </c>
      <c r="L271" s="622">
        <v>3.1099999999999999E-2</v>
      </c>
      <c r="M271" s="623">
        <v>4.7699999999999999E-2</v>
      </c>
      <c r="N271" s="621">
        <v>2.0500000000000001E-2</v>
      </c>
      <c r="O271" s="622">
        <v>3.3700000000000001E-2</v>
      </c>
      <c r="P271" s="623">
        <v>5.1700000000000003E-2</v>
      </c>
      <c r="Q271" s="621">
        <v>2.9000000000000001E-2</v>
      </c>
      <c r="R271" s="622">
        <v>4.7699999999999999E-2</v>
      </c>
      <c r="S271" s="623">
        <v>7.2999999999999995E-2</v>
      </c>
      <c r="T271" s="621">
        <v>5.57E-2</v>
      </c>
      <c r="U271" s="622">
        <v>9.1700000000000004E-2</v>
      </c>
      <c r="V271" s="623">
        <v>0.14050000000000001</v>
      </c>
      <c r="W271" s="621">
        <v>6.9099999999999995E-2</v>
      </c>
      <c r="X271" s="622">
        <v>0.1138</v>
      </c>
      <c r="Y271" s="623">
        <v>0.17449999999999999</v>
      </c>
    </row>
    <row r="272" spans="1:25">
      <c r="A272" s="227">
        <f t="shared" si="4"/>
        <v>27.5</v>
      </c>
      <c r="B272" s="621">
        <v>1.46E-2</v>
      </c>
      <c r="C272" s="622">
        <v>2.3699999999999999E-2</v>
      </c>
      <c r="D272" s="623">
        <v>3.6200000000000003E-2</v>
      </c>
      <c r="E272" s="621">
        <v>1.46E-2</v>
      </c>
      <c r="F272" s="622">
        <v>2.3800000000000002E-2</v>
      </c>
      <c r="G272" s="623">
        <v>3.6200000000000003E-2</v>
      </c>
      <c r="H272" s="621">
        <v>1.6799999999999999E-2</v>
      </c>
      <c r="I272" s="622">
        <v>2.7400000000000001E-2</v>
      </c>
      <c r="J272" s="623">
        <v>4.1799999999999997E-2</v>
      </c>
      <c r="K272" s="621">
        <v>1.9E-2</v>
      </c>
      <c r="L272" s="622">
        <v>3.1E-2</v>
      </c>
      <c r="M272" s="623">
        <v>4.7300000000000002E-2</v>
      </c>
      <c r="N272" s="621">
        <v>2.06E-2</v>
      </c>
      <c r="O272" s="622">
        <v>3.3599999999999998E-2</v>
      </c>
      <c r="P272" s="623">
        <v>5.1200000000000002E-2</v>
      </c>
      <c r="Q272" s="621">
        <v>2.9100000000000001E-2</v>
      </c>
      <c r="R272" s="622">
        <v>4.7399999999999998E-2</v>
      </c>
      <c r="S272" s="623">
        <v>7.2400000000000006E-2</v>
      </c>
      <c r="T272" s="621">
        <v>5.5899999999999998E-2</v>
      </c>
      <c r="U272" s="622">
        <v>9.1300000000000006E-2</v>
      </c>
      <c r="V272" s="623">
        <v>0.13930000000000001</v>
      </c>
      <c r="W272" s="621">
        <v>6.93E-2</v>
      </c>
      <c r="X272" s="622">
        <v>0.1133</v>
      </c>
      <c r="Y272" s="623">
        <v>0.1729</v>
      </c>
    </row>
    <row r="273" spans="1:25">
      <c r="A273" s="227">
        <f t="shared" si="4"/>
        <v>27.6</v>
      </c>
      <c r="B273" s="621">
        <v>1.46E-2</v>
      </c>
      <c r="C273" s="622">
        <v>2.3599999999999999E-2</v>
      </c>
      <c r="D273" s="623">
        <v>3.5900000000000001E-2</v>
      </c>
      <c r="E273" s="621">
        <v>1.46E-2</v>
      </c>
      <c r="F273" s="622">
        <v>2.3599999999999999E-2</v>
      </c>
      <c r="G273" s="623">
        <v>3.5900000000000001E-2</v>
      </c>
      <c r="H273" s="621">
        <v>1.6899999999999998E-2</v>
      </c>
      <c r="I273" s="622">
        <v>2.7300000000000001E-2</v>
      </c>
      <c r="J273" s="623">
        <v>4.1500000000000002E-2</v>
      </c>
      <c r="K273" s="621">
        <v>1.9099999999999999E-2</v>
      </c>
      <c r="L273" s="622">
        <v>3.0800000000000001E-2</v>
      </c>
      <c r="M273" s="623">
        <v>4.6899999999999997E-2</v>
      </c>
      <c r="N273" s="621">
        <v>2.07E-2</v>
      </c>
      <c r="O273" s="622">
        <v>3.3399999999999999E-2</v>
      </c>
      <c r="P273" s="623">
        <v>5.0799999999999998E-2</v>
      </c>
      <c r="Q273" s="621">
        <v>2.92E-2</v>
      </c>
      <c r="R273" s="622">
        <v>4.7199999999999999E-2</v>
      </c>
      <c r="S273" s="623">
        <v>7.1800000000000003E-2</v>
      </c>
      <c r="T273" s="621">
        <v>5.6099999999999997E-2</v>
      </c>
      <c r="U273" s="622">
        <v>9.0800000000000006E-2</v>
      </c>
      <c r="V273" s="623">
        <v>0.1381</v>
      </c>
      <c r="W273" s="621">
        <v>6.9500000000000006E-2</v>
      </c>
      <c r="X273" s="622">
        <v>0.1128</v>
      </c>
      <c r="Y273" s="623">
        <v>0.17150000000000001</v>
      </c>
    </row>
    <row r="274" spans="1:25">
      <c r="A274" s="227">
        <f t="shared" si="4"/>
        <v>27.7</v>
      </c>
      <c r="B274" s="621">
        <v>1.47E-2</v>
      </c>
      <c r="C274" s="622">
        <v>2.35E-2</v>
      </c>
      <c r="D274" s="623">
        <v>3.56E-2</v>
      </c>
      <c r="E274" s="621">
        <v>1.47E-2</v>
      </c>
      <c r="F274" s="622">
        <v>2.35E-2</v>
      </c>
      <c r="G274" s="623">
        <v>3.5700000000000003E-2</v>
      </c>
      <c r="H274" s="621">
        <v>1.6899999999999998E-2</v>
      </c>
      <c r="I274" s="622">
        <v>2.7199999999999998E-2</v>
      </c>
      <c r="J274" s="623">
        <v>4.1099999999999998E-2</v>
      </c>
      <c r="K274" s="621">
        <v>1.9099999999999999E-2</v>
      </c>
      <c r="L274" s="622">
        <v>3.0700000000000002E-2</v>
      </c>
      <c r="M274" s="623">
        <v>4.65E-2</v>
      </c>
      <c r="N274" s="621">
        <v>2.07E-2</v>
      </c>
      <c r="O274" s="622">
        <v>3.3300000000000003E-2</v>
      </c>
      <c r="P274" s="623">
        <v>5.04E-2</v>
      </c>
      <c r="Q274" s="621">
        <v>2.93E-2</v>
      </c>
      <c r="R274" s="622">
        <v>4.7E-2</v>
      </c>
      <c r="S274" s="623">
        <v>7.1199999999999999E-2</v>
      </c>
      <c r="T274" s="621">
        <v>5.6300000000000003E-2</v>
      </c>
      <c r="U274" s="622">
        <v>9.0499999999999997E-2</v>
      </c>
      <c r="V274" s="623">
        <v>0.13700000000000001</v>
      </c>
      <c r="W274" s="621">
        <v>6.9800000000000001E-2</v>
      </c>
      <c r="X274" s="622">
        <v>0.1123</v>
      </c>
      <c r="Y274" s="623">
        <v>0.1701</v>
      </c>
    </row>
    <row r="275" spans="1:25">
      <c r="A275" s="227">
        <f t="shared" si="4"/>
        <v>27.8</v>
      </c>
      <c r="B275" s="621">
        <v>1.47E-2</v>
      </c>
      <c r="C275" s="622">
        <v>2.3400000000000001E-2</v>
      </c>
      <c r="D275" s="623">
        <v>3.5400000000000001E-2</v>
      </c>
      <c r="E275" s="621">
        <v>1.47E-2</v>
      </c>
      <c r="F275" s="622">
        <v>2.35E-2</v>
      </c>
      <c r="G275" s="623">
        <v>3.5400000000000001E-2</v>
      </c>
      <c r="H275" s="621">
        <v>1.7000000000000001E-2</v>
      </c>
      <c r="I275" s="622">
        <v>2.7099999999999999E-2</v>
      </c>
      <c r="J275" s="623">
        <v>4.0800000000000003E-2</v>
      </c>
      <c r="K275" s="621">
        <v>1.9199999999999998E-2</v>
      </c>
      <c r="L275" s="622">
        <v>3.0599999999999999E-2</v>
      </c>
      <c r="M275" s="623">
        <v>4.6199999999999998E-2</v>
      </c>
      <c r="N275" s="621">
        <v>2.0799999999999999E-2</v>
      </c>
      <c r="O275" s="622">
        <v>3.3099999999999997E-2</v>
      </c>
      <c r="P275" s="623">
        <v>0.05</v>
      </c>
      <c r="Q275" s="621">
        <v>2.9399999999999999E-2</v>
      </c>
      <c r="R275" s="622">
        <v>4.6800000000000001E-2</v>
      </c>
      <c r="S275" s="623">
        <v>7.0699999999999999E-2</v>
      </c>
      <c r="T275" s="621">
        <v>5.6500000000000002E-2</v>
      </c>
      <c r="U275" s="622">
        <v>9.01E-2</v>
      </c>
      <c r="V275" s="623">
        <v>0.13600000000000001</v>
      </c>
      <c r="W275" s="621">
        <v>7.0000000000000007E-2</v>
      </c>
      <c r="X275" s="622">
        <v>0.1119</v>
      </c>
      <c r="Y275" s="623">
        <v>0.16889999999999999</v>
      </c>
    </row>
    <row r="276" spans="1:25">
      <c r="A276" s="227">
        <f t="shared" si="4"/>
        <v>27.9</v>
      </c>
      <c r="B276" s="621">
        <v>1.4800000000000001E-2</v>
      </c>
      <c r="C276" s="622">
        <v>2.3400000000000001E-2</v>
      </c>
      <c r="D276" s="623">
        <v>3.5099999999999999E-2</v>
      </c>
      <c r="E276" s="621">
        <v>1.4800000000000001E-2</v>
      </c>
      <c r="F276" s="622">
        <v>2.3400000000000001E-2</v>
      </c>
      <c r="G276" s="623">
        <v>3.5099999999999999E-2</v>
      </c>
      <c r="H276" s="621">
        <v>1.7100000000000001E-2</v>
      </c>
      <c r="I276" s="622">
        <v>2.7E-2</v>
      </c>
      <c r="J276" s="623">
        <v>4.0599999999999997E-2</v>
      </c>
      <c r="K276" s="621">
        <v>1.9300000000000001E-2</v>
      </c>
      <c r="L276" s="622">
        <v>3.0499999999999999E-2</v>
      </c>
      <c r="M276" s="623">
        <v>4.58E-2</v>
      </c>
      <c r="N276" s="621">
        <v>2.0899999999999998E-2</v>
      </c>
      <c r="O276" s="622">
        <v>3.3000000000000002E-2</v>
      </c>
      <c r="P276" s="623">
        <v>4.9700000000000001E-2</v>
      </c>
      <c r="Q276" s="621">
        <v>2.9499999999999998E-2</v>
      </c>
      <c r="R276" s="622">
        <v>4.6699999999999998E-2</v>
      </c>
      <c r="S276" s="623">
        <v>7.0199999999999999E-2</v>
      </c>
      <c r="T276" s="621">
        <v>5.67E-2</v>
      </c>
      <c r="U276" s="622">
        <v>8.9800000000000005E-2</v>
      </c>
      <c r="V276" s="623">
        <v>0.1351</v>
      </c>
      <c r="W276" s="621">
        <v>7.0300000000000001E-2</v>
      </c>
      <c r="X276" s="622">
        <v>0.1115</v>
      </c>
      <c r="Y276" s="623">
        <v>0.16769999999999999</v>
      </c>
    </row>
    <row r="277" spans="1:25">
      <c r="A277" s="227">
        <f t="shared" si="4"/>
        <v>28</v>
      </c>
      <c r="B277" s="621">
        <v>1.4800000000000001E-2</v>
      </c>
      <c r="C277" s="622">
        <v>2.3300000000000001E-2</v>
      </c>
      <c r="D277" s="623">
        <v>3.49E-2</v>
      </c>
      <c r="E277" s="621">
        <v>1.4800000000000001E-2</v>
      </c>
      <c r="F277" s="622">
        <v>2.3300000000000001E-2</v>
      </c>
      <c r="G277" s="623">
        <v>3.49E-2</v>
      </c>
      <c r="H277" s="621">
        <v>1.7100000000000001E-2</v>
      </c>
      <c r="I277" s="622">
        <v>2.69E-2</v>
      </c>
      <c r="J277" s="623">
        <v>4.0300000000000002E-2</v>
      </c>
      <c r="K277" s="621">
        <v>1.9400000000000001E-2</v>
      </c>
      <c r="L277" s="622">
        <v>3.04E-2</v>
      </c>
      <c r="M277" s="623">
        <v>4.5499999999999999E-2</v>
      </c>
      <c r="N277" s="621">
        <v>2.1000000000000001E-2</v>
      </c>
      <c r="O277" s="622">
        <v>3.2899999999999999E-2</v>
      </c>
      <c r="P277" s="623">
        <v>4.9299999999999997E-2</v>
      </c>
      <c r="Q277" s="621">
        <v>2.9600000000000001E-2</v>
      </c>
      <c r="R277" s="622">
        <v>4.65E-2</v>
      </c>
      <c r="S277" s="623">
        <v>6.9699999999999998E-2</v>
      </c>
      <c r="T277" s="621">
        <v>5.6899999999999999E-2</v>
      </c>
      <c r="U277" s="622">
        <v>8.9599999999999999E-2</v>
      </c>
      <c r="V277" s="623">
        <v>0.13420000000000001</v>
      </c>
      <c r="W277" s="621">
        <v>7.0599999999999996E-2</v>
      </c>
      <c r="X277" s="622">
        <v>0.1111</v>
      </c>
      <c r="Y277" s="623">
        <v>0.1666</v>
      </c>
    </row>
    <row r="278" spans="1:25">
      <c r="A278" s="227">
        <f t="shared" si="4"/>
        <v>28.1</v>
      </c>
      <c r="B278" s="621">
        <v>1.49E-2</v>
      </c>
      <c r="C278" s="622">
        <v>2.3199999999999998E-2</v>
      </c>
      <c r="D278" s="623">
        <v>3.4700000000000002E-2</v>
      </c>
      <c r="E278" s="621">
        <v>1.49E-2</v>
      </c>
      <c r="F278" s="622">
        <v>2.3300000000000001E-2</v>
      </c>
      <c r="G278" s="623">
        <v>3.4700000000000002E-2</v>
      </c>
      <c r="H278" s="621">
        <v>1.72E-2</v>
      </c>
      <c r="I278" s="622">
        <v>2.6800000000000001E-2</v>
      </c>
      <c r="J278" s="623">
        <v>0.04</v>
      </c>
      <c r="K278" s="621">
        <v>1.9400000000000001E-2</v>
      </c>
      <c r="L278" s="622">
        <v>3.0300000000000001E-2</v>
      </c>
      <c r="M278" s="623">
        <v>4.53E-2</v>
      </c>
      <c r="N278" s="621">
        <v>2.1100000000000001E-2</v>
      </c>
      <c r="O278" s="622">
        <v>3.2800000000000003E-2</v>
      </c>
      <c r="P278" s="623">
        <v>4.9000000000000002E-2</v>
      </c>
      <c r="Q278" s="621">
        <v>2.9700000000000001E-2</v>
      </c>
      <c r="R278" s="622">
        <v>4.6399999999999997E-2</v>
      </c>
      <c r="S278" s="623">
        <v>6.93E-2</v>
      </c>
      <c r="T278" s="621">
        <v>5.7099999999999998E-2</v>
      </c>
      <c r="U278" s="622">
        <v>8.9300000000000004E-2</v>
      </c>
      <c r="V278" s="623">
        <v>0.13339999999999999</v>
      </c>
      <c r="W278" s="621">
        <v>7.0800000000000002E-2</v>
      </c>
      <c r="X278" s="622">
        <v>0.1108</v>
      </c>
      <c r="Y278" s="623">
        <v>0.1656</v>
      </c>
    </row>
    <row r="279" spans="1:25">
      <c r="A279" s="227">
        <f t="shared" si="4"/>
        <v>28.2</v>
      </c>
      <c r="B279" s="621">
        <v>1.4999999999999999E-2</v>
      </c>
      <c r="C279" s="622">
        <v>2.3199999999999998E-2</v>
      </c>
      <c r="D279" s="623">
        <v>3.4500000000000003E-2</v>
      </c>
      <c r="E279" s="621">
        <v>1.4999999999999999E-2</v>
      </c>
      <c r="F279" s="622">
        <v>2.3199999999999998E-2</v>
      </c>
      <c r="G279" s="623">
        <v>3.4500000000000003E-2</v>
      </c>
      <c r="H279" s="621">
        <v>1.7299999999999999E-2</v>
      </c>
      <c r="I279" s="622">
        <v>2.6800000000000001E-2</v>
      </c>
      <c r="J279" s="623">
        <v>3.9800000000000002E-2</v>
      </c>
      <c r="K279" s="621">
        <v>1.95E-2</v>
      </c>
      <c r="L279" s="622">
        <v>3.0300000000000001E-2</v>
      </c>
      <c r="M279" s="623">
        <v>4.4999999999999998E-2</v>
      </c>
      <c r="N279" s="621">
        <v>2.1100000000000001E-2</v>
      </c>
      <c r="O279" s="622">
        <v>3.2800000000000003E-2</v>
      </c>
      <c r="P279" s="623">
        <v>4.87E-2</v>
      </c>
      <c r="Q279" s="621">
        <v>2.9899999999999999E-2</v>
      </c>
      <c r="R279" s="622">
        <v>4.6300000000000001E-2</v>
      </c>
      <c r="S279" s="623">
        <v>6.8900000000000003E-2</v>
      </c>
      <c r="T279" s="621">
        <v>5.74E-2</v>
      </c>
      <c r="U279" s="622">
        <v>8.9099999999999999E-2</v>
      </c>
      <c r="V279" s="623">
        <v>0.1326</v>
      </c>
      <c r="W279" s="621">
        <v>7.1099999999999997E-2</v>
      </c>
      <c r="X279" s="622">
        <v>0.1106</v>
      </c>
      <c r="Y279" s="623">
        <v>0.1646</v>
      </c>
    </row>
    <row r="280" spans="1:25">
      <c r="A280" s="227">
        <f t="shared" si="4"/>
        <v>28.3</v>
      </c>
      <c r="B280" s="621">
        <v>1.4999999999999999E-2</v>
      </c>
      <c r="C280" s="622">
        <v>2.3099999999999999E-2</v>
      </c>
      <c r="D280" s="623">
        <v>3.4299999999999997E-2</v>
      </c>
      <c r="E280" s="621">
        <v>1.4999999999999999E-2</v>
      </c>
      <c r="F280" s="622">
        <v>2.3099999999999999E-2</v>
      </c>
      <c r="G280" s="623">
        <v>3.4299999999999997E-2</v>
      </c>
      <c r="H280" s="621">
        <v>1.7299999999999999E-2</v>
      </c>
      <c r="I280" s="622">
        <v>2.6700000000000002E-2</v>
      </c>
      <c r="J280" s="623">
        <v>3.9600000000000003E-2</v>
      </c>
      <c r="K280" s="621">
        <v>1.9599999999999999E-2</v>
      </c>
      <c r="L280" s="622">
        <v>3.0200000000000001E-2</v>
      </c>
      <c r="M280" s="623">
        <v>4.48E-2</v>
      </c>
      <c r="N280" s="621">
        <v>2.12E-2</v>
      </c>
      <c r="O280" s="622">
        <v>3.27E-2</v>
      </c>
      <c r="P280" s="623">
        <v>4.8500000000000001E-2</v>
      </c>
      <c r="Q280" s="621">
        <v>0.03</v>
      </c>
      <c r="R280" s="622">
        <v>4.6199999999999998E-2</v>
      </c>
      <c r="S280" s="623">
        <v>6.8500000000000005E-2</v>
      </c>
      <c r="T280" s="621">
        <v>5.7599999999999998E-2</v>
      </c>
      <c r="U280" s="622">
        <v>8.8900000000000007E-2</v>
      </c>
      <c r="V280" s="623">
        <v>0.13189999999999999</v>
      </c>
      <c r="W280" s="621">
        <v>7.1400000000000005E-2</v>
      </c>
      <c r="X280" s="622">
        <v>0.1103</v>
      </c>
      <c r="Y280" s="623">
        <v>0.16370000000000001</v>
      </c>
    </row>
    <row r="281" spans="1:25">
      <c r="A281" s="227">
        <f t="shared" si="4"/>
        <v>28.4</v>
      </c>
      <c r="B281" s="621">
        <v>1.5100000000000001E-2</v>
      </c>
      <c r="C281" s="622">
        <v>2.3099999999999999E-2</v>
      </c>
      <c r="D281" s="623">
        <v>3.4099999999999998E-2</v>
      </c>
      <c r="E281" s="621">
        <v>1.5100000000000001E-2</v>
      </c>
      <c r="F281" s="622">
        <v>2.3099999999999999E-2</v>
      </c>
      <c r="G281" s="623">
        <v>3.4099999999999998E-2</v>
      </c>
      <c r="H281" s="621">
        <v>1.7399999999999999E-2</v>
      </c>
      <c r="I281" s="622">
        <v>2.6700000000000002E-2</v>
      </c>
      <c r="J281" s="623">
        <v>3.9399999999999998E-2</v>
      </c>
      <c r="K281" s="621">
        <v>1.9699999999999999E-2</v>
      </c>
      <c r="L281" s="622">
        <v>3.0099999999999998E-2</v>
      </c>
      <c r="M281" s="623">
        <v>4.4499999999999998E-2</v>
      </c>
      <c r="N281" s="621">
        <v>2.1299999999999999E-2</v>
      </c>
      <c r="O281" s="622">
        <v>3.2599999999999997E-2</v>
      </c>
      <c r="P281" s="623">
        <v>4.82E-2</v>
      </c>
      <c r="Q281" s="621">
        <v>3.0099999999999998E-2</v>
      </c>
      <c r="R281" s="622">
        <v>4.6100000000000002E-2</v>
      </c>
      <c r="S281" s="623">
        <v>6.8199999999999997E-2</v>
      </c>
      <c r="T281" s="621">
        <v>5.79E-2</v>
      </c>
      <c r="U281" s="622">
        <v>8.8700000000000001E-2</v>
      </c>
      <c r="V281" s="623">
        <v>0.13120000000000001</v>
      </c>
      <c r="W281" s="621">
        <v>7.17E-2</v>
      </c>
      <c r="X281" s="622">
        <v>0.1101</v>
      </c>
      <c r="Y281" s="623">
        <v>0.16289999999999999</v>
      </c>
    </row>
    <row r="282" spans="1:25">
      <c r="A282" s="227">
        <f t="shared" si="4"/>
        <v>28.5</v>
      </c>
      <c r="B282" s="621">
        <v>1.52E-2</v>
      </c>
      <c r="C282" s="622">
        <v>2.3099999999999999E-2</v>
      </c>
      <c r="D282" s="623">
        <v>3.4000000000000002E-2</v>
      </c>
      <c r="E282" s="621">
        <v>1.52E-2</v>
      </c>
      <c r="F282" s="622">
        <v>2.3099999999999999E-2</v>
      </c>
      <c r="G282" s="623">
        <v>3.4000000000000002E-2</v>
      </c>
      <c r="H282" s="621">
        <v>1.7500000000000002E-2</v>
      </c>
      <c r="I282" s="622">
        <v>2.6599999999999999E-2</v>
      </c>
      <c r="J282" s="623">
        <v>3.9199999999999999E-2</v>
      </c>
      <c r="K282" s="621">
        <v>1.9800000000000002E-2</v>
      </c>
      <c r="L282" s="622">
        <v>3.0099999999999998E-2</v>
      </c>
      <c r="M282" s="623">
        <v>4.4299999999999999E-2</v>
      </c>
      <c r="N282" s="621">
        <v>2.1399999999999999E-2</v>
      </c>
      <c r="O282" s="622">
        <v>3.2599999999999997E-2</v>
      </c>
      <c r="P282" s="623">
        <v>4.8000000000000001E-2</v>
      </c>
      <c r="Q282" s="621">
        <v>3.0300000000000001E-2</v>
      </c>
      <c r="R282" s="622">
        <v>4.6100000000000002E-2</v>
      </c>
      <c r="S282" s="623">
        <v>6.7900000000000002E-2</v>
      </c>
      <c r="T282" s="621">
        <v>5.8099999999999999E-2</v>
      </c>
      <c r="U282" s="622">
        <v>8.8599999999999998E-2</v>
      </c>
      <c r="V282" s="623">
        <v>0.13059999999999999</v>
      </c>
      <c r="W282" s="621">
        <v>7.2099999999999997E-2</v>
      </c>
      <c r="X282" s="622">
        <v>0.11</v>
      </c>
      <c r="Y282" s="623">
        <v>0.16209999999999999</v>
      </c>
    </row>
    <row r="283" spans="1:25">
      <c r="A283" s="227">
        <f t="shared" si="4"/>
        <v>28.6</v>
      </c>
      <c r="B283" s="621">
        <v>1.52E-2</v>
      </c>
      <c r="C283" s="622">
        <v>2.3E-2</v>
      </c>
      <c r="D283" s="623">
        <v>3.3799999999999997E-2</v>
      </c>
      <c r="E283" s="621">
        <v>1.52E-2</v>
      </c>
      <c r="F283" s="622">
        <v>2.3E-2</v>
      </c>
      <c r="G283" s="623">
        <v>3.3799999999999997E-2</v>
      </c>
      <c r="H283" s="621">
        <v>1.7600000000000001E-2</v>
      </c>
      <c r="I283" s="622">
        <v>2.6599999999999999E-2</v>
      </c>
      <c r="J283" s="623">
        <v>3.9E-2</v>
      </c>
      <c r="K283" s="621">
        <v>1.9900000000000001E-2</v>
      </c>
      <c r="L283" s="622">
        <v>3.0099999999999998E-2</v>
      </c>
      <c r="M283" s="623">
        <v>4.41E-2</v>
      </c>
      <c r="N283" s="621">
        <v>2.1499999999999998E-2</v>
      </c>
      <c r="O283" s="622">
        <v>3.2599999999999997E-2</v>
      </c>
      <c r="P283" s="623">
        <v>4.7800000000000002E-2</v>
      </c>
      <c r="Q283" s="621">
        <v>3.04E-2</v>
      </c>
      <c r="R283" s="622">
        <v>4.5999999999999999E-2</v>
      </c>
      <c r="S283" s="623">
        <v>6.7599999999999993E-2</v>
      </c>
      <c r="T283" s="621">
        <v>5.8400000000000001E-2</v>
      </c>
      <c r="U283" s="622">
        <v>8.8499999999999995E-2</v>
      </c>
      <c r="V283" s="623">
        <v>0.13</v>
      </c>
      <c r="W283" s="621">
        <v>7.2400000000000006E-2</v>
      </c>
      <c r="X283" s="622">
        <v>0.10979999999999999</v>
      </c>
      <c r="Y283" s="623">
        <v>0.16139999999999999</v>
      </c>
    </row>
    <row r="284" spans="1:25">
      <c r="A284" s="227">
        <f t="shared" si="4"/>
        <v>28.7</v>
      </c>
      <c r="B284" s="621">
        <v>1.5299999999999999E-2</v>
      </c>
      <c r="C284" s="622">
        <v>2.3E-2</v>
      </c>
      <c r="D284" s="623">
        <v>3.3700000000000001E-2</v>
      </c>
      <c r="E284" s="621">
        <v>1.5299999999999999E-2</v>
      </c>
      <c r="F284" s="622">
        <v>2.3E-2</v>
      </c>
      <c r="G284" s="623">
        <v>3.3700000000000001E-2</v>
      </c>
      <c r="H284" s="621">
        <v>1.77E-2</v>
      </c>
      <c r="I284" s="622">
        <v>2.6599999999999999E-2</v>
      </c>
      <c r="J284" s="623">
        <v>3.8899999999999997E-2</v>
      </c>
      <c r="K284" s="621">
        <v>0.02</v>
      </c>
      <c r="L284" s="622">
        <v>0.03</v>
      </c>
      <c r="M284" s="623">
        <v>4.3999999999999997E-2</v>
      </c>
      <c r="N284" s="621">
        <v>2.1600000000000001E-2</v>
      </c>
      <c r="O284" s="622">
        <v>3.2500000000000001E-2</v>
      </c>
      <c r="P284" s="623">
        <v>4.7600000000000003E-2</v>
      </c>
      <c r="Q284" s="621">
        <v>3.0499999999999999E-2</v>
      </c>
      <c r="R284" s="622">
        <v>4.5999999999999999E-2</v>
      </c>
      <c r="S284" s="623">
        <v>6.7299999999999999E-2</v>
      </c>
      <c r="T284" s="621">
        <v>5.8700000000000002E-2</v>
      </c>
      <c r="U284" s="622">
        <v>8.8400000000000006E-2</v>
      </c>
      <c r="V284" s="623">
        <v>0.1295</v>
      </c>
      <c r="W284" s="621">
        <v>7.2700000000000001E-2</v>
      </c>
      <c r="X284" s="622">
        <v>0.10970000000000001</v>
      </c>
      <c r="Y284" s="623">
        <v>0.16070000000000001</v>
      </c>
    </row>
    <row r="285" spans="1:25">
      <c r="A285" s="227">
        <f t="shared" si="4"/>
        <v>28.8</v>
      </c>
      <c r="B285" s="621">
        <v>1.54E-2</v>
      </c>
      <c r="C285" s="622">
        <v>2.3E-2</v>
      </c>
      <c r="D285" s="623">
        <v>3.3599999999999998E-2</v>
      </c>
      <c r="E285" s="621">
        <v>1.54E-2</v>
      </c>
      <c r="F285" s="622">
        <v>2.3E-2</v>
      </c>
      <c r="G285" s="623">
        <v>3.3599999999999998E-2</v>
      </c>
      <c r="H285" s="621">
        <v>1.77E-2</v>
      </c>
      <c r="I285" s="622">
        <v>2.6499999999999999E-2</v>
      </c>
      <c r="J285" s="623">
        <v>3.8699999999999998E-2</v>
      </c>
      <c r="K285" s="621">
        <v>0.02</v>
      </c>
      <c r="L285" s="622">
        <v>0.03</v>
      </c>
      <c r="M285" s="623">
        <v>4.3799999999999999E-2</v>
      </c>
      <c r="N285" s="621">
        <v>2.1700000000000001E-2</v>
      </c>
      <c r="O285" s="622">
        <v>3.2500000000000001E-2</v>
      </c>
      <c r="P285" s="623">
        <v>4.7399999999999998E-2</v>
      </c>
      <c r="Q285" s="621">
        <v>3.0700000000000002E-2</v>
      </c>
      <c r="R285" s="622">
        <v>4.5900000000000003E-2</v>
      </c>
      <c r="S285" s="623">
        <v>6.7000000000000004E-2</v>
      </c>
      <c r="T285" s="621">
        <v>5.8900000000000001E-2</v>
      </c>
      <c r="U285" s="622">
        <v>8.8300000000000003E-2</v>
      </c>
      <c r="V285" s="623">
        <v>0.129</v>
      </c>
      <c r="W285" s="621">
        <v>7.3099999999999998E-2</v>
      </c>
      <c r="X285" s="622">
        <v>0.1096</v>
      </c>
      <c r="Y285" s="623">
        <v>0.16009999999999999</v>
      </c>
    </row>
    <row r="286" spans="1:25">
      <c r="A286" s="227">
        <f t="shared" si="4"/>
        <v>28.9</v>
      </c>
      <c r="B286" s="621">
        <v>1.54E-2</v>
      </c>
      <c r="C286" s="622">
        <v>2.3E-2</v>
      </c>
      <c r="D286" s="623">
        <v>3.3399999999999999E-2</v>
      </c>
      <c r="E286" s="621">
        <v>1.54E-2</v>
      </c>
      <c r="F286" s="622">
        <v>2.3E-2</v>
      </c>
      <c r="G286" s="623">
        <v>3.3500000000000002E-2</v>
      </c>
      <c r="H286" s="621">
        <v>1.78E-2</v>
      </c>
      <c r="I286" s="622">
        <v>2.6499999999999999E-2</v>
      </c>
      <c r="J286" s="623">
        <v>3.8600000000000002E-2</v>
      </c>
      <c r="K286" s="621">
        <v>2.01E-2</v>
      </c>
      <c r="L286" s="622">
        <v>0.03</v>
      </c>
      <c r="M286" s="623">
        <v>4.36E-2</v>
      </c>
      <c r="N286" s="621">
        <v>2.18E-2</v>
      </c>
      <c r="O286" s="622">
        <v>3.2500000000000001E-2</v>
      </c>
      <c r="P286" s="623">
        <v>4.7300000000000002E-2</v>
      </c>
      <c r="Q286" s="621">
        <v>3.0800000000000001E-2</v>
      </c>
      <c r="R286" s="622">
        <v>4.5900000000000003E-2</v>
      </c>
      <c r="S286" s="623">
        <v>6.6799999999999998E-2</v>
      </c>
      <c r="T286" s="621">
        <v>5.9200000000000003E-2</v>
      </c>
      <c r="U286" s="622">
        <v>8.8300000000000003E-2</v>
      </c>
      <c r="V286" s="623">
        <v>0.12859999999999999</v>
      </c>
      <c r="W286" s="621">
        <v>7.3400000000000007E-2</v>
      </c>
      <c r="X286" s="622">
        <v>0.1096</v>
      </c>
      <c r="Y286" s="623">
        <v>0.15959999999999999</v>
      </c>
    </row>
    <row r="287" spans="1:25">
      <c r="A287" s="227">
        <f t="shared" si="4"/>
        <v>29</v>
      </c>
      <c r="B287" s="621">
        <v>1.55E-2</v>
      </c>
      <c r="C287" s="622">
        <v>2.3E-2</v>
      </c>
      <c r="D287" s="623">
        <v>3.3300000000000003E-2</v>
      </c>
      <c r="E287" s="621">
        <v>1.55E-2</v>
      </c>
      <c r="F287" s="622">
        <v>2.3E-2</v>
      </c>
      <c r="G287" s="623">
        <v>3.3399999999999999E-2</v>
      </c>
      <c r="H287" s="621">
        <v>1.7899999999999999E-2</v>
      </c>
      <c r="I287" s="622">
        <v>2.6499999999999999E-2</v>
      </c>
      <c r="J287" s="623">
        <v>3.85E-2</v>
      </c>
      <c r="K287" s="621">
        <v>2.0199999999999999E-2</v>
      </c>
      <c r="L287" s="622">
        <v>0.03</v>
      </c>
      <c r="M287" s="623">
        <v>4.3499999999999997E-2</v>
      </c>
      <c r="N287" s="621">
        <v>2.1899999999999999E-2</v>
      </c>
      <c r="O287" s="622">
        <v>3.2500000000000001E-2</v>
      </c>
      <c r="P287" s="623">
        <v>4.7100000000000003E-2</v>
      </c>
      <c r="Q287" s="621">
        <v>3.1E-2</v>
      </c>
      <c r="R287" s="622">
        <v>4.5900000000000003E-2</v>
      </c>
      <c r="S287" s="623">
        <v>6.6600000000000006E-2</v>
      </c>
      <c r="T287" s="621">
        <v>5.9499999999999997E-2</v>
      </c>
      <c r="U287" s="622">
        <v>8.8300000000000003E-2</v>
      </c>
      <c r="V287" s="623">
        <v>0.12820000000000001</v>
      </c>
      <c r="W287" s="621">
        <v>7.3800000000000004E-2</v>
      </c>
      <c r="X287" s="622">
        <v>0.1096</v>
      </c>
      <c r="Y287" s="623">
        <v>0.15909999999999999</v>
      </c>
    </row>
    <row r="288" spans="1:25">
      <c r="A288" s="227">
        <f t="shared" si="4"/>
        <v>29.1</v>
      </c>
      <c r="B288" s="621">
        <v>1.5599999999999999E-2</v>
      </c>
      <c r="C288" s="622">
        <v>2.3E-2</v>
      </c>
      <c r="D288" s="623">
        <v>3.32E-2</v>
      </c>
      <c r="E288" s="621">
        <v>1.5599999999999999E-2</v>
      </c>
      <c r="F288" s="622">
        <v>2.3E-2</v>
      </c>
      <c r="G288" s="623">
        <v>3.3300000000000003E-2</v>
      </c>
      <c r="H288" s="621">
        <v>1.7999999999999999E-2</v>
      </c>
      <c r="I288" s="622">
        <v>2.6499999999999999E-2</v>
      </c>
      <c r="J288" s="623">
        <v>3.8399999999999997E-2</v>
      </c>
      <c r="K288" s="621">
        <v>2.0299999999999999E-2</v>
      </c>
      <c r="L288" s="622">
        <v>0.03</v>
      </c>
      <c r="M288" s="623">
        <v>4.3400000000000001E-2</v>
      </c>
      <c r="N288" s="621">
        <v>2.1999999999999999E-2</v>
      </c>
      <c r="O288" s="622">
        <v>3.2500000000000001E-2</v>
      </c>
      <c r="P288" s="623">
        <v>4.7E-2</v>
      </c>
      <c r="Q288" s="621">
        <v>3.1099999999999999E-2</v>
      </c>
      <c r="R288" s="622">
        <v>4.5900000000000003E-2</v>
      </c>
      <c r="S288" s="623">
        <v>6.6400000000000001E-2</v>
      </c>
      <c r="T288" s="621">
        <v>5.9799999999999999E-2</v>
      </c>
      <c r="U288" s="622">
        <v>8.8300000000000003E-2</v>
      </c>
      <c r="V288" s="623">
        <v>0.1278</v>
      </c>
      <c r="W288" s="621">
        <v>7.4099999999999999E-2</v>
      </c>
      <c r="X288" s="622">
        <v>0.1096</v>
      </c>
      <c r="Y288" s="623">
        <v>0.15859999999999999</v>
      </c>
    </row>
    <row r="289" spans="1:25">
      <c r="A289" s="227">
        <f t="shared" si="4"/>
        <v>29.2</v>
      </c>
      <c r="B289" s="621">
        <v>1.5699999999999999E-2</v>
      </c>
      <c r="C289" s="622">
        <v>2.3E-2</v>
      </c>
      <c r="D289" s="623">
        <v>3.32E-2</v>
      </c>
      <c r="E289" s="621">
        <v>1.5699999999999999E-2</v>
      </c>
      <c r="F289" s="622">
        <v>2.3E-2</v>
      </c>
      <c r="G289" s="623">
        <v>3.32E-2</v>
      </c>
      <c r="H289" s="621">
        <v>1.8100000000000002E-2</v>
      </c>
      <c r="I289" s="622">
        <v>2.6499999999999999E-2</v>
      </c>
      <c r="J289" s="623">
        <v>3.8300000000000001E-2</v>
      </c>
      <c r="K289" s="621">
        <v>2.0500000000000001E-2</v>
      </c>
      <c r="L289" s="622">
        <v>0.03</v>
      </c>
      <c r="M289" s="623">
        <v>4.3299999999999998E-2</v>
      </c>
      <c r="N289" s="621">
        <v>2.2200000000000001E-2</v>
      </c>
      <c r="O289" s="622">
        <v>3.2500000000000001E-2</v>
      </c>
      <c r="P289" s="623">
        <v>4.6899999999999997E-2</v>
      </c>
      <c r="Q289" s="621">
        <v>3.1300000000000001E-2</v>
      </c>
      <c r="R289" s="622">
        <v>4.5900000000000003E-2</v>
      </c>
      <c r="S289" s="623">
        <v>6.6199999999999995E-2</v>
      </c>
      <c r="T289" s="621">
        <v>6.0100000000000001E-2</v>
      </c>
      <c r="U289" s="622">
        <v>8.8300000000000003E-2</v>
      </c>
      <c r="V289" s="623">
        <v>0.1275</v>
      </c>
      <c r="W289" s="621">
        <v>7.4499999999999997E-2</v>
      </c>
      <c r="X289" s="622">
        <v>0.1096</v>
      </c>
      <c r="Y289" s="623">
        <v>0.15820000000000001</v>
      </c>
    </row>
    <row r="290" spans="1:25">
      <c r="A290" s="227">
        <f t="shared" si="4"/>
        <v>29.3</v>
      </c>
      <c r="B290" s="621">
        <v>1.5800000000000002E-2</v>
      </c>
      <c r="C290" s="622">
        <v>2.3E-2</v>
      </c>
      <c r="D290" s="623">
        <v>3.3099999999999997E-2</v>
      </c>
      <c r="E290" s="621">
        <v>1.5800000000000002E-2</v>
      </c>
      <c r="F290" s="622">
        <v>2.3E-2</v>
      </c>
      <c r="G290" s="623">
        <v>3.3099999999999997E-2</v>
      </c>
      <c r="H290" s="621">
        <v>1.8200000000000001E-2</v>
      </c>
      <c r="I290" s="622">
        <v>2.6499999999999999E-2</v>
      </c>
      <c r="J290" s="623">
        <v>3.8199999999999998E-2</v>
      </c>
      <c r="K290" s="621">
        <v>2.06E-2</v>
      </c>
      <c r="L290" s="622">
        <v>0.03</v>
      </c>
      <c r="M290" s="623">
        <v>4.3200000000000002E-2</v>
      </c>
      <c r="N290" s="621">
        <v>2.23E-2</v>
      </c>
      <c r="O290" s="622">
        <v>3.2500000000000001E-2</v>
      </c>
      <c r="P290" s="623">
        <v>4.6800000000000001E-2</v>
      </c>
      <c r="Q290" s="621">
        <v>3.15E-2</v>
      </c>
      <c r="R290" s="622">
        <v>4.5900000000000003E-2</v>
      </c>
      <c r="S290" s="623">
        <v>6.6100000000000006E-2</v>
      </c>
      <c r="T290" s="621">
        <v>6.0400000000000002E-2</v>
      </c>
      <c r="U290" s="622">
        <v>8.8300000000000003E-2</v>
      </c>
      <c r="V290" s="623">
        <v>0.12720000000000001</v>
      </c>
      <c r="W290" s="621">
        <v>7.4899999999999994E-2</v>
      </c>
      <c r="X290" s="622">
        <v>0.1096</v>
      </c>
      <c r="Y290" s="623">
        <v>0.15790000000000001</v>
      </c>
    </row>
    <row r="291" spans="1:25">
      <c r="A291" s="227">
        <f t="shared" si="4"/>
        <v>29.4</v>
      </c>
      <c r="B291" s="621">
        <v>1.5800000000000002E-2</v>
      </c>
      <c r="C291" s="622">
        <v>2.3E-2</v>
      </c>
      <c r="D291" s="623">
        <v>3.3000000000000002E-2</v>
      </c>
      <c r="E291" s="621">
        <v>1.5800000000000002E-2</v>
      </c>
      <c r="F291" s="622">
        <v>2.3E-2</v>
      </c>
      <c r="G291" s="623">
        <v>3.3000000000000002E-2</v>
      </c>
      <c r="H291" s="621">
        <v>1.83E-2</v>
      </c>
      <c r="I291" s="622">
        <v>2.6599999999999999E-2</v>
      </c>
      <c r="J291" s="623">
        <v>3.8100000000000002E-2</v>
      </c>
      <c r="K291" s="621">
        <v>2.07E-2</v>
      </c>
      <c r="L291" s="622">
        <v>0.03</v>
      </c>
      <c r="M291" s="623">
        <v>4.3099999999999999E-2</v>
      </c>
      <c r="N291" s="621">
        <v>2.24E-2</v>
      </c>
      <c r="O291" s="622">
        <v>3.2500000000000001E-2</v>
      </c>
      <c r="P291" s="623">
        <v>4.6699999999999998E-2</v>
      </c>
      <c r="Q291" s="621">
        <v>3.1600000000000003E-2</v>
      </c>
      <c r="R291" s="622">
        <v>4.5999999999999999E-2</v>
      </c>
      <c r="S291" s="623">
        <v>6.6000000000000003E-2</v>
      </c>
      <c r="T291" s="621">
        <v>6.0699999999999997E-2</v>
      </c>
      <c r="U291" s="622">
        <v>8.8400000000000006E-2</v>
      </c>
      <c r="V291" s="623">
        <v>0.12690000000000001</v>
      </c>
      <c r="W291" s="621">
        <v>7.5300000000000006E-2</v>
      </c>
      <c r="X291" s="622">
        <v>0.10970000000000001</v>
      </c>
      <c r="Y291" s="623">
        <v>0.1575</v>
      </c>
    </row>
    <row r="292" spans="1:25">
      <c r="A292" s="227">
        <f t="shared" si="4"/>
        <v>29.5</v>
      </c>
      <c r="B292" s="621">
        <v>1.5900000000000001E-2</v>
      </c>
      <c r="C292" s="622">
        <v>2.3E-2</v>
      </c>
      <c r="D292" s="623">
        <v>3.3000000000000002E-2</v>
      </c>
      <c r="E292" s="621">
        <v>1.5900000000000001E-2</v>
      </c>
      <c r="F292" s="622">
        <v>2.3E-2</v>
      </c>
      <c r="G292" s="623">
        <v>3.3000000000000002E-2</v>
      </c>
      <c r="H292" s="621">
        <v>1.84E-2</v>
      </c>
      <c r="I292" s="622">
        <v>2.6599999999999999E-2</v>
      </c>
      <c r="J292" s="623">
        <v>3.8100000000000002E-2</v>
      </c>
      <c r="K292" s="621">
        <v>2.0799999999999999E-2</v>
      </c>
      <c r="L292" s="622">
        <v>0.03</v>
      </c>
      <c r="M292" s="623">
        <v>4.2999999999999997E-2</v>
      </c>
      <c r="N292" s="621">
        <v>2.2499999999999999E-2</v>
      </c>
      <c r="O292" s="622">
        <v>3.2500000000000001E-2</v>
      </c>
      <c r="P292" s="623">
        <v>4.6600000000000003E-2</v>
      </c>
      <c r="Q292" s="621">
        <v>3.1800000000000002E-2</v>
      </c>
      <c r="R292" s="622">
        <v>4.5999999999999999E-2</v>
      </c>
      <c r="S292" s="623">
        <v>6.5799999999999997E-2</v>
      </c>
      <c r="T292" s="621">
        <v>6.1100000000000002E-2</v>
      </c>
      <c r="U292" s="622">
        <v>8.8499999999999995E-2</v>
      </c>
      <c r="V292" s="623">
        <v>0.12670000000000001</v>
      </c>
      <c r="W292" s="621">
        <v>7.5700000000000003E-2</v>
      </c>
      <c r="X292" s="622">
        <v>0.10979999999999999</v>
      </c>
      <c r="Y292" s="623">
        <v>0.1573</v>
      </c>
    </row>
    <row r="293" spans="1:25">
      <c r="A293" s="227">
        <f t="shared" si="4"/>
        <v>29.6</v>
      </c>
      <c r="B293" s="621">
        <v>1.6E-2</v>
      </c>
      <c r="C293" s="622">
        <v>2.3E-2</v>
      </c>
      <c r="D293" s="623">
        <v>3.2899999999999999E-2</v>
      </c>
      <c r="E293" s="621">
        <v>1.6E-2</v>
      </c>
      <c r="F293" s="622">
        <v>2.3099999999999999E-2</v>
      </c>
      <c r="G293" s="623">
        <v>3.2899999999999999E-2</v>
      </c>
      <c r="H293" s="621">
        <v>1.8499999999999999E-2</v>
      </c>
      <c r="I293" s="622">
        <v>2.6599999999999999E-2</v>
      </c>
      <c r="J293" s="623">
        <v>3.7999999999999999E-2</v>
      </c>
      <c r="K293" s="621">
        <v>2.0899999999999998E-2</v>
      </c>
      <c r="L293" s="622">
        <v>3.0099999999999998E-2</v>
      </c>
      <c r="M293" s="623">
        <v>4.2900000000000001E-2</v>
      </c>
      <c r="N293" s="621">
        <v>2.2599999999999999E-2</v>
      </c>
      <c r="O293" s="622">
        <v>3.2599999999999997E-2</v>
      </c>
      <c r="P293" s="623">
        <v>4.65E-2</v>
      </c>
      <c r="Q293" s="621">
        <v>3.2000000000000001E-2</v>
      </c>
      <c r="R293" s="622">
        <v>4.5999999999999999E-2</v>
      </c>
      <c r="S293" s="623">
        <v>6.5699999999999995E-2</v>
      </c>
      <c r="T293" s="621">
        <v>6.1400000000000003E-2</v>
      </c>
      <c r="U293" s="622">
        <v>8.8499999999999995E-2</v>
      </c>
      <c r="V293" s="623">
        <v>0.1265</v>
      </c>
      <c r="W293" s="621">
        <v>7.6100000000000001E-2</v>
      </c>
      <c r="X293" s="622">
        <v>0.1099</v>
      </c>
      <c r="Y293" s="623">
        <v>0.157</v>
      </c>
    </row>
    <row r="294" spans="1:25">
      <c r="A294" s="227">
        <f t="shared" si="4"/>
        <v>29.7</v>
      </c>
      <c r="B294" s="621">
        <v>1.61E-2</v>
      </c>
      <c r="C294" s="622">
        <v>2.3099999999999999E-2</v>
      </c>
      <c r="D294" s="623">
        <v>3.2899999999999999E-2</v>
      </c>
      <c r="E294" s="621">
        <v>1.61E-2</v>
      </c>
      <c r="F294" s="622">
        <v>2.3099999999999999E-2</v>
      </c>
      <c r="G294" s="623">
        <v>3.2899999999999999E-2</v>
      </c>
      <c r="H294" s="621">
        <v>1.8599999999999998E-2</v>
      </c>
      <c r="I294" s="622">
        <v>2.6599999999999999E-2</v>
      </c>
      <c r="J294" s="623">
        <v>3.7900000000000003E-2</v>
      </c>
      <c r="K294" s="621">
        <v>2.1000000000000001E-2</v>
      </c>
      <c r="L294" s="622">
        <v>3.0099999999999998E-2</v>
      </c>
      <c r="M294" s="623">
        <v>4.2900000000000001E-2</v>
      </c>
      <c r="N294" s="621">
        <v>2.2700000000000001E-2</v>
      </c>
      <c r="O294" s="622">
        <v>3.2599999999999997E-2</v>
      </c>
      <c r="P294" s="623">
        <v>4.65E-2</v>
      </c>
      <c r="Q294" s="621">
        <v>3.2099999999999997E-2</v>
      </c>
      <c r="R294" s="622">
        <v>4.6100000000000002E-2</v>
      </c>
      <c r="S294" s="623">
        <v>6.5699999999999995E-2</v>
      </c>
      <c r="T294" s="621">
        <v>6.1699999999999998E-2</v>
      </c>
      <c r="U294" s="622">
        <v>8.8700000000000001E-2</v>
      </c>
      <c r="V294" s="623">
        <v>0.1263</v>
      </c>
      <c r="W294" s="621">
        <v>7.6499999999999999E-2</v>
      </c>
      <c r="X294" s="622">
        <v>0.11</v>
      </c>
      <c r="Y294" s="623">
        <v>0.15679999999999999</v>
      </c>
    </row>
    <row r="295" spans="1:25">
      <c r="A295" s="227">
        <f t="shared" si="4"/>
        <v>29.8</v>
      </c>
      <c r="B295" s="621">
        <v>1.6199999999999999E-2</v>
      </c>
      <c r="C295" s="622">
        <v>2.3099999999999999E-2</v>
      </c>
      <c r="D295" s="623">
        <v>3.2800000000000003E-2</v>
      </c>
      <c r="E295" s="621">
        <v>1.6199999999999999E-2</v>
      </c>
      <c r="F295" s="622">
        <v>2.3099999999999999E-2</v>
      </c>
      <c r="G295" s="623">
        <v>3.2800000000000003E-2</v>
      </c>
      <c r="H295" s="621">
        <v>1.8700000000000001E-2</v>
      </c>
      <c r="I295" s="622">
        <v>2.6700000000000002E-2</v>
      </c>
      <c r="J295" s="623">
        <v>3.7900000000000003E-2</v>
      </c>
      <c r="K295" s="621">
        <v>2.1100000000000001E-2</v>
      </c>
      <c r="L295" s="622">
        <v>3.0200000000000001E-2</v>
      </c>
      <c r="M295" s="623">
        <v>4.2799999999999998E-2</v>
      </c>
      <c r="N295" s="621">
        <v>2.29E-2</v>
      </c>
      <c r="O295" s="622">
        <v>3.27E-2</v>
      </c>
      <c r="P295" s="623">
        <v>4.6399999999999997E-2</v>
      </c>
      <c r="Q295" s="621">
        <v>3.2300000000000002E-2</v>
      </c>
      <c r="R295" s="622">
        <v>4.6199999999999998E-2</v>
      </c>
      <c r="S295" s="623">
        <v>6.5600000000000006E-2</v>
      </c>
      <c r="T295" s="621">
        <v>6.2100000000000002E-2</v>
      </c>
      <c r="U295" s="622">
        <v>8.8800000000000004E-2</v>
      </c>
      <c r="V295" s="623">
        <v>0.12620000000000001</v>
      </c>
      <c r="W295" s="621">
        <v>7.6999999999999999E-2</v>
      </c>
      <c r="X295" s="622">
        <v>0.11020000000000001</v>
      </c>
      <c r="Y295" s="623">
        <v>0.15659999999999999</v>
      </c>
    </row>
    <row r="296" spans="1:25">
      <c r="A296" s="227">
        <f t="shared" si="4"/>
        <v>29.9</v>
      </c>
      <c r="B296" s="621">
        <v>1.6299999999999999E-2</v>
      </c>
      <c r="C296" s="622">
        <v>2.3099999999999999E-2</v>
      </c>
      <c r="D296" s="623">
        <v>3.2800000000000003E-2</v>
      </c>
      <c r="E296" s="621">
        <v>1.6299999999999999E-2</v>
      </c>
      <c r="F296" s="622">
        <v>2.3199999999999998E-2</v>
      </c>
      <c r="G296" s="623">
        <v>3.2800000000000003E-2</v>
      </c>
      <c r="H296" s="621">
        <v>1.8800000000000001E-2</v>
      </c>
      <c r="I296" s="622">
        <v>2.6700000000000002E-2</v>
      </c>
      <c r="J296" s="623">
        <v>3.7900000000000003E-2</v>
      </c>
      <c r="K296" s="621">
        <v>2.12E-2</v>
      </c>
      <c r="L296" s="622">
        <v>3.0200000000000001E-2</v>
      </c>
      <c r="M296" s="623">
        <v>4.2799999999999998E-2</v>
      </c>
      <c r="N296" s="621">
        <v>2.3E-2</v>
      </c>
      <c r="O296" s="622">
        <v>3.27E-2</v>
      </c>
      <c r="P296" s="623">
        <v>4.6399999999999997E-2</v>
      </c>
      <c r="Q296" s="621">
        <v>3.2500000000000001E-2</v>
      </c>
      <c r="R296" s="622">
        <v>4.6199999999999998E-2</v>
      </c>
      <c r="S296" s="623">
        <v>6.5500000000000003E-2</v>
      </c>
      <c r="T296" s="621">
        <v>6.2399999999999997E-2</v>
      </c>
      <c r="U296" s="622">
        <v>8.8900000000000007E-2</v>
      </c>
      <c r="V296" s="623">
        <v>0.12609999999999999</v>
      </c>
      <c r="W296" s="621">
        <v>7.7399999999999997E-2</v>
      </c>
      <c r="X296" s="622">
        <v>0.1103</v>
      </c>
      <c r="Y296" s="623">
        <v>0.1565</v>
      </c>
    </row>
    <row r="297" spans="1:25">
      <c r="A297" s="227">
        <f t="shared" si="4"/>
        <v>30</v>
      </c>
      <c r="B297" s="621">
        <v>1.6400000000000001E-2</v>
      </c>
      <c r="C297" s="622">
        <v>2.3199999999999998E-2</v>
      </c>
      <c r="D297" s="623">
        <v>3.2800000000000003E-2</v>
      </c>
      <c r="E297" s="621">
        <v>1.6400000000000001E-2</v>
      </c>
      <c r="F297" s="622">
        <v>2.3199999999999998E-2</v>
      </c>
      <c r="G297" s="623">
        <v>3.2800000000000003E-2</v>
      </c>
      <c r="H297" s="621">
        <v>1.89E-2</v>
      </c>
      <c r="I297" s="622">
        <v>2.6800000000000001E-2</v>
      </c>
      <c r="J297" s="623">
        <v>3.78E-2</v>
      </c>
      <c r="K297" s="621">
        <v>2.1399999999999999E-2</v>
      </c>
      <c r="L297" s="622">
        <v>3.0300000000000001E-2</v>
      </c>
      <c r="M297" s="623">
        <v>4.2799999999999998E-2</v>
      </c>
      <c r="N297" s="621">
        <v>2.3099999999999999E-2</v>
      </c>
      <c r="O297" s="622">
        <v>3.2800000000000003E-2</v>
      </c>
      <c r="P297" s="623">
        <v>4.6300000000000001E-2</v>
      </c>
      <c r="Q297" s="621">
        <v>3.27E-2</v>
      </c>
      <c r="R297" s="622">
        <v>4.6300000000000001E-2</v>
      </c>
      <c r="S297" s="623">
        <v>6.5500000000000003E-2</v>
      </c>
      <c r="T297" s="621">
        <v>6.2799999999999995E-2</v>
      </c>
      <c r="U297" s="622">
        <v>8.9099999999999999E-2</v>
      </c>
      <c r="V297" s="623">
        <v>0.126</v>
      </c>
      <c r="W297" s="621">
        <v>7.7799999999999994E-2</v>
      </c>
      <c r="X297" s="622">
        <v>0.1105</v>
      </c>
      <c r="Y297" s="623">
        <v>0.15640000000000001</v>
      </c>
    </row>
    <row r="298" spans="1:25">
      <c r="A298" s="227">
        <f t="shared" si="4"/>
        <v>30.1</v>
      </c>
      <c r="B298" s="621">
        <v>1.6500000000000001E-2</v>
      </c>
      <c r="C298" s="622">
        <v>2.3199999999999998E-2</v>
      </c>
      <c r="D298" s="623">
        <v>3.2800000000000003E-2</v>
      </c>
      <c r="E298" s="621">
        <v>1.6500000000000001E-2</v>
      </c>
      <c r="F298" s="622">
        <v>2.3199999999999998E-2</v>
      </c>
      <c r="G298" s="623">
        <v>3.2800000000000003E-2</v>
      </c>
      <c r="H298" s="621">
        <v>1.9E-2</v>
      </c>
      <c r="I298" s="622">
        <v>2.6800000000000001E-2</v>
      </c>
      <c r="J298" s="623">
        <v>3.78E-2</v>
      </c>
      <c r="K298" s="621">
        <v>2.1499999999999998E-2</v>
      </c>
      <c r="L298" s="622">
        <v>3.0300000000000001E-2</v>
      </c>
      <c r="M298" s="623">
        <v>4.2799999999999998E-2</v>
      </c>
      <c r="N298" s="621">
        <v>2.3300000000000001E-2</v>
      </c>
      <c r="O298" s="622">
        <v>3.2800000000000003E-2</v>
      </c>
      <c r="P298" s="623">
        <v>4.6300000000000001E-2</v>
      </c>
      <c r="Q298" s="621">
        <v>3.2899999999999999E-2</v>
      </c>
      <c r="R298" s="622">
        <v>4.6399999999999997E-2</v>
      </c>
      <c r="S298" s="623">
        <v>6.5500000000000003E-2</v>
      </c>
      <c r="T298" s="621">
        <v>6.3100000000000003E-2</v>
      </c>
      <c r="U298" s="622">
        <v>8.9200000000000002E-2</v>
      </c>
      <c r="V298" s="623">
        <v>0.126</v>
      </c>
      <c r="W298" s="621">
        <v>7.8299999999999995E-2</v>
      </c>
      <c r="X298" s="622">
        <v>0.11070000000000001</v>
      </c>
      <c r="Y298" s="623">
        <v>0.15629999999999999</v>
      </c>
    </row>
    <row r="299" spans="1:25">
      <c r="A299" s="227">
        <f t="shared" si="4"/>
        <v>30.2</v>
      </c>
      <c r="B299" s="621">
        <v>1.66E-2</v>
      </c>
      <c r="C299" s="622">
        <v>2.3300000000000001E-2</v>
      </c>
      <c r="D299" s="623">
        <v>3.2800000000000003E-2</v>
      </c>
      <c r="E299" s="621">
        <v>1.66E-2</v>
      </c>
      <c r="F299" s="622">
        <v>2.3300000000000001E-2</v>
      </c>
      <c r="G299" s="623">
        <v>3.2800000000000003E-2</v>
      </c>
      <c r="H299" s="621">
        <v>1.9099999999999999E-2</v>
      </c>
      <c r="I299" s="622">
        <v>2.69E-2</v>
      </c>
      <c r="J299" s="623">
        <v>3.78E-2</v>
      </c>
      <c r="K299" s="621">
        <v>2.1600000000000001E-2</v>
      </c>
      <c r="L299" s="622">
        <v>3.04E-2</v>
      </c>
      <c r="M299" s="623">
        <v>4.2799999999999998E-2</v>
      </c>
      <c r="N299" s="621">
        <v>2.3400000000000001E-2</v>
      </c>
      <c r="O299" s="622">
        <v>3.2899999999999999E-2</v>
      </c>
      <c r="P299" s="623">
        <v>4.6300000000000001E-2</v>
      </c>
      <c r="Q299" s="621">
        <v>3.3099999999999997E-2</v>
      </c>
      <c r="R299" s="622">
        <v>4.65E-2</v>
      </c>
      <c r="S299" s="623">
        <v>6.54E-2</v>
      </c>
      <c r="T299" s="621">
        <v>6.3500000000000001E-2</v>
      </c>
      <c r="U299" s="622">
        <v>8.9399999999999993E-2</v>
      </c>
      <c r="V299" s="623">
        <v>0.12590000000000001</v>
      </c>
      <c r="W299" s="621">
        <v>7.8700000000000006E-2</v>
      </c>
      <c r="X299" s="622">
        <v>0.1109</v>
      </c>
      <c r="Y299" s="623">
        <v>0.15629999999999999</v>
      </c>
    </row>
    <row r="300" spans="1:25">
      <c r="A300" s="227">
        <f t="shared" si="4"/>
        <v>30.3</v>
      </c>
      <c r="B300" s="621">
        <v>1.67E-2</v>
      </c>
      <c r="C300" s="622">
        <v>2.3300000000000001E-2</v>
      </c>
      <c r="D300" s="623">
        <v>3.2800000000000003E-2</v>
      </c>
      <c r="E300" s="621">
        <v>1.67E-2</v>
      </c>
      <c r="F300" s="622">
        <v>2.3300000000000001E-2</v>
      </c>
      <c r="G300" s="623">
        <v>3.2800000000000003E-2</v>
      </c>
      <c r="H300" s="621">
        <v>1.9199999999999998E-2</v>
      </c>
      <c r="I300" s="622">
        <v>2.69E-2</v>
      </c>
      <c r="J300" s="623">
        <v>3.78E-2</v>
      </c>
      <c r="K300" s="621">
        <v>2.1700000000000001E-2</v>
      </c>
      <c r="L300" s="622">
        <v>3.04E-2</v>
      </c>
      <c r="M300" s="623">
        <v>4.2799999999999998E-2</v>
      </c>
      <c r="N300" s="621">
        <v>2.35E-2</v>
      </c>
      <c r="O300" s="622">
        <v>3.3000000000000002E-2</v>
      </c>
      <c r="P300" s="623">
        <v>4.6300000000000001E-2</v>
      </c>
      <c r="Q300" s="621">
        <v>3.3300000000000003E-2</v>
      </c>
      <c r="R300" s="622">
        <v>4.6600000000000003E-2</v>
      </c>
      <c r="S300" s="623">
        <v>6.54E-2</v>
      </c>
      <c r="T300" s="621">
        <v>6.3899999999999998E-2</v>
      </c>
      <c r="U300" s="622">
        <v>8.9599999999999999E-2</v>
      </c>
      <c r="V300" s="623">
        <v>0.12590000000000001</v>
      </c>
      <c r="W300" s="621">
        <v>7.9200000000000007E-2</v>
      </c>
      <c r="X300" s="622">
        <v>0.11119999999999999</v>
      </c>
      <c r="Y300" s="623">
        <v>0.15629999999999999</v>
      </c>
    </row>
    <row r="301" spans="1:25">
      <c r="A301" s="227">
        <f t="shared" si="4"/>
        <v>30.4</v>
      </c>
      <c r="B301" s="621">
        <v>1.6799999999999999E-2</v>
      </c>
      <c r="C301" s="622">
        <v>2.3400000000000001E-2</v>
      </c>
      <c r="D301" s="623">
        <v>3.2800000000000003E-2</v>
      </c>
      <c r="E301" s="621">
        <v>1.6799999999999999E-2</v>
      </c>
      <c r="F301" s="622">
        <v>2.3400000000000001E-2</v>
      </c>
      <c r="G301" s="623">
        <v>3.2800000000000003E-2</v>
      </c>
      <c r="H301" s="621">
        <v>1.9300000000000001E-2</v>
      </c>
      <c r="I301" s="622">
        <v>2.7E-2</v>
      </c>
      <c r="J301" s="623">
        <v>3.78E-2</v>
      </c>
      <c r="K301" s="621">
        <v>2.1899999999999999E-2</v>
      </c>
      <c r="L301" s="622">
        <v>3.0499999999999999E-2</v>
      </c>
      <c r="M301" s="623">
        <v>4.2799999999999998E-2</v>
      </c>
      <c r="N301" s="621">
        <v>2.3699999999999999E-2</v>
      </c>
      <c r="O301" s="622">
        <v>3.3000000000000002E-2</v>
      </c>
      <c r="P301" s="623">
        <v>4.6300000000000001E-2</v>
      </c>
      <c r="Q301" s="621">
        <v>3.3500000000000002E-2</v>
      </c>
      <c r="R301" s="622">
        <v>4.6699999999999998E-2</v>
      </c>
      <c r="S301" s="623">
        <v>6.5500000000000003E-2</v>
      </c>
      <c r="T301" s="621">
        <v>6.4299999999999996E-2</v>
      </c>
      <c r="U301" s="622">
        <v>8.9800000000000005E-2</v>
      </c>
      <c r="V301" s="623">
        <v>0.12590000000000001</v>
      </c>
      <c r="W301" s="621">
        <v>7.9699999999999993E-2</v>
      </c>
      <c r="X301" s="622">
        <v>0.1114</v>
      </c>
      <c r="Y301" s="623">
        <v>0.15629999999999999</v>
      </c>
    </row>
    <row r="302" spans="1:25">
      <c r="A302" s="227">
        <f t="shared" si="4"/>
        <v>30.5</v>
      </c>
      <c r="B302" s="621">
        <v>1.6899999999999998E-2</v>
      </c>
      <c r="C302" s="622">
        <v>2.3400000000000001E-2</v>
      </c>
      <c r="D302" s="623">
        <v>3.2800000000000003E-2</v>
      </c>
      <c r="E302" s="621">
        <v>1.6899999999999998E-2</v>
      </c>
      <c r="F302" s="622">
        <v>2.35E-2</v>
      </c>
      <c r="G302" s="623">
        <v>3.2800000000000003E-2</v>
      </c>
      <c r="H302" s="621">
        <v>1.95E-2</v>
      </c>
      <c r="I302" s="622">
        <v>2.7099999999999999E-2</v>
      </c>
      <c r="J302" s="623">
        <v>3.78E-2</v>
      </c>
      <c r="K302" s="621">
        <v>2.1999999999999999E-2</v>
      </c>
      <c r="L302" s="622">
        <v>3.0599999999999999E-2</v>
      </c>
      <c r="M302" s="623">
        <v>4.2799999999999998E-2</v>
      </c>
      <c r="N302" s="621">
        <v>2.3800000000000002E-2</v>
      </c>
      <c r="O302" s="622">
        <v>3.3099999999999997E-2</v>
      </c>
      <c r="P302" s="623">
        <v>4.6300000000000001E-2</v>
      </c>
      <c r="Q302" s="621">
        <v>3.3700000000000001E-2</v>
      </c>
      <c r="R302" s="622">
        <v>4.6800000000000001E-2</v>
      </c>
      <c r="S302" s="623">
        <v>6.5500000000000003E-2</v>
      </c>
      <c r="T302" s="621">
        <v>6.4600000000000005E-2</v>
      </c>
      <c r="U302" s="622">
        <v>0.09</v>
      </c>
      <c r="V302" s="623">
        <v>0.126</v>
      </c>
      <c r="W302" s="621">
        <v>8.0100000000000005E-2</v>
      </c>
      <c r="X302" s="622">
        <v>0.11169999999999999</v>
      </c>
      <c r="Y302" s="623">
        <v>0.15629999999999999</v>
      </c>
    </row>
    <row r="303" spans="1:25">
      <c r="A303" s="227">
        <f t="shared" si="4"/>
        <v>30.6</v>
      </c>
      <c r="B303" s="621">
        <v>1.7000000000000001E-2</v>
      </c>
      <c r="C303" s="622">
        <v>2.35E-2</v>
      </c>
      <c r="D303" s="623">
        <v>3.2800000000000003E-2</v>
      </c>
      <c r="E303" s="621">
        <v>1.7000000000000001E-2</v>
      </c>
      <c r="F303" s="622">
        <v>2.35E-2</v>
      </c>
      <c r="G303" s="623">
        <v>3.2800000000000003E-2</v>
      </c>
      <c r="H303" s="621">
        <v>1.9599999999999999E-2</v>
      </c>
      <c r="I303" s="622">
        <v>2.7099999999999999E-2</v>
      </c>
      <c r="J303" s="623">
        <v>3.7900000000000003E-2</v>
      </c>
      <c r="K303" s="621">
        <v>2.2100000000000002E-2</v>
      </c>
      <c r="L303" s="622">
        <v>3.0700000000000002E-2</v>
      </c>
      <c r="M303" s="623">
        <v>4.2799999999999998E-2</v>
      </c>
      <c r="N303" s="621">
        <v>2.4E-2</v>
      </c>
      <c r="O303" s="622">
        <v>3.32E-2</v>
      </c>
      <c r="P303" s="623">
        <v>4.6399999999999997E-2</v>
      </c>
      <c r="Q303" s="621">
        <v>3.39E-2</v>
      </c>
      <c r="R303" s="622">
        <v>4.6899999999999997E-2</v>
      </c>
      <c r="S303" s="623">
        <v>6.5500000000000003E-2</v>
      </c>
      <c r="T303" s="621">
        <v>6.5000000000000002E-2</v>
      </c>
      <c r="U303" s="622">
        <v>9.0300000000000005E-2</v>
      </c>
      <c r="V303" s="623">
        <v>0.126</v>
      </c>
      <c r="W303" s="621">
        <v>8.0600000000000005E-2</v>
      </c>
      <c r="X303" s="622">
        <v>0.112</v>
      </c>
      <c r="Y303" s="623">
        <v>0.15640000000000001</v>
      </c>
    </row>
    <row r="304" spans="1:25">
      <c r="A304" s="227">
        <f t="shared" si="4"/>
        <v>30.7</v>
      </c>
      <c r="B304" s="621">
        <v>1.7100000000000001E-2</v>
      </c>
      <c r="C304" s="622">
        <v>2.3599999999999999E-2</v>
      </c>
      <c r="D304" s="623">
        <v>3.2800000000000003E-2</v>
      </c>
      <c r="E304" s="621">
        <v>1.7100000000000001E-2</v>
      </c>
      <c r="F304" s="622">
        <v>2.3599999999999999E-2</v>
      </c>
      <c r="G304" s="623">
        <v>3.2800000000000003E-2</v>
      </c>
      <c r="H304" s="621">
        <v>1.9699999999999999E-2</v>
      </c>
      <c r="I304" s="622">
        <v>2.7199999999999998E-2</v>
      </c>
      <c r="J304" s="623">
        <v>3.7900000000000003E-2</v>
      </c>
      <c r="K304" s="621">
        <v>2.23E-2</v>
      </c>
      <c r="L304" s="622">
        <v>3.0800000000000001E-2</v>
      </c>
      <c r="M304" s="623">
        <v>4.2799999999999998E-2</v>
      </c>
      <c r="N304" s="621">
        <v>2.41E-2</v>
      </c>
      <c r="O304" s="622">
        <v>3.3300000000000003E-2</v>
      </c>
      <c r="P304" s="623">
        <v>4.6399999999999997E-2</v>
      </c>
      <c r="Q304" s="621">
        <v>3.4099999999999998E-2</v>
      </c>
      <c r="R304" s="622">
        <v>4.7100000000000003E-2</v>
      </c>
      <c r="S304" s="623">
        <v>6.5600000000000006E-2</v>
      </c>
      <c r="T304" s="621">
        <v>6.54E-2</v>
      </c>
      <c r="U304" s="622">
        <v>9.0499999999999997E-2</v>
      </c>
      <c r="V304" s="623">
        <v>0.12609999999999999</v>
      </c>
      <c r="W304" s="621">
        <v>8.1100000000000005E-2</v>
      </c>
      <c r="X304" s="622">
        <v>0.1123</v>
      </c>
      <c r="Y304" s="623">
        <v>0.1565</v>
      </c>
    </row>
    <row r="305" spans="1:25">
      <c r="A305" s="227">
        <f t="shared" si="4"/>
        <v>30.8</v>
      </c>
      <c r="B305" s="621">
        <v>1.72E-2</v>
      </c>
      <c r="C305" s="622">
        <v>2.3599999999999999E-2</v>
      </c>
      <c r="D305" s="623">
        <v>3.2800000000000003E-2</v>
      </c>
      <c r="E305" s="621">
        <v>1.72E-2</v>
      </c>
      <c r="F305" s="622">
        <v>2.3599999999999999E-2</v>
      </c>
      <c r="G305" s="623">
        <v>3.2899999999999999E-2</v>
      </c>
      <c r="H305" s="621">
        <v>1.9800000000000002E-2</v>
      </c>
      <c r="I305" s="622">
        <v>2.7300000000000001E-2</v>
      </c>
      <c r="J305" s="623">
        <v>3.7900000000000003E-2</v>
      </c>
      <c r="K305" s="621">
        <v>2.24E-2</v>
      </c>
      <c r="L305" s="622">
        <v>3.0800000000000001E-2</v>
      </c>
      <c r="M305" s="623">
        <v>4.2900000000000001E-2</v>
      </c>
      <c r="N305" s="621">
        <v>2.4299999999999999E-2</v>
      </c>
      <c r="O305" s="622">
        <v>3.3399999999999999E-2</v>
      </c>
      <c r="P305" s="623">
        <v>4.6399999999999997E-2</v>
      </c>
      <c r="Q305" s="621">
        <v>3.4299999999999997E-2</v>
      </c>
      <c r="R305" s="622">
        <v>4.7199999999999999E-2</v>
      </c>
      <c r="S305" s="623">
        <v>6.5600000000000006E-2</v>
      </c>
      <c r="T305" s="621">
        <v>6.5799999999999997E-2</v>
      </c>
      <c r="U305" s="622">
        <v>9.0800000000000006E-2</v>
      </c>
      <c r="V305" s="623">
        <v>0.12620000000000001</v>
      </c>
      <c r="W305" s="621">
        <v>8.1600000000000006E-2</v>
      </c>
      <c r="X305" s="622">
        <v>0.11260000000000001</v>
      </c>
      <c r="Y305" s="623">
        <v>0.15670000000000001</v>
      </c>
    </row>
    <row r="306" spans="1:25">
      <c r="A306" s="227">
        <f t="shared" si="4"/>
        <v>30.9</v>
      </c>
      <c r="B306" s="621">
        <v>1.7299999999999999E-2</v>
      </c>
      <c r="C306" s="622">
        <v>2.3699999999999999E-2</v>
      </c>
      <c r="D306" s="623">
        <v>3.2899999999999999E-2</v>
      </c>
      <c r="E306" s="621">
        <v>1.7299999999999999E-2</v>
      </c>
      <c r="F306" s="622">
        <v>2.3699999999999999E-2</v>
      </c>
      <c r="G306" s="623">
        <v>3.2899999999999999E-2</v>
      </c>
      <c r="H306" s="621">
        <v>1.9900000000000001E-2</v>
      </c>
      <c r="I306" s="622">
        <v>2.7400000000000001E-2</v>
      </c>
      <c r="J306" s="623">
        <v>3.7999999999999999E-2</v>
      </c>
      <c r="K306" s="621">
        <v>2.2499999999999999E-2</v>
      </c>
      <c r="L306" s="622">
        <v>3.09E-2</v>
      </c>
      <c r="M306" s="623">
        <v>4.2900000000000001E-2</v>
      </c>
      <c r="N306" s="621">
        <v>2.4400000000000002E-2</v>
      </c>
      <c r="O306" s="622">
        <v>3.3500000000000002E-2</v>
      </c>
      <c r="P306" s="623">
        <v>4.65E-2</v>
      </c>
      <c r="Q306" s="621">
        <v>3.4500000000000003E-2</v>
      </c>
      <c r="R306" s="622">
        <v>4.7300000000000002E-2</v>
      </c>
      <c r="S306" s="623">
        <v>6.5699999999999995E-2</v>
      </c>
      <c r="T306" s="621">
        <v>6.6199999999999995E-2</v>
      </c>
      <c r="U306" s="622">
        <v>9.11E-2</v>
      </c>
      <c r="V306" s="623">
        <v>0.12640000000000001</v>
      </c>
      <c r="W306" s="621">
        <v>8.2100000000000006E-2</v>
      </c>
      <c r="X306" s="622">
        <v>0.113</v>
      </c>
      <c r="Y306" s="623">
        <v>0.15679999999999999</v>
      </c>
    </row>
    <row r="307" spans="1:25">
      <c r="A307" s="227">
        <f t="shared" si="4"/>
        <v>31</v>
      </c>
      <c r="B307" s="621">
        <v>1.7399999999999999E-2</v>
      </c>
      <c r="C307" s="622">
        <v>2.3800000000000002E-2</v>
      </c>
      <c r="D307" s="623">
        <v>3.2899999999999999E-2</v>
      </c>
      <c r="E307" s="621">
        <v>1.7399999999999999E-2</v>
      </c>
      <c r="F307" s="622">
        <v>2.3800000000000002E-2</v>
      </c>
      <c r="G307" s="623">
        <v>3.2899999999999999E-2</v>
      </c>
      <c r="H307" s="621">
        <v>2.01E-2</v>
      </c>
      <c r="I307" s="622">
        <v>2.75E-2</v>
      </c>
      <c r="J307" s="623">
        <v>3.7999999999999999E-2</v>
      </c>
      <c r="K307" s="621">
        <v>2.2700000000000001E-2</v>
      </c>
      <c r="L307" s="622">
        <v>3.1E-2</v>
      </c>
      <c r="M307" s="623">
        <v>4.2999999999999997E-2</v>
      </c>
      <c r="N307" s="621">
        <v>2.46E-2</v>
      </c>
      <c r="O307" s="622">
        <v>3.3599999999999998E-2</v>
      </c>
      <c r="P307" s="623">
        <v>4.65E-2</v>
      </c>
      <c r="Q307" s="621">
        <v>3.4700000000000002E-2</v>
      </c>
      <c r="R307" s="622">
        <v>4.7500000000000001E-2</v>
      </c>
      <c r="S307" s="623">
        <v>6.5799999999999997E-2</v>
      </c>
      <c r="T307" s="621">
        <v>6.6699999999999995E-2</v>
      </c>
      <c r="U307" s="622">
        <v>9.1300000000000006E-2</v>
      </c>
      <c r="V307" s="623">
        <v>0.1265</v>
      </c>
      <c r="W307" s="621">
        <v>8.2600000000000007E-2</v>
      </c>
      <c r="X307" s="622">
        <v>0.1133</v>
      </c>
      <c r="Y307" s="623">
        <v>0.157</v>
      </c>
    </row>
    <row r="308" spans="1:25">
      <c r="A308" s="227">
        <f t="shared" si="4"/>
        <v>31.1</v>
      </c>
      <c r="B308" s="621">
        <v>1.7500000000000002E-2</v>
      </c>
      <c r="C308" s="622">
        <v>2.3900000000000001E-2</v>
      </c>
      <c r="D308" s="623">
        <v>3.3000000000000002E-2</v>
      </c>
      <c r="E308" s="621">
        <v>1.7500000000000002E-2</v>
      </c>
      <c r="F308" s="622">
        <v>2.3900000000000001E-2</v>
      </c>
      <c r="G308" s="623">
        <v>3.3000000000000002E-2</v>
      </c>
      <c r="H308" s="621">
        <v>2.0199999999999999E-2</v>
      </c>
      <c r="I308" s="622">
        <v>2.75E-2</v>
      </c>
      <c r="J308" s="623">
        <v>3.8100000000000002E-2</v>
      </c>
      <c r="K308" s="621">
        <v>2.2800000000000001E-2</v>
      </c>
      <c r="L308" s="622">
        <v>3.1099999999999999E-2</v>
      </c>
      <c r="M308" s="623">
        <v>4.2999999999999997E-2</v>
      </c>
      <c r="N308" s="621">
        <v>2.47E-2</v>
      </c>
      <c r="O308" s="622">
        <v>3.3700000000000001E-2</v>
      </c>
      <c r="P308" s="623">
        <v>4.6600000000000003E-2</v>
      </c>
      <c r="Q308" s="621">
        <v>3.49E-2</v>
      </c>
      <c r="R308" s="622">
        <v>4.7699999999999999E-2</v>
      </c>
      <c r="S308" s="623">
        <v>6.5799999999999997E-2</v>
      </c>
      <c r="T308" s="621">
        <v>6.7100000000000007E-2</v>
      </c>
      <c r="U308" s="622">
        <v>9.1600000000000001E-2</v>
      </c>
      <c r="V308" s="623">
        <v>0.12670000000000001</v>
      </c>
      <c r="W308" s="621">
        <v>8.3199999999999996E-2</v>
      </c>
      <c r="X308" s="622">
        <v>0.1137</v>
      </c>
      <c r="Y308" s="623">
        <v>0.15720000000000001</v>
      </c>
    </row>
    <row r="309" spans="1:25">
      <c r="A309" s="227">
        <f t="shared" si="4"/>
        <v>31.2</v>
      </c>
      <c r="B309" s="621">
        <v>1.7600000000000001E-2</v>
      </c>
      <c r="C309" s="622">
        <v>2.3900000000000001E-2</v>
      </c>
      <c r="D309" s="623">
        <v>3.3000000000000002E-2</v>
      </c>
      <c r="E309" s="621">
        <v>1.7600000000000001E-2</v>
      </c>
      <c r="F309" s="622">
        <v>2.4E-2</v>
      </c>
      <c r="G309" s="623">
        <v>3.3000000000000002E-2</v>
      </c>
      <c r="H309" s="621">
        <v>2.0299999999999999E-2</v>
      </c>
      <c r="I309" s="622">
        <v>2.76E-2</v>
      </c>
      <c r="J309" s="623">
        <v>3.8100000000000002E-2</v>
      </c>
      <c r="K309" s="621">
        <v>2.3E-2</v>
      </c>
      <c r="L309" s="622">
        <v>3.1199999999999999E-2</v>
      </c>
      <c r="M309" s="623">
        <v>4.3099999999999999E-2</v>
      </c>
      <c r="N309" s="621">
        <v>2.4899999999999999E-2</v>
      </c>
      <c r="O309" s="622">
        <v>3.3799999999999997E-2</v>
      </c>
      <c r="P309" s="623">
        <v>4.6699999999999998E-2</v>
      </c>
      <c r="Q309" s="621">
        <v>3.5099999999999999E-2</v>
      </c>
      <c r="R309" s="622">
        <v>4.7800000000000002E-2</v>
      </c>
      <c r="S309" s="623">
        <v>6.59E-2</v>
      </c>
      <c r="T309" s="621">
        <v>6.7500000000000004E-2</v>
      </c>
      <c r="U309" s="622">
        <v>9.1999999999999998E-2</v>
      </c>
      <c r="V309" s="623">
        <v>0.12690000000000001</v>
      </c>
      <c r="W309" s="621">
        <v>8.3699999999999997E-2</v>
      </c>
      <c r="X309" s="622">
        <v>0.11409999999999999</v>
      </c>
      <c r="Y309" s="623">
        <v>0.15740000000000001</v>
      </c>
    </row>
    <row r="310" spans="1:25">
      <c r="A310" s="227">
        <f t="shared" si="4"/>
        <v>31.3</v>
      </c>
      <c r="B310" s="621">
        <v>1.77E-2</v>
      </c>
      <c r="C310" s="622">
        <v>2.4E-2</v>
      </c>
      <c r="D310" s="623">
        <v>3.3099999999999997E-2</v>
      </c>
      <c r="E310" s="621">
        <v>1.77E-2</v>
      </c>
      <c r="F310" s="622">
        <v>2.4E-2</v>
      </c>
      <c r="G310" s="623">
        <v>3.3099999999999997E-2</v>
      </c>
      <c r="H310" s="621">
        <v>2.0500000000000001E-2</v>
      </c>
      <c r="I310" s="622">
        <v>2.7699999999999999E-2</v>
      </c>
      <c r="J310" s="623">
        <v>3.8199999999999998E-2</v>
      </c>
      <c r="K310" s="621">
        <v>2.3099999999999999E-2</v>
      </c>
      <c r="L310" s="622">
        <v>3.1300000000000001E-2</v>
      </c>
      <c r="M310" s="623">
        <v>4.3099999999999999E-2</v>
      </c>
      <c r="N310" s="621">
        <v>2.5000000000000001E-2</v>
      </c>
      <c r="O310" s="622">
        <v>3.4000000000000002E-2</v>
      </c>
      <c r="P310" s="623">
        <v>4.6699999999999998E-2</v>
      </c>
      <c r="Q310" s="621">
        <v>3.5400000000000001E-2</v>
      </c>
      <c r="R310" s="622">
        <v>4.8000000000000001E-2</v>
      </c>
      <c r="S310" s="623">
        <v>6.6000000000000003E-2</v>
      </c>
      <c r="T310" s="621">
        <v>6.7900000000000002E-2</v>
      </c>
      <c r="U310" s="622">
        <v>9.2299999999999993E-2</v>
      </c>
      <c r="V310" s="623">
        <v>0.12709999999999999</v>
      </c>
      <c r="W310" s="621">
        <v>8.4199999999999997E-2</v>
      </c>
      <c r="X310" s="622">
        <v>0.1145</v>
      </c>
      <c r="Y310" s="623">
        <v>0.15770000000000001</v>
      </c>
    </row>
    <row r="311" spans="1:25">
      <c r="A311" s="227">
        <f t="shared" si="4"/>
        <v>31.4</v>
      </c>
      <c r="B311" s="621">
        <v>1.78E-2</v>
      </c>
      <c r="C311" s="622">
        <v>2.41E-2</v>
      </c>
      <c r="D311" s="623">
        <v>3.3099999999999997E-2</v>
      </c>
      <c r="E311" s="621">
        <v>1.78E-2</v>
      </c>
      <c r="F311" s="622">
        <v>2.41E-2</v>
      </c>
      <c r="G311" s="623">
        <v>3.3099999999999997E-2</v>
      </c>
      <c r="H311" s="621">
        <v>2.06E-2</v>
      </c>
      <c r="I311" s="622">
        <v>2.7799999999999998E-2</v>
      </c>
      <c r="J311" s="623">
        <v>3.8199999999999998E-2</v>
      </c>
      <c r="K311" s="621">
        <v>2.3300000000000001E-2</v>
      </c>
      <c r="L311" s="622">
        <v>3.15E-2</v>
      </c>
      <c r="M311" s="623">
        <v>4.3200000000000002E-2</v>
      </c>
      <c r="N311" s="621">
        <v>2.52E-2</v>
      </c>
      <c r="O311" s="622">
        <v>3.4099999999999998E-2</v>
      </c>
      <c r="P311" s="623">
        <v>4.6800000000000001E-2</v>
      </c>
      <c r="Q311" s="621">
        <v>3.56E-2</v>
      </c>
      <c r="R311" s="622">
        <v>4.82E-2</v>
      </c>
      <c r="S311" s="623">
        <v>6.6199999999999995E-2</v>
      </c>
      <c r="T311" s="621">
        <v>6.8400000000000002E-2</v>
      </c>
      <c r="U311" s="622">
        <v>9.2600000000000002E-2</v>
      </c>
      <c r="V311" s="623">
        <v>0.1273</v>
      </c>
      <c r="W311" s="621">
        <v>8.48E-2</v>
      </c>
      <c r="X311" s="622">
        <v>0.1149</v>
      </c>
      <c r="Y311" s="623">
        <v>0.158</v>
      </c>
    </row>
    <row r="312" spans="1:25">
      <c r="A312" s="227">
        <f t="shared" si="4"/>
        <v>31.5</v>
      </c>
      <c r="B312" s="621">
        <v>1.7899999999999999E-2</v>
      </c>
      <c r="C312" s="622">
        <v>2.4199999999999999E-2</v>
      </c>
      <c r="D312" s="623">
        <v>3.32E-2</v>
      </c>
      <c r="E312" s="621">
        <v>1.7999999999999999E-2</v>
      </c>
      <c r="F312" s="622">
        <v>2.4199999999999999E-2</v>
      </c>
      <c r="G312" s="623">
        <v>3.32E-2</v>
      </c>
      <c r="H312" s="621">
        <v>2.07E-2</v>
      </c>
      <c r="I312" s="622">
        <v>2.7900000000000001E-2</v>
      </c>
      <c r="J312" s="623">
        <v>3.8300000000000001E-2</v>
      </c>
      <c r="K312" s="621">
        <v>2.3400000000000001E-2</v>
      </c>
      <c r="L312" s="622">
        <v>3.1600000000000003E-2</v>
      </c>
      <c r="M312" s="623">
        <v>4.3299999999999998E-2</v>
      </c>
      <c r="N312" s="621">
        <v>2.5399999999999999E-2</v>
      </c>
      <c r="O312" s="622">
        <v>3.4200000000000001E-2</v>
      </c>
      <c r="P312" s="623">
        <v>4.6899999999999997E-2</v>
      </c>
      <c r="Q312" s="621">
        <v>3.5799999999999998E-2</v>
      </c>
      <c r="R312" s="622">
        <v>4.8300000000000003E-2</v>
      </c>
      <c r="S312" s="623">
        <v>6.6299999999999998E-2</v>
      </c>
      <c r="T312" s="621">
        <v>6.88E-2</v>
      </c>
      <c r="U312" s="622">
        <v>9.2899999999999996E-2</v>
      </c>
      <c r="V312" s="623">
        <v>0.1275</v>
      </c>
      <c r="W312" s="621">
        <v>8.5300000000000001E-2</v>
      </c>
      <c r="X312" s="622">
        <v>0.1153</v>
      </c>
      <c r="Y312" s="623">
        <v>0.1583</v>
      </c>
    </row>
    <row r="313" spans="1:25">
      <c r="A313" s="227">
        <f t="shared" si="4"/>
        <v>31.6</v>
      </c>
      <c r="B313" s="621">
        <v>1.8100000000000002E-2</v>
      </c>
      <c r="C313" s="622">
        <v>2.4299999999999999E-2</v>
      </c>
      <c r="D313" s="623">
        <v>3.3300000000000003E-2</v>
      </c>
      <c r="E313" s="621">
        <v>1.8100000000000002E-2</v>
      </c>
      <c r="F313" s="622">
        <v>2.4299999999999999E-2</v>
      </c>
      <c r="G313" s="623">
        <v>3.3300000000000003E-2</v>
      </c>
      <c r="H313" s="621">
        <v>2.0899999999999998E-2</v>
      </c>
      <c r="I313" s="622">
        <v>2.8000000000000001E-2</v>
      </c>
      <c r="J313" s="623">
        <v>3.8399999999999997E-2</v>
      </c>
      <c r="K313" s="621">
        <v>2.3599999999999999E-2</v>
      </c>
      <c r="L313" s="622">
        <v>3.1699999999999999E-2</v>
      </c>
      <c r="M313" s="623">
        <v>4.3400000000000001E-2</v>
      </c>
      <c r="N313" s="621">
        <v>2.5499999999999998E-2</v>
      </c>
      <c r="O313" s="622">
        <v>3.4299999999999997E-2</v>
      </c>
      <c r="P313" s="623">
        <v>4.7E-2</v>
      </c>
      <c r="Q313" s="621">
        <v>3.61E-2</v>
      </c>
      <c r="R313" s="622">
        <v>4.8500000000000001E-2</v>
      </c>
      <c r="S313" s="623">
        <v>6.6400000000000001E-2</v>
      </c>
      <c r="T313" s="621">
        <v>6.93E-2</v>
      </c>
      <c r="U313" s="622">
        <v>9.3299999999999994E-2</v>
      </c>
      <c r="V313" s="623">
        <v>0.1278</v>
      </c>
      <c r="W313" s="621">
        <v>8.5900000000000004E-2</v>
      </c>
      <c r="X313" s="622">
        <v>0.1158</v>
      </c>
      <c r="Y313" s="623">
        <v>0.15859999999999999</v>
      </c>
    </row>
    <row r="314" spans="1:25">
      <c r="A314" s="227">
        <f t="shared" si="4"/>
        <v>31.7</v>
      </c>
      <c r="B314" s="621">
        <v>1.8200000000000001E-2</v>
      </c>
      <c r="C314" s="622">
        <v>2.4400000000000002E-2</v>
      </c>
      <c r="D314" s="623">
        <v>3.3300000000000003E-2</v>
      </c>
      <c r="E314" s="621">
        <v>1.8200000000000001E-2</v>
      </c>
      <c r="F314" s="622">
        <v>2.4400000000000002E-2</v>
      </c>
      <c r="G314" s="623">
        <v>3.3300000000000003E-2</v>
      </c>
      <c r="H314" s="621">
        <v>2.1000000000000001E-2</v>
      </c>
      <c r="I314" s="622">
        <v>2.8199999999999999E-2</v>
      </c>
      <c r="J314" s="623">
        <v>3.85E-2</v>
      </c>
      <c r="K314" s="621">
        <v>2.3699999999999999E-2</v>
      </c>
      <c r="L314" s="622">
        <v>3.1800000000000002E-2</v>
      </c>
      <c r="M314" s="623">
        <v>4.3499999999999997E-2</v>
      </c>
      <c r="N314" s="621">
        <v>2.5700000000000001E-2</v>
      </c>
      <c r="O314" s="622">
        <v>3.4500000000000003E-2</v>
      </c>
      <c r="P314" s="623">
        <v>4.7100000000000003E-2</v>
      </c>
      <c r="Q314" s="621">
        <v>3.6299999999999999E-2</v>
      </c>
      <c r="R314" s="622">
        <v>4.87E-2</v>
      </c>
      <c r="S314" s="623">
        <v>6.6600000000000006E-2</v>
      </c>
      <c r="T314" s="621">
        <v>6.9800000000000001E-2</v>
      </c>
      <c r="U314" s="622">
        <v>9.3700000000000006E-2</v>
      </c>
      <c r="V314" s="623">
        <v>0.12809999999999999</v>
      </c>
      <c r="W314" s="621">
        <v>8.6499999999999994E-2</v>
      </c>
      <c r="X314" s="622">
        <v>0.1162</v>
      </c>
      <c r="Y314" s="623">
        <v>0.15890000000000001</v>
      </c>
    </row>
    <row r="315" spans="1:25">
      <c r="A315" s="227">
        <f t="shared" si="4"/>
        <v>31.8</v>
      </c>
      <c r="B315" s="621">
        <v>1.83E-2</v>
      </c>
      <c r="C315" s="622">
        <v>2.4500000000000001E-2</v>
      </c>
      <c r="D315" s="623">
        <v>3.3399999999999999E-2</v>
      </c>
      <c r="E315" s="621">
        <v>1.83E-2</v>
      </c>
      <c r="F315" s="622">
        <v>2.4500000000000001E-2</v>
      </c>
      <c r="G315" s="623">
        <v>3.3399999999999999E-2</v>
      </c>
      <c r="H315" s="621">
        <v>2.1100000000000001E-2</v>
      </c>
      <c r="I315" s="622">
        <v>2.8299999999999999E-2</v>
      </c>
      <c r="J315" s="623">
        <v>3.8600000000000002E-2</v>
      </c>
      <c r="K315" s="621">
        <v>2.3900000000000001E-2</v>
      </c>
      <c r="L315" s="622">
        <v>3.2000000000000001E-2</v>
      </c>
      <c r="M315" s="623">
        <v>4.36E-2</v>
      </c>
      <c r="N315" s="621">
        <v>2.5899999999999999E-2</v>
      </c>
      <c r="O315" s="622">
        <v>3.4599999999999999E-2</v>
      </c>
      <c r="P315" s="623">
        <v>4.7199999999999999E-2</v>
      </c>
      <c r="Q315" s="621">
        <v>3.6600000000000001E-2</v>
      </c>
      <c r="R315" s="622">
        <v>4.8899999999999999E-2</v>
      </c>
      <c r="S315" s="623">
        <v>6.6699999999999995E-2</v>
      </c>
      <c r="T315" s="621">
        <v>7.0199999999999999E-2</v>
      </c>
      <c r="U315" s="622">
        <v>9.4E-2</v>
      </c>
      <c r="V315" s="623">
        <v>0.12839999999999999</v>
      </c>
      <c r="W315" s="621">
        <v>8.6999999999999994E-2</v>
      </c>
      <c r="X315" s="622">
        <v>0.1167</v>
      </c>
      <c r="Y315" s="623">
        <v>0.1593</v>
      </c>
    </row>
    <row r="316" spans="1:25">
      <c r="A316" s="227">
        <f t="shared" si="4"/>
        <v>31.9</v>
      </c>
      <c r="B316" s="621">
        <v>1.84E-2</v>
      </c>
      <c r="C316" s="622">
        <v>2.46E-2</v>
      </c>
      <c r="D316" s="623">
        <v>3.3500000000000002E-2</v>
      </c>
      <c r="E316" s="621">
        <v>1.84E-2</v>
      </c>
      <c r="F316" s="622">
        <v>2.46E-2</v>
      </c>
      <c r="G316" s="623">
        <v>3.3500000000000002E-2</v>
      </c>
      <c r="H316" s="621">
        <v>2.1299999999999999E-2</v>
      </c>
      <c r="I316" s="622">
        <v>2.8400000000000002E-2</v>
      </c>
      <c r="J316" s="623">
        <v>3.8699999999999998E-2</v>
      </c>
      <c r="K316" s="621">
        <v>2.41E-2</v>
      </c>
      <c r="L316" s="622">
        <v>3.2099999999999997E-2</v>
      </c>
      <c r="M316" s="623">
        <v>4.3700000000000003E-2</v>
      </c>
      <c r="N316" s="621">
        <v>2.6100000000000002E-2</v>
      </c>
      <c r="O316" s="622">
        <v>3.4799999999999998E-2</v>
      </c>
      <c r="P316" s="623">
        <v>4.7300000000000002E-2</v>
      </c>
      <c r="Q316" s="621">
        <v>3.6799999999999999E-2</v>
      </c>
      <c r="R316" s="622">
        <v>4.9099999999999998E-2</v>
      </c>
      <c r="S316" s="623">
        <v>6.6900000000000001E-2</v>
      </c>
      <c r="T316" s="621">
        <v>7.0699999999999999E-2</v>
      </c>
      <c r="U316" s="622">
        <v>9.4399999999999998E-2</v>
      </c>
      <c r="V316" s="623">
        <v>0.12870000000000001</v>
      </c>
      <c r="W316" s="621">
        <v>8.7599999999999997E-2</v>
      </c>
      <c r="X316" s="622">
        <v>0.1172</v>
      </c>
      <c r="Y316" s="623">
        <v>0.15970000000000001</v>
      </c>
    </row>
    <row r="317" spans="1:25">
      <c r="A317" s="227">
        <f t="shared" si="4"/>
        <v>32</v>
      </c>
      <c r="B317" s="621">
        <v>1.8599999999999998E-2</v>
      </c>
      <c r="C317" s="622">
        <v>2.47E-2</v>
      </c>
      <c r="D317" s="623">
        <v>3.3599999999999998E-2</v>
      </c>
      <c r="E317" s="621">
        <v>1.8599999999999998E-2</v>
      </c>
      <c r="F317" s="622">
        <v>2.47E-2</v>
      </c>
      <c r="G317" s="623">
        <v>3.3599999999999998E-2</v>
      </c>
      <c r="H317" s="621">
        <v>2.1399999999999999E-2</v>
      </c>
      <c r="I317" s="622">
        <v>2.8500000000000001E-2</v>
      </c>
      <c r="J317" s="623">
        <v>3.8800000000000001E-2</v>
      </c>
      <c r="K317" s="621">
        <v>2.4199999999999999E-2</v>
      </c>
      <c r="L317" s="622">
        <v>3.2199999999999999E-2</v>
      </c>
      <c r="M317" s="623">
        <v>4.3799999999999999E-2</v>
      </c>
      <c r="N317" s="621">
        <v>2.6200000000000001E-2</v>
      </c>
      <c r="O317" s="622">
        <v>3.49E-2</v>
      </c>
      <c r="P317" s="623">
        <v>4.7500000000000001E-2</v>
      </c>
      <c r="Q317" s="621">
        <v>3.7100000000000001E-2</v>
      </c>
      <c r="R317" s="622">
        <v>4.9299999999999997E-2</v>
      </c>
      <c r="S317" s="623">
        <v>6.7100000000000007E-2</v>
      </c>
      <c r="T317" s="621">
        <v>7.1199999999999999E-2</v>
      </c>
      <c r="U317" s="622">
        <v>9.4799999999999995E-2</v>
      </c>
      <c r="V317" s="623">
        <v>0.129</v>
      </c>
      <c r="W317" s="621">
        <v>8.8200000000000001E-2</v>
      </c>
      <c r="X317" s="622">
        <v>0.1177</v>
      </c>
      <c r="Y317" s="623">
        <v>0.16009999999999999</v>
      </c>
    </row>
    <row r="318" spans="1:25">
      <c r="A318" s="227">
        <f t="shared" si="4"/>
        <v>32.1</v>
      </c>
      <c r="B318" s="621">
        <v>1.8700000000000001E-2</v>
      </c>
      <c r="C318" s="622">
        <v>2.4799999999999999E-2</v>
      </c>
      <c r="D318" s="623">
        <v>3.3700000000000001E-2</v>
      </c>
      <c r="E318" s="621">
        <v>1.8700000000000001E-2</v>
      </c>
      <c r="F318" s="622">
        <v>2.4799999999999999E-2</v>
      </c>
      <c r="G318" s="623">
        <v>3.3700000000000001E-2</v>
      </c>
      <c r="H318" s="621">
        <v>2.1600000000000001E-2</v>
      </c>
      <c r="I318" s="622">
        <v>2.86E-2</v>
      </c>
      <c r="J318" s="623">
        <v>3.8899999999999997E-2</v>
      </c>
      <c r="K318" s="621">
        <v>2.4400000000000002E-2</v>
      </c>
      <c r="L318" s="622">
        <v>3.2399999999999998E-2</v>
      </c>
      <c r="M318" s="623">
        <v>4.3900000000000002E-2</v>
      </c>
      <c r="N318" s="621">
        <v>2.64E-2</v>
      </c>
      <c r="O318" s="622">
        <v>3.5099999999999999E-2</v>
      </c>
      <c r="P318" s="623">
        <v>4.7600000000000003E-2</v>
      </c>
      <c r="Q318" s="621">
        <v>3.73E-2</v>
      </c>
      <c r="R318" s="622">
        <v>4.9500000000000002E-2</v>
      </c>
      <c r="S318" s="623">
        <v>6.7199999999999996E-2</v>
      </c>
      <c r="T318" s="621">
        <v>7.17E-2</v>
      </c>
      <c r="U318" s="622">
        <v>9.5200000000000007E-2</v>
      </c>
      <c r="V318" s="623">
        <v>0.1293</v>
      </c>
      <c r="W318" s="621">
        <v>8.8800000000000004E-2</v>
      </c>
      <c r="X318" s="622">
        <v>0.1182</v>
      </c>
      <c r="Y318" s="623">
        <v>0.1605</v>
      </c>
    </row>
    <row r="319" spans="1:25">
      <c r="A319" s="227">
        <f t="shared" si="4"/>
        <v>32.200000000000003</v>
      </c>
      <c r="B319" s="621">
        <v>1.8800000000000001E-2</v>
      </c>
      <c r="C319" s="622">
        <v>2.4899999999999999E-2</v>
      </c>
      <c r="D319" s="623">
        <v>3.3700000000000001E-2</v>
      </c>
      <c r="E319" s="621">
        <v>1.8800000000000001E-2</v>
      </c>
      <c r="F319" s="622">
        <v>2.4899999999999999E-2</v>
      </c>
      <c r="G319" s="623">
        <v>3.3799999999999997E-2</v>
      </c>
      <c r="H319" s="621">
        <v>2.1700000000000001E-2</v>
      </c>
      <c r="I319" s="622">
        <v>2.8799999999999999E-2</v>
      </c>
      <c r="J319" s="623">
        <v>3.9E-2</v>
      </c>
      <c r="K319" s="621">
        <v>2.46E-2</v>
      </c>
      <c r="L319" s="622">
        <v>3.2500000000000001E-2</v>
      </c>
      <c r="M319" s="623">
        <v>4.3999999999999997E-2</v>
      </c>
      <c r="N319" s="621">
        <v>2.6599999999999999E-2</v>
      </c>
      <c r="O319" s="622">
        <v>3.5200000000000002E-2</v>
      </c>
      <c r="P319" s="623">
        <v>4.7699999999999999E-2</v>
      </c>
      <c r="Q319" s="621">
        <v>3.7600000000000001E-2</v>
      </c>
      <c r="R319" s="622">
        <v>4.9799999999999997E-2</v>
      </c>
      <c r="S319" s="623">
        <v>6.7400000000000002E-2</v>
      </c>
      <c r="T319" s="621">
        <v>7.22E-2</v>
      </c>
      <c r="U319" s="622">
        <v>9.5699999999999993E-2</v>
      </c>
      <c r="V319" s="623">
        <v>0.12970000000000001</v>
      </c>
      <c r="W319" s="621">
        <v>8.9399999999999993E-2</v>
      </c>
      <c r="X319" s="622">
        <v>0.1187</v>
      </c>
      <c r="Y319" s="623">
        <v>0.16089999999999999</v>
      </c>
    </row>
    <row r="320" spans="1:25">
      <c r="A320" s="227">
        <f t="shared" si="4"/>
        <v>32.299999999999997</v>
      </c>
      <c r="B320" s="621">
        <v>1.89E-2</v>
      </c>
      <c r="C320" s="622">
        <v>2.5000000000000001E-2</v>
      </c>
      <c r="D320" s="623">
        <v>3.3799999999999997E-2</v>
      </c>
      <c r="E320" s="621">
        <v>1.9E-2</v>
      </c>
      <c r="F320" s="622">
        <v>2.5000000000000001E-2</v>
      </c>
      <c r="G320" s="623">
        <v>3.39E-2</v>
      </c>
      <c r="H320" s="621">
        <v>2.1899999999999999E-2</v>
      </c>
      <c r="I320" s="622">
        <v>2.8899999999999999E-2</v>
      </c>
      <c r="J320" s="623">
        <v>3.9100000000000003E-2</v>
      </c>
      <c r="K320" s="621">
        <v>2.47E-2</v>
      </c>
      <c r="L320" s="622">
        <v>3.27E-2</v>
      </c>
      <c r="M320" s="623">
        <v>4.4200000000000003E-2</v>
      </c>
      <c r="N320" s="621">
        <v>2.6800000000000001E-2</v>
      </c>
      <c r="O320" s="622">
        <v>3.5400000000000001E-2</v>
      </c>
      <c r="P320" s="623">
        <v>4.7800000000000002E-2</v>
      </c>
      <c r="Q320" s="621">
        <v>3.78E-2</v>
      </c>
      <c r="R320" s="622">
        <v>0.05</v>
      </c>
      <c r="S320" s="623">
        <v>6.7599999999999993E-2</v>
      </c>
      <c r="T320" s="621">
        <v>7.2700000000000001E-2</v>
      </c>
      <c r="U320" s="622">
        <v>9.6100000000000005E-2</v>
      </c>
      <c r="V320" s="623">
        <v>0.13009999999999999</v>
      </c>
      <c r="W320" s="621">
        <v>9.01E-2</v>
      </c>
      <c r="X320" s="622">
        <v>0.1192</v>
      </c>
      <c r="Y320" s="623">
        <v>0.16139999999999999</v>
      </c>
    </row>
    <row r="321" spans="1:25">
      <c r="A321" s="227">
        <f t="shared" si="4"/>
        <v>32.4</v>
      </c>
      <c r="B321" s="621">
        <v>1.9099999999999999E-2</v>
      </c>
      <c r="C321" s="622">
        <v>2.5100000000000001E-2</v>
      </c>
      <c r="D321" s="623">
        <v>3.39E-2</v>
      </c>
      <c r="E321" s="621">
        <v>1.9099999999999999E-2</v>
      </c>
      <c r="F321" s="622">
        <v>2.52E-2</v>
      </c>
      <c r="G321" s="623">
        <v>3.4000000000000002E-2</v>
      </c>
      <c r="H321" s="621">
        <v>2.1999999999999999E-2</v>
      </c>
      <c r="I321" s="622">
        <v>2.9000000000000001E-2</v>
      </c>
      <c r="J321" s="623">
        <v>3.9199999999999999E-2</v>
      </c>
      <c r="K321" s="621">
        <v>2.4899999999999999E-2</v>
      </c>
      <c r="L321" s="622">
        <v>3.2800000000000003E-2</v>
      </c>
      <c r="M321" s="623">
        <v>4.4299999999999999E-2</v>
      </c>
      <c r="N321" s="621">
        <v>2.7E-2</v>
      </c>
      <c r="O321" s="622">
        <v>3.5499999999999997E-2</v>
      </c>
      <c r="P321" s="623">
        <v>4.8000000000000001E-2</v>
      </c>
      <c r="Q321" s="621">
        <v>3.8100000000000002E-2</v>
      </c>
      <c r="R321" s="622">
        <v>5.0200000000000002E-2</v>
      </c>
      <c r="S321" s="623">
        <v>6.7799999999999999E-2</v>
      </c>
      <c r="T321" s="621">
        <v>7.3200000000000001E-2</v>
      </c>
      <c r="U321" s="622">
        <v>9.6500000000000002E-2</v>
      </c>
      <c r="V321" s="623">
        <v>0.13039999999999999</v>
      </c>
      <c r="W321" s="621">
        <v>9.0700000000000003E-2</v>
      </c>
      <c r="X321" s="622">
        <v>0.1198</v>
      </c>
      <c r="Y321" s="623">
        <v>0.16189999999999999</v>
      </c>
    </row>
    <row r="322" spans="1:25">
      <c r="A322" s="227">
        <f t="shared" si="4"/>
        <v>32.5</v>
      </c>
      <c r="B322" s="621">
        <v>1.9199999999999998E-2</v>
      </c>
      <c r="C322" s="622">
        <v>2.53E-2</v>
      </c>
      <c r="D322" s="623">
        <v>3.4099999999999998E-2</v>
      </c>
      <c r="E322" s="621">
        <v>1.9199999999999998E-2</v>
      </c>
      <c r="F322" s="622">
        <v>2.53E-2</v>
      </c>
      <c r="G322" s="623">
        <v>3.4099999999999998E-2</v>
      </c>
      <c r="H322" s="621">
        <v>2.2200000000000001E-2</v>
      </c>
      <c r="I322" s="622">
        <v>2.92E-2</v>
      </c>
      <c r="J322" s="623">
        <v>3.9300000000000002E-2</v>
      </c>
      <c r="K322" s="621">
        <v>2.5100000000000001E-2</v>
      </c>
      <c r="L322" s="622">
        <v>3.3000000000000002E-2</v>
      </c>
      <c r="M322" s="623">
        <v>4.4400000000000002E-2</v>
      </c>
      <c r="N322" s="621">
        <v>2.7199999999999998E-2</v>
      </c>
      <c r="O322" s="622">
        <v>3.5700000000000003E-2</v>
      </c>
      <c r="P322" s="623">
        <v>4.8099999999999997E-2</v>
      </c>
      <c r="Q322" s="621">
        <v>3.8399999999999997E-2</v>
      </c>
      <c r="R322" s="622">
        <v>5.04E-2</v>
      </c>
      <c r="S322" s="623">
        <v>6.8000000000000005E-2</v>
      </c>
      <c r="T322" s="621">
        <v>7.3700000000000002E-2</v>
      </c>
      <c r="U322" s="622">
        <v>9.7000000000000003E-2</v>
      </c>
      <c r="V322" s="623">
        <v>0.13089999999999999</v>
      </c>
      <c r="W322" s="621">
        <v>9.1300000000000006E-2</v>
      </c>
      <c r="X322" s="622">
        <v>0.1203</v>
      </c>
      <c r="Y322" s="623">
        <v>0.16239999999999999</v>
      </c>
    </row>
    <row r="323" spans="1:25">
      <c r="A323" s="227">
        <f t="shared" si="4"/>
        <v>32.6</v>
      </c>
      <c r="B323" s="621">
        <v>1.9300000000000001E-2</v>
      </c>
      <c r="C323" s="622">
        <v>2.5399999999999999E-2</v>
      </c>
      <c r="D323" s="623">
        <v>3.4200000000000001E-2</v>
      </c>
      <c r="E323" s="621">
        <v>1.9400000000000001E-2</v>
      </c>
      <c r="F323" s="622">
        <v>2.5399999999999999E-2</v>
      </c>
      <c r="G323" s="623">
        <v>3.4200000000000001E-2</v>
      </c>
      <c r="H323" s="621">
        <v>2.23E-2</v>
      </c>
      <c r="I323" s="622">
        <v>2.93E-2</v>
      </c>
      <c r="J323" s="623">
        <v>3.9399999999999998E-2</v>
      </c>
      <c r="K323" s="621">
        <v>2.52E-2</v>
      </c>
      <c r="L323" s="622">
        <v>3.3099999999999997E-2</v>
      </c>
      <c r="M323" s="623">
        <v>4.4600000000000001E-2</v>
      </c>
      <c r="N323" s="621">
        <v>2.7300000000000001E-2</v>
      </c>
      <c r="O323" s="622">
        <v>3.5900000000000001E-2</v>
      </c>
      <c r="P323" s="623">
        <v>4.8300000000000003E-2</v>
      </c>
      <c r="Q323" s="621">
        <v>3.8600000000000002E-2</v>
      </c>
      <c r="R323" s="622">
        <v>5.0700000000000002E-2</v>
      </c>
      <c r="S323" s="623">
        <v>6.8199999999999997E-2</v>
      </c>
      <c r="T323" s="621">
        <v>7.4200000000000002E-2</v>
      </c>
      <c r="U323" s="622">
        <v>9.7500000000000003E-2</v>
      </c>
      <c r="V323" s="623">
        <v>0.1313</v>
      </c>
      <c r="W323" s="621">
        <v>9.1999999999999998E-2</v>
      </c>
      <c r="X323" s="622">
        <v>0.12089999999999999</v>
      </c>
      <c r="Y323" s="623">
        <v>0.16289999999999999</v>
      </c>
    </row>
    <row r="324" spans="1:25">
      <c r="A324" s="227">
        <f t="shared" si="4"/>
        <v>32.700000000000003</v>
      </c>
      <c r="B324" s="621">
        <v>1.95E-2</v>
      </c>
      <c r="C324" s="622">
        <v>2.5499999999999998E-2</v>
      </c>
      <c r="D324" s="623">
        <v>3.4299999999999997E-2</v>
      </c>
      <c r="E324" s="621">
        <v>1.95E-2</v>
      </c>
      <c r="F324" s="622">
        <v>2.5499999999999998E-2</v>
      </c>
      <c r="G324" s="623">
        <v>3.4299999999999997E-2</v>
      </c>
      <c r="H324" s="621">
        <v>2.2499999999999999E-2</v>
      </c>
      <c r="I324" s="622">
        <v>2.9399999999999999E-2</v>
      </c>
      <c r="J324" s="623">
        <v>3.9600000000000003E-2</v>
      </c>
      <c r="K324" s="621">
        <v>2.5399999999999999E-2</v>
      </c>
      <c r="L324" s="622">
        <v>3.3300000000000003E-2</v>
      </c>
      <c r="M324" s="623">
        <v>4.4699999999999997E-2</v>
      </c>
      <c r="N324" s="621">
        <v>2.75E-2</v>
      </c>
      <c r="O324" s="622">
        <v>3.5999999999999997E-2</v>
      </c>
      <c r="P324" s="623">
        <v>4.8500000000000001E-2</v>
      </c>
      <c r="Q324" s="621">
        <v>3.8899999999999997E-2</v>
      </c>
      <c r="R324" s="622">
        <v>5.0900000000000001E-2</v>
      </c>
      <c r="S324" s="623">
        <v>6.8500000000000005E-2</v>
      </c>
      <c r="T324" s="621">
        <v>7.4700000000000003E-2</v>
      </c>
      <c r="U324" s="622">
        <v>9.7900000000000001E-2</v>
      </c>
      <c r="V324" s="623">
        <v>0.13170000000000001</v>
      </c>
      <c r="W324" s="621">
        <v>9.2600000000000002E-2</v>
      </c>
      <c r="X324" s="622">
        <v>0.1215</v>
      </c>
      <c r="Y324" s="623">
        <v>0.16339999999999999</v>
      </c>
    </row>
    <row r="325" spans="1:25">
      <c r="A325" s="227">
        <f t="shared" si="4"/>
        <v>32.799999999999997</v>
      </c>
      <c r="B325" s="621">
        <v>1.9599999999999999E-2</v>
      </c>
      <c r="C325" s="622">
        <v>2.5600000000000001E-2</v>
      </c>
      <c r="D325" s="623">
        <v>3.44E-2</v>
      </c>
      <c r="E325" s="621">
        <v>1.9599999999999999E-2</v>
      </c>
      <c r="F325" s="622">
        <v>2.5600000000000001E-2</v>
      </c>
      <c r="G325" s="623">
        <v>3.44E-2</v>
      </c>
      <c r="H325" s="621">
        <v>2.2700000000000001E-2</v>
      </c>
      <c r="I325" s="622">
        <v>2.9600000000000001E-2</v>
      </c>
      <c r="J325" s="623">
        <v>3.9699999999999999E-2</v>
      </c>
      <c r="K325" s="621">
        <v>2.5600000000000001E-2</v>
      </c>
      <c r="L325" s="622">
        <v>3.3399999999999999E-2</v>
      </c>
      <c r="M325" s="623">
        <v>4.4900000000000002E-2</v>
      </c>
      <c r="N325" s="621">
        <v>2.7699999999999999E-2</v>
      </c>
      <c r="O325" s="622">
        <v>3.6200000000000003E-2</v>
      </c>
      <c r="P325" s="623">
        <v>4.8599999999999997E-2</v>
      </c>
      <c r="Q325" s="621">
        <v>3.9199999999999999E-2</v>
      </c>
      <c r="R325" s="622">
        <v>5.1200000000000002E-2</v>
      </c>
      <c r="S325" s="623">
        <v>6.8699999999999997E-2</v>
      </c>
      <c r="T325" s="621">
        <v>7.5300000000000006E-2</v>
      </c>
      <c r="U325" s="622">
        <v>9.8400000000000001E-2</v>
      </c>
      <c r="V325" s="623">
        <v>0.1321</v>
      </c>
      <c r="W325" s="621">
        <v>9.3299999999999994E-2</v>
      </c>
      <c r="X325" s="622">
        <v>0.1221</v>
      </c>
      <c r="Y325" s="623">
        <v>0.16400000000000001</v>
      </c>
    </row>
    <row r="326" spans="1:25">
      <c r="A326" s="227">
        <f t="shared" si="4"/>
        <v>32.9</v>
      </c>
      <c r="B326" s="621">
        <v>1.9800000000000002E-2</v>
      </c>
      <c r="C326" s="622">
        <v>2.58E-2</v>
      </c>
      <c r="D326" s="623">
        <v>3.4500000000000003E-2</v>
      </c>
      <c r="E326" s="621">
        <v>1.9800000000000002E-2</v>
      </c>
      <c r="F326" s="622">
        <v>2.58E-2</v>
      </c>
      <c r="G326" s="623">
        <v>3.4500000000000003E-2</v>
      </c>
      <c r="H326" s="621">
        <v>2.2800000000000001E-2</v>
      </c>
      <c r="I326" s="622">
        <v>2.9700000000000001E-2</v>
      </c>
      <c r="J326" s="623">
        <v>3.9800000000000002E-2</v>
      </c>
      <c r="K326" s="621">
        <v>2.58E-2</v>
      </c>
      <c r="L326" s="622">
        <v>3.3599999999999998E-2</v>
      </c>
      <c r="M326" s="623">
        <v>4.4999999999999998E-2</v>
      </c>
      <c r="N326" s="621">
        <v>2.7900000000000001E-2</v>
      </c>
      <c r="O326" s="622">
        <v>3.6400000000000002E-2</v>
      </c>
      <c r="P326" s="623">
        <v>4.8800000000000003E-2</v>
      </c>
      <c r="Q326" s="621">
        <v>3.95E-2</v>
      </c>
      <c r="R326" s="622">
        <v>5.1400000000000001E-2</v>
      </c>
      <c r="S326" s="623">
        <v>6.8900000000000003E-2</v>
      </c>
      <c r="T326" s="621">
        <v>7.5800000000000006E-2</v>
      </c>
      <c r="U326" s="622">
        <v>9.8900000000000002E-2</v>
      </c>
      <c r="V326" s="623">
        <v>0.1326</v>
      </c>
      <c r="W326" s="621">
        <v>9.4E-2</v>
      </c>
      <c r="X326" s="622">
        <v>0.1227</v>
      </c>
      <c r="Y326" s="623">
        <v>0.1646</v>
      </c>
    </row>
    <row r="327" spans="1:25">
      <c r="A327" s="227">
        <f t="shared" si="4"/>
        <v>33</v>
      </c>
      <c r="B327" s="621">
        <v>1.9900000000000001E-2</v>
      </c>
      <c r="C327" s="622">
        <v>2.5899999999999999E-2</v>
      </c>
      <c r="D327" s="623">
        <v>3.4599999999999999E-2</v>
      </c>
      <c r="E327" s="621">
        <v>1.9900000000000001E-2</v>
      </c>
      <c r="F327" s="622">
        <v>2.5899999999999999E-2</v>
      </c>
      <c r="G327" s="623">
        <v>3.4700000000000002E-2</v>
      </c>
      <c r="H327" s="621">
        <v>2.3E-2</v>
      </c>
      <c r="I327" s="622">
        <v>2.9899999999999999E-2</v>
      </c>
      <c r="J327" s="623">
        <v>0.04</v>
      </c>
      <c r="K327" s="621">
        <v>2.5999999999999999E-2</v>
      </c>
      <c r="L327" s="622">
        <v>3.3799999999999997E-2</v>
      </c>
      <c r="M327" s="623">
        <v>4.5199999999999997E-2</v>
      </c>
      <c r="N327" s="621">
        <v>2.81E-2</v>
      </c>
      <c r="O327" s="622">
        <v>3.6600000000000001E-2</v>
      </c>
      <c r="P327" s="623">
        <v>4.9000000000000002E-2</v>
      </c>
      <c r="Q327" s="621">
        <v>3.9800000000000002E-2</v>
      </c>
      <c r="R327" s="622">
        <v>5.1700000000000003E-2</v>
      </c>
      <c r="S327" s="623">
        <v>6.9199999999999998E-2</v>
      </c>
      <c r="T327" s="621">
        <v>7.6399999999999996E-2</v>
      </c>
      <c r="U327" s="622">
        <v>9.9400000000000002E-2</v>
      </c>
      <c r="V327" s="623">
        <v>0.1331</v>
      </c>
      <c r="W327" s="621">
        <v>9.4700000000000006E-2</v>
      </c>
      <c r="X327" s="622">
        <v>0.12330000000000001</v>
      </c>
      <c r="Y327" s="623">
        <v>0.1651</v>
      </c>
    </row>
    <row r="328" spans="1:25">
      <c r="A328" s="227">
        <f t="shared" si="4"/>
        <v>33.1</v>
      </c>
      <c r="B328" s="621">
        <v>2.01E-2</v>
      </c>
      <c r="C328" s="622">
        <v>2.5999999999999999E-2</v>
      </c>
      <c r="D328" s="623">
        <v>3.4799999999999998E-2</v>
      </c>
      <c r="E328" s="621">
        <v>2.01E-2</v>
      </c>
      <c r="F328" s="622">
        <v>2.5999999999999999E-2</v>
      </c>
      <c r="G328" s="623">
        <v>3.4799999999999998E-2</v>
      </c>
      <c r="H328" s="621">
        <v>2.3199999999999998E-2</v>
      </c>
      <c r="I328" s="622">
        <v>0.03</v>
      </c>
      <c r="J328" s="623">
        <v>4.0099999999999997E-2</v>
      </c>
      <c r="K328" s="621">
        <v>2.6200000000000001E-2</v>
      </c>
      <c r="L328" s="622">
        <v>3.4000000000000002E-2</v>
      </c>
      <c r="M328" s="623">
        <v>4.5400000000000003E-2</v>
      </c>
      <c r="N328" s="621">
        <v>2.8299999999999999E-2</v>
      </c>
      <c r="O328" s="622">
        <v>3.6799999999999999E-2</v>
      </c>
      <c r="P328" s="623">
        <v>4.9099999999999998E-2</v>
      </c>
      <c r="Q328" s="621">
        <v>0.04</v>
      </c>
      <c r="R328" s="622">
        <v>5.1999999999999998E-2</v>
      </c>
      <c r="S328" s="623">
        <v>6.9400000000000003E-2</v>
      </c>
      <c r="T328" s="621">
        <v>7.6899999999999996E-2</v>
      </c>
      <c r="U328" s="622">
        <v>9.9900000000000003E-2</v>
      </c>
      <c r="V328" s="623">
        <v>0.1336</v>
      </c>
      <c r="W328" s="621">
        <v>9.5399999999999999E-2</v>
      </c>
      <c r="X328" s="622">
        <v>0.1239</v>
      </c>
      <c r="Y328" s="623">
        <v>0.1658</v>
      </c>
    </row>
    <row r="329" spans="1:25">
      <c r="A329" s="227">
        <f t="shared" si="4"/>
        <v>33.200000000000003</v>
      </c>
      <c r="B329" s="621">
        <v>2.0199999999999999E-2</v>
      </c>
      <c r="C329" s="622">
        <v>2.6200000000000001E-2</v>
      </c>
      <c r="D329" s="623">
        <v>3.49E-2</v>
      </c>
      <c r="E329" s="621">
        <v>2.0199999999999999E-2</v>
      </c>
      <c r="F329" s="622">
        <v>2.6200000000000001E-2</v>
      </c>
      <c r="G329" s="623">
        <v>3.49E-2</v>
      </c>
      <c r="H329" s="621">
        <v>2.3300000000000001E-2</v>
      </c>
      <c r="I329" s="622">
        <v>3.0200000000000001E-2</v>
      </c>
      <c r="J329" s="623">
        <v>4.0300000000000002E-2</v>
      </c>
      <c r="K329" s="621">
        <v>2.64E-2</v>
      </c>
      <c r="L329" s="622">
        <v>3.4099999999999998E-2</v>
      </c>
      <c r="M329" s="623">
        <v>4.5499999999999999E-2</v>
      </c>
      <c r="N329" s="621">
        <v>2.86E-2</v>
      </c>
      <c r="O329" s="622">
        <v>3.6999999999999998E-2</v>
      </c>
      <c r="P329" s="623">
        <v>4.9299999999999997E-2</v>
      </c>
      <c r="Q329" s="621">
        <v>4.0300000000000002E-2</v>
      </c>
      <c r="R329" s="622">
        <v>5.2200000000000003E-2</v>
      </c>
      <c r="S329" s="623">
        <v>6.9699999999999998E-2</v>
      </c>
      <c r="T329" s="621">
        <v>7.7499999999999999E-2</v>
      </c>
      <c r="U329" s="622">
        <v>0.1004</v>
      </c>
      <c r="V329" s="623">
        <v>0.1341</v>
      </c>
      <c r="W329" s="621">
        <v>9.6100000000000005E-2</v>
      </c>
      <c r="X329" s="622">
        <v>0.1246</v>
      </c>
      <c r="Y329" s="623">
        <v>0.16639999999999999</v>
      </c>
    </row>
    <row r="330" spans="1:25">
      <c r="A330" s="227">
        <f t="shared" ref="A330:A393" si="5">ROUND(A329+0.1,1)</f>
        <v>33.299999999999997</v>
      </c>
      <c r="B330" s="621">
        <v>2.0400000000000001E-2</v>
      </c>
      <c r="C330" s="622">
        <v>2.63E-2</v>
      </c>
      <c r="D330" s="623">
        <v>3.5000000000000003E-2</v>
      </c>
      <c r="E330" s="621">
        <v>2.0400000000000001E-2</v>
      </c>
      <c r="F330" s="622">
        <v>2.63E-2</v>
      </c>
      <c r="G330" s="623">
        <v>3.5099999999999999E-2</v>
      </c>
      <c r="H330" s="621">
        <v>2.35E-2</v>
      </c>
      <c r="I330" s="622">
        <v>3.04E-2</v>
      </c>
      <c r="J330" s="623">
        <v>4.0399999999999998E-2</v>
      </c>
      <c r="K330" s="621">
        <v>2.6599999999999999E-2</v>
      </c>
      <c r="L330" s="622">
        <v>3.4299999999999997E-2</v>
      </c>
      <c r="M330" s="623">
        <v>4.5699999999999998E-2</v>
      </c>
      <c r="N330" s="621">
        <v>2.8799999999999999E-2</v>
      </c>
      <c r="O330" s="622">
        <v>3.7199999999999997E-2</v>
      </c>
      <c r="P330" s="623">
        <v>4.9500000000000002E-2</v>
      </c>
      <c r="Q330" s="621">
        <v>4.0599999999999997E-2</v>
      </c>
      <c r="R330" s="622">
        <v>5.2499999999999998E-2</v>
      </c>
      <c r="S330" s="623">
        <v>7.0000000000000007E-2</v>
      </c>
      <c r="T330" s="621">
        <v>7.8100000000000003E-2</v>
      </c>
      <c r="U330" s="622">
        <v>0.10100000000000001</v>
      </c>
      <c r="V330" s="623">
        <v>0.1346</v>
      </c>
      <c r="W330" s="621">
        <v>9.6799999999999997E-2</v>
      </c>
      <c r="X330" s="622">
        <v>0.12529999999999999</v>
      </c>
      <c r="Y330" s="623">
        <v>0.16700000000000001</v>
      </c>
    </row>
    <row r="331" spans="1:25">
      <c r="A331" s="227">
        <f t="shared" si="5"/>
        <v>33.4</v>
      </c>
      <c r="B331" s="621">
        <v>2.0500000000000001E-2</v>
      </c>
      <c r="C331" s="622">
        <v>2.64E-2</v>
      </c>
      <c r="D331" s="623">
        <v>3.5200000000000002E-2</v>
      </c>
      <c r="E331" s="621">
        <v>2.0500000000000001E-2</v>
      </c>
      <c r="F331" s="622">
        <v>2.6499999999999999E-2</v>
      </c>
      <c r="G331" s="623">
        <v>3.5200000000000002E-2</v>
      </c>
      <c r="H331" s="621">
        <v>2.3699999999999999E-2</v>
      </c>
      <c r="I331" s="622">
        <v>3.0499999999999999E-2</v>
      </c>
      <c r="J331" s="623">
        <v>4.0599999999999997E-2</v>
      </c>
      <c r="K331" s="621">
        <v>2.6800000000000001E-2</v>
      </c>
      <c r="L331" s="622">
        <v>3.4500000000000003E-2</v>
      </c>
      <c r="M331" s="623">
        <v>4.5900000000000003E-2</v>
      </c>
      <c r="N331" s="621">
        <v>2.9000000000000001E-2</v>
      </c>
      <c r="O331" s="622">
        <v>3.7400000000000003E-2</v>
      </c>
      <c r="P331" s="623">
        <v>4.9700000000000001E-2</v>
      </c>
      <c r="Q331" s="621">
        <v>4.0899999999999999E-2</v>
      </c>
      <c r="R331" s="622">
        <v>5.28E-2</v>
      </c>
      <c r="S331" s="623">
        <v>7.0300000000000001E-2</v>
      </c>
      <c r="T331" s="621">
        <v>7.8600000000000003E-2</v>
      </c>
      <c r="U331" s="622">
        <v>0.10150000000000001</v>
      </c>
      <c r="V331" s="623">
        <v>0.1351</v>
      </c>
      <c r="W331" s="621">
        <v>9.7500000000000003E-2</v>
      </c>
      <c r="X331" s="622">
        <v>0.12590000000000001</v>
      </c>
      <c r="Y331" s="623">
        <v>0.16769999999999999</v>
      </c>
    </row>
    <row r="332" spans="1:25">
      <c r="A332" s="227">
        <f t="shared" si="5"/>
        <v>33.5</v>
      </c>
      <c r="B332" s="621">
        <v>2.07E-2</v>
      </c>
      <c r="C332" s="622">
        <v>2.6599999999999999E-2</v>
      </c>
      <c r="D332" s="623">
        <v>3.5299999999999998E-2</v>
      </c>
      <c r="E332" s="621">
        <v>2.07E-2</v>
      </c>
      <c r="F332" s="622">
        <v>2.6599999999999999E-2</v>
      </c>
      <c r="G332" s="623">
        <v>3.5299999999999998E-2</v>
      </c>
      <c r="H332" s="621">
        <v>2.3900000000000001E-2</v>
      </c>
      <c r="I332" s="622">
        <v>3.0700000000000002E-2</v>
      </c>
      <c r="J332" s="623">
        <v>4.0800000000000003E-2</v>
      </c>
      <c r="K332" s="621">
        <v>2.7E-2</v>
      </c>
      <c r="L332" s="622">
        <v>3.4700000000000002E-2</v>
      </c>
      <c r="M332" s="623">
        <v>4.6100000000000002E-2</v>
      </c>
      <c r="N332" s="621">
        <v>2.92E-2</v>
      </c>
      <c r="O332" s="622">
        <v>3.7600000000000001E-2</v>
      </c>
      <c r="P332" s="623">
        <v>4.99E-2</v>
      </c>
      <c r="Q332" s="621">
        <v>4.1300000000000003E-2</v>
      </c>
      <c r="R332" s="622">
        <v>5.3100000000000001E-2</v>
      </c>
      <c r="S332" s="623">
        <v>7.0499999999999993E-2</v>
      </c>
      <c r="T332" s="621">
        <v>7.9200000000000007E-2</v>
      </c>
      <c r="U332" s="622">
        <v>0.1021</v>
      </c>
      <c r="V332" s="623">
        <v>0.13569999999999999</v>
      </c>
      <c r="W332" s="621">
        <v>9.8199999999999996E-2</v>
      </c>
      <c r="X332" s="622">
        <v>0.12659999999999999</v>
      </c>
      <c r="Y332" s="623">
        <v>0.16839999999999999</v>
      </c>
    </row>
    <row r="333" spans="1:25">
      <c r="A333" s="227">
        <f t="shared" si="5"/>
        <v>33.6</v>
      </c>
      <c r="B333" s="621">
        <v>2.0799999999999999E-2</v>
      </c>
      <c r="C333" s="622">
        <v>2.6700000000000002E-2</v>
      </c>
      <c r="D333" s="623">
        <v>3.5499999999999997E-2</v>
      </c>
      <c r="E333" s="621">
        <v>2.0799999999999999E-2</v>
      </c>
      <c r="F333" s="622">
        <v>2.6700000000000002E-2</v>
      </c>
      <c r="G333" s="623">
        <v>3.5499999999999997E-2</v>
      </c>
      <c r="H333" s="621">
        <v>2.4E-2</v>
      </c>
      <c r="I333" s="622">
        <v>3.09E-2</v>
      </c>
      <c r="J333" s="623">
        <v>4.0899999999999999E-2</v>
      </c>
      <c r="K333" s="621">
        <v>2.7199999999999998E-2</v>
      </c>
      <c r="L333" s="622">
        <v>3.49E-2</v>
      </c>
      <c r="M333" s="623">
        <v>4.6300000000000001E-2</v>
      </c>
      <c r="N333" s="621">
        <v>2.9399999999999999E-2</v>
      </c>
      <c r="O333" s="622">
        <v>3.78E-2</v>
      </c>
      <c r="P333" s="623">
        <v>5.0099999999999999E-2</v>
      </c>
      <c r="Q333" s="621">
        <v>4.1599999999999998E-2</v>
      </c>
      <c r="R333" s="622">
        <v>5.3400000000000003E-2</v>
      </c>
      <c r="S333" s="623">
        <v>7.0800000000000002E-2</v>
      </c>
      <c r="T333" s="621">
        <v>7.9799999999999996E-2</v>
      </c>
      <c r="U333" s="622">
        <v>0.1026</v>
      </c>
      <c r="V333" s="623">
        <v>0.13619999999999999</v>
      </c>
      <c r="W333" s="621">
        <v>9.9000000000000005E-2</v>
      </c>
      <c r="X333" s="622">
        <v>0.1273</v>
      </c>
      <c r="Y333" s="623">
        <v>0.16900000000000001</v>
      </c>
    </row>
    <row r="334" spans="1:25">
      <c r="A334" s="227">
        <f t="shared" si="5"/>
        <v>33.700000000000003</v>
      </c>
      <c r="B334" s="621">
        <v>2.1000000000000001E-2</v>
      </c>
      <c r="C334" s="622">
        <v>2.69E-2</v>
      </c>
      <c r="D334" s="623">
        <v>3.56E-2</v>
      </c>
      <c r="E334" s="621">
        <v>2.1000000000000001E-2</v>
      </c>
      <c r="F334" s="622">
        <v>2.69E-2</v>
      </c>
      <c r="G334" s="623">
        <v>3.56E-2</v>
      </c>
      <c r="H334" s="621">
        <v>2.4199999999999999E-2</v>
      </c>
      <c r="I334" s="622">
        <v>3.1E-2</v>
      </c>
      <c r="J334" s="623">
        <v>4.1099999999999998E-2</v>
      </c>
      <c r="K334" s="621">
        <v>2.7400000000000001E-2</v>
      </c>
      <c r="L334" s="622">
        <v>3.5099999999999999E-2</v>
      </c>
      <c r="M334" s="623">
        <v>4.65E-2</v>
      </c>
      <c r="N334" s="621">
        <v>2.9600000000000001E-2</v>
      </c>
      <c r="O334" s="622">
        <v>3.7999999999999999E-2</v>
      </c>
      <c r="P334" s="623">
        <v>5.0299999999999997E-2</v>
      </c>
      <c r="Q334" s="621">
        <v>4.19E-2</v>
      </c>
      <c r="R334" s="622">
        <v>5.3699999999999998E-2</v>
      </c>
      <c r="S334" s="623">
        <v>7.1099999999999997E-2</v>
      </c>
      <c r="T334" s="621">
        <v>8.0399999999999999E-2</v>
      </c>
      <c r="U334" s="622">
        <v>0.1032</v>
      </c>
      <c r="V334" s="623">
        <v>0.1368</v>
      </c>
      <c r="W334" s="621">
        <v>9.9699999999999997E-2</v>
      </c>
      <c r="X334" s="622">
        <v>0.128</v>
      </c>
      <c r="Y334" s="623">
        <v>0.16980000000000001</v>
      </c>
    </row>
    <row r="335" spans="1:25">
      <c r="A335" s="227">
        <f t="shared" si="5"/>
        <v>33.799999999999997</v>
      </c>
      <c r="B335" s="621">
        <v>2.1100000000000001E-2</v>
      </c>
      <c r="C335" s="622">
        <v>2.7E-2</v>
      </c>
      <c r="D335" s="623">
        <v>3.5799999999999998E-2</v>
      </c>
      <c r="E335" s="621">
        <v>2.1100000000000001E-2</v>
      </c>
      <c r="F335" s="622">
        <v>2.7E-2</v>
      </c>
      <c r="G335" s="623">
        <v>3.5799999999999998E-2</v>
      </c>
      <c r="H335" s="621">
        <v>2.4400000000000002E-2</v>
      </c>
      <c r="I335" s="622">
        <v>3.1199999999999999E-2</v>
      </c>
      <c r="J335" s="623">
        <v>4.1300000000000003E-2</v>
      </c>
      <c r="K335" s="621">
        <v>2.76E-2</v>
      </c>
      <c r="L335" s="622">
        <v>3.5299999999999998E-2</v>
      </c>
      <c r="M335" s="623">
        <v>4.6699999999999998E-2</v>
      </c>
      <c r="N335" s="621">
        <v>2.9899999999999999E-2</v>
      </c>
      <c r="O335" s="622">
        <v>3.8199999999999998E-2</v>
      </c>
      <c r="P335" s="623">
        <v>5.0500000000000003E-2</v>
      </c>
      <c r="Q335" s="621">
        <v>4.2200000000000001E-2</v>
      </c>
      <c r="R335" s="622">
        <v>5.3999999999999999E-2</v>
      </c>
      <c r="S335" s="623">
        <v>7.1400000000000005E-2</v>
      </c>
      <c r="T335" s="621">
        <v>8.1100000000000005E-2</v>
      </c>
      <c r="U335" s="622">
        <v>0.1038</v>
      </c>
      <c r="V335" s="623">
        <v>0.13739999999999999</v>
      </c>
      <c r="W335" s="621">
        <v>0.10050000000000001</v>
      </c>
      <c r="X335" s="622">
        <v>0.1288</v>
      </c>
      <c r="Y335" s="623">
        <v>0.17050000000000001</v>
      </c>
    </row>
    <row r="336" spans="1:25">
      <c r="A336" s="227">
        <f t="shared" si="5"/>
        <v>33.9</v>
      </c>
      <c r="B336" s="621">
        <v>2.1299999999999999E-2</v>
      </c>
      <c r="C336" s="622">
        <v>2.7199999999999998E-2</v>
      </c>
      <c r="D336" s="623">
        <v>3.5900000000000001E-2</v>
      </c>
      <c r="E336" s="621">
        <v>2.1299999999999999E-2</v>
      </c>
      <c r="F336" s="622">
        <v>2.7199999999999998E-2</v>
      </c>
      <c r="G336" s="623">
        <v>3.5900000000000001E-2</v>
      </c>
      <c r="H336" s="621">
        <v>2.46E-2</v>
      </c>
      <c r="I336" s="622">
        <v>3.1399999999999997E-2</v>
      </c>
      <c r="J336" s="623">
        <v>4.1500000000000002E-2</v>
      </c>
      <c r="K336" s="621">
        <v>2.7799999999999998E-2</v>
      </c>
      <c r="L336" s="622">
        <v>3.5499999999999997E-2</v>
      </c>
      <c r="M336" s="623">
        <v>4.6899999999999997E-2</v>
      </c>
      <c r="N336" s="621">
        <v>3.0099999999999998E-2</v>
      </c>
      <c r="O336" s="622">
        <v>3.8399999999999997E-2</v>
      </c>
      <c r="P336" s="623">
        <v>5.0799999999999998E-2</v>
      </c>
      <c r="Q336" s="621">
        <v>4.2500000000000003E-2</v>
      </c>
      <c r="R336" s="622">
        <v>5.4300000000000001E-2</v>
      </c>
      <c r="S336" s="623">
        <v>7.17E-2</v>
      </c>
      <c r="T336" s="621">
        <v>8.1699999999999995E-2</v>
      </c>
      <c r="U336" s="622">
        <v>0.10440000000000001</v>
      </c>
      <c r="V336" s="623">
        <v>0.13800000000000001</v>
      </c>
      <c r="W336" s="621">
        <v>0.1012</v>
      </c>
      <c r="X336" s="622">
        <v>0.1295</v>
      </c>
      <c r="Y336" s="623">
        <v>0.17119999999999999</v>
      </c>
    </row>
    <row r="337" spans="1:25">
      <c r="A337" s="227">
        <f t="shared" si="5"/>
        <v>34</v>
      </c>
      <c r="B337" s="621">
        <v>2.1499999999999998E-2</v>
      </c>
      <c r="C337" s="622">
        <v>2.7300000000000001E-2</v>
      </c>
      <c r="D337" s="623">
        <v>3.61E-2</v>
      </c>
      <c r="E337" s="621">
        <v>2.1499999999999998E-2</v>
      </c>
      <c r="F337" s="622">
        <v>2.7400000000000001E-2</v>
      </c>
      <c r="G337" s="623">
        <v>3.61E-2</v>
      </c>
      <c r="H337" s="621">
        <v>2.4799999999999999E-2</v>
      </c>
      <c r="I337" s="622">
        <v>3.1600000000000003E-2</v>
      </c>
      <c r="J337" s="623">
        <v>4.1599999999999998E-2</v>
      </c>
      <c r="K337" s="621">
        <v>2.8000000000000001E-2</v>
      </c>
      <c r="L337" s="622">
        <v>3.5700000000000003E-2</v>
      </c>
      <c r="M337" s="623">
        <v>4.7100000000000003E-2</v>
      </c>
      <c r="N337" s="621">
        <v>3.0300000000000001E-2</v>
      </c>
      <c r="O337" s="622">
        <v>3.8699999999999998E-2</v>
      </c>
      <c r="P337" s="623">
        <v>5.0999999999999997E-2</v>
      </c>
      <c r="Q337" s="621">
        <v>4.2900000000000001E-2</v>
      </c>
      <c r="R337" s="622">
        <v>5.4600000000000003E-2</v>
      </c>
      <c r="S337" s="623">
        <v>7.2099999999999997E-2</v>
      </c>
      <c r="T337" s="621">
        <v>8.2299999999999998E-2</v>
      </c>
      <c r="U337" s="622">
        <v>0.105</v>
      </c>
      <c r="V337" s="623">
        <v>0.1386</v>
      </c>
      <c r="W337" s="621">
        <v>0.10199999999999999</v>
      </c>
      <c r="X337" s="622">
        <v>0.13020000000000001</v>
      </c>
      <c r="Y337" s="623">
        <v>0.17199999999999999</v>
      </c>
    </row>
    <row r="338" spans="1:25">
      <c r="A338" s="227">
        <f t="shared" si="5"/>
        <v>34.1</v>
      </c>
      <c r="B338" s="621">
        <v>2.1600000000000001E-2</v>
      </c>
      <c r="C338" s="622">
        <v>2.75E-2</v>
      </c>
      <c r="D338" s="623">
        <v>3.6200000000000003E-2</v>
      </c>
      <c r="E338" s="621">
        <v>2.1600000000000001E-2</v>
      </c>
      <c r="F338" s="622">
        <v>2.75E-2</v>
      </c>
      <c r="G338" s="623">
        <v>3.6299999999999999E-2</v>
      </c>
      <c r="H338" s="621">
        <v>2.5000000000000001E-2</v>
      </c>
      <c r="I338" s="622">
        <v>3.1800000000000002E-2</v>
      </c>
      <c r="J338" s="623">
        <v>4.1799999999999997E-2</v>
      </c>
      <c r="K338" s="621">
        <v>2.8199999999999999E-2</v>
      </c>
      <c r="L338" s="622">
        <v>3.5900000000000001E-2</v>
      </c>
      <c r="M338" s="623">
        <v>4.7300000000000002E-2</v>
      </c>
      <c r="N338" s="621">
        <v>3.0599999999999999E-2</v>
      </c>
      <c r="O338" s="622">
        <v>3.8899999999999997E-2</v>
      </c>
      <c r="P338" s="623">
        <v>5.1200000000000002E-2</v>
      </c>
      <c r="Q338" s="621">
        <v>4.3200000000000002E-2</v>
      </c>
      <c r="R338" s="622">
        <v>5.4899999999999997E-2</v>
      </c>
      <c r="S338" s="623">
        <v>7.2400000000000006E-2</v>
      </c>
      <c r="T338" s="621">
        <v>8.2900000000000001E-2</v>
      </c>
      <c r="U338" s="622">
        <v>0.1056</v>
      </c>
      <c r="V338" s="623">
        <v>0.13919999999999999</v>
      </c>
      <c r="W338" s="621">
        <v>0.1028</v>
      </c>
      <c r="X338" s="622">
        <v>0.13100000000000001</v>
      </c>
      <c r="Y338" s="623">
        <v>0.17280000000000001</v>
      </c>
    </row>
    <row r="339" spans="1:25">
      <c r="A339" s="227">
        <f t="shared" si="5"/>
        <v>34.200000000000003</v>
      </c>
      <c r="B339" s="621">
        <v>2.18E-2</v>
      </c>
      <c r="C339" s="622">
        <v>2.7699999999999999E-2</v>
      </c>
      <c r="D339" s="623">
        <v>3.6400000000000002E-2</v>
      </c>
      <c r="E339" s="621">
        <v>2.18E-2</v>
      </c>
      <c r="F339" s="622">
        <v>2.7699999999999999E-2</v>
      </c>
      <c r="G339" s="623">
        <v>3.6400000000000002E-2</v>
      </c>
      <c r="H339" s="621">
        <v>2.52E-2</v>
      </c>
      <c r="I339" s="622">
        <v>3.1899999999999998E-2</v>
      </c>
      <c r="J339" s="623">
        <v>4.2000000000000003E-2</v>
      </c>
      <c r="K339" s="621">
        <v>2.8400000000000002E-2</v>
      </c>
      <c r="L339" s="622">
        <v>3.61E-2</v>
      </c>
      <c r="M339" s="623">
        <v>4.7500000000000001E-2</v>
      </c>
      <c r="N339" s="621">
        <v>3.0800000000000001E-2</v>
      </c>
      <c r="O339" s="622">
        <v>3.9100000000000003E-2</v>
      </c>
      <c r="P339" s="623">
        <v>5.1499999999999997E-2</v>
      </c>
      <c r="Q339" s="621">
        <v>4.3499999999999997E-2</v>
      </c>
      <c r="R339" s="622">
        <v>5.5300000000000002E-2</v>
      </c>
      <c r="S339" s="623">
        <v>7.2700000000000001E-2</v>
      </c>
      <c r="T339" s="621">
        <v>8.3599999999999994E-2</v>
      </c>
      <c r="U339" s="622">
        <v>0.1062</v>
      </c>
      <c r="V339" s="623">
        <v>0.1399</v>
      </c>
      <c r="W339" s="621">
        <v>0.1036</v>
      </c>
      <c r="X339" s="622">
        <v>0.1318</v>
      </c>
      <c r="Y339" s="623">
        <v>0.17349999999999999</v>
      </c>
    </row>
    <row r="340" spans="1:25">
      <c r="A340" s="227">
        <f t="shared" si="5"/>
        <v>34.299999999999997</v>
      </c>
      <c r="B340" s="621">
        <v>2.1999999999999999E-2</v>
      </c>
      <c r="C340" s="622">
        <v>2.7799999999999998E-2</v>
      </c>
      <c r="D340" s="623">
        <v>3.6600000000000001E-2</v>
      </c>
      <c r="E340" s="621">
        <v>2.1999999999999999E-2</v>
      </c>
      <c r="F340" s="622">
        <v>2.7900000000000001E-2</v>
      </c>
      <c r="G340" s="623">
        <v>3.6600000000000001E-2</v>
      </c>
      <c r="H340" s="621">
        <v>2.5399999999999999E-2</v>
      </c>
      <c r="I340" s="622">
        <v>3.2099999999999997E-2</v>
      </c>
      <c r="J340" s="623">
        <v>4.2200000000000001E-2</v>
      </c>
      <c r="K340" s="621">
        <v>2.87E-2</v>
      </c>
      <c r="L340" s="622">
        <v>3.6299999999999999E-2</v>
      </c>
      <c r="M340" s="623">
        <v>4.7699999999999999E-2</v>
      </c>
      <c r="N340" s="621">
        <v>3.1099999999999999E-2</v>
      </c>
      <c r="O340" s="622">
        <v>3.9300000000000002E-2</v>
      </c>
      <c r="P340" s="623">
        <v>5.1700000000000003E-2</v>
      </c>
      <c r="Q340" s="621">
        <v>4.3900000000000002E-2</v>
      </c>
      <c r="R340" s="622">
        <v>5.5599999999999997E-2</v>
      </c>
      <c r="S340" s="623">
        <v>7.3099999999999998E-2</v>
      </c>
      <c r="T340" s="621">
        <v>8.4199999999999997E-2</v>
      </c>
      <c r="U340" s="622">
        <v>0.1069</v>
      </c>
      <c r="V340" s="623">
        <v>0.14050000000000001</v>
      </c>
      <c r="W340" s="621">
        <v>0.10440000000000001</v>
      </c>
      <c r="X340" s="622">
        <v>0.1326</v>
      </c>
      <c r="Y340" s="623">
        <v>0.1744</v>
      </c>
    </row>
    <row r="341" spans="1:25">
      <c r="A341" s="227">
        <f t="shared" si="5"/>
        <v>34.4</v>
      </c>
      <c r="B341" s="621">
        <v>2.2100000000000002E-2</v>
      </c>
      <c r="C341" s="622">
        <v>2.8000000000000001E-2</v>
      </c>
      <c r="D341" s="623">
        <v>3.6700000000000003E-2</v>
      </c>
      <c r="E341" s="621">
        <v>2.2200000000000001E-2</v>
      </c>
      <c r="F341" s="622">
        <v>2.8000000000000001E-2</v>
      </c>
      <c r="G341" s="623">
        <v>3.6799999999999999E-2</v>
      </c>
      <c r="H341" s="621">
        <v>2.5600000000000001E-2</v>
      </c>
      <c r="I341" s="622">
        <v>3.2300000000000002E-2</v>
      </c>
      <c r="J341" s="623">
        <v>4.24E-2</v>
      </c>
      <c r="K341" s="621">
        <v>2.8899999999999999E-2</v>
      </c>
      <c r="L341" s="622">
        <v>3.6499999999999998E-2</v>
      </c>
      <c r="M341" s="623">
        <v>4.8000000000000001E-2</v>
      </c>
      <c r="N341" s="621">
        <v>3.1300000000000001E-2</v>
      </c>
      <c r="O341" s="622">
        <v>3.9600000000000003E-2</v>
      </c>
      <c r="P341" s="623">
        <v>5.1900000000000002E-2</v>
      </c>
      <c r="Q341" s="621">
        <v>4.4200000000000003E-2</v>
      </c>
      <c r="R341" s="622">
        <v>5.5899999999999998E-2</v>
      </c>
      <c r="S341" s="623">
        <v>7.3400000000000007E-2</v>
      </c>
      <c r="T341" s="621">
        <v>8.4900000000000003E-2</v>
      </c>
      <c r="U341" s="622">
        <v>0.1075</v>
      </c>
      <c r="V341" s="623">
        <v>0.14119999999999999</v>
      </c>
      <c r="W341" s="621">
        <v>0.1053</v>
      </c>
      <c r="X341" s="622">
        <v>0.13339999999999999</v>
      </c>
      <c r="Y341" s="623">
        <v>0.17519999999999999</v>
      </c>
    </row>
    <row r="342" spans="1:25">
      <c r="A342" s="227">
        <f t="shared" si="5"/>
        <v>34.5</v>
      </c>
      <c r="B342" s="621">
        <v>2.23E-2</v>
      </c>
      <c r="C342" s="622">
        <v>2.8199999999999999E-2</v>
      </c>
      <c r="D342" s="623">
        <v>3.6900000000000002E-2</v>
      </c>
      <c r="E342" s="621">
        <v>2.23E-2</v>
      </c>
      <c r="F342" s="622">
        <v>2.8199999999999999E-2</v>
      </c>
      <c r="G342" s="623">
        <v>3.6900000000000002E-2</v>
      </c>
      <c r="H342" s="621">
        <v>2.58E-2</v>
      </c>
      <c r="I342" s="622">
        <v>3.2500000000000001E-2</v>
      </c>
      <c r="J342" s="623">
        <v>4.2599999999999999E-2</v>
      </c>
      <c r="K342" s="621">
        <v>2.9100000000000001E-2</v>
      </c>
      <c r="L342" s="622">
        <v>3.6799999999999999E-2</v>
      </c>
      <c r="M342" s="623">
        <v>4.82E-2</v>
      </c>
      <c r="N342" s="621">
        <v>3.15E-2</v>
      </c>
      <c r="O342" s="622">
        <v>3.9800000000000002E-2</v>
      </c>
      <c r="P342" s="623">
        <v>5.2200000000000003E-2</v>
      </c>
      <c r="Q342" s="621">
        <v>4.4600000000000001E-2</v>
      </c>
      <c r="R342" s="622">
        <v>5.6300000000000003E-2</v>
      </c>
      <c r="S342" s="623">
        <v>7.3800000000000004E-2</v>
      </c>
      <c r="T342" s="621">
        <v>8.5599999999999996E-2</v>
      </c>
      <c r="U342" s="622">
        <v>0.1082</v>
      </c>
      <c r="V342" s="623">
        <v>0.1419</v>
      </c>
      <c r="W342" s="621">
        <v>0.1061</v>
      </c>
      <c r="X342" s="622">
        <v>0.13420000000000001</v>
      </c>
      <c r="Y342" s="623">
        <v>0.17599999999999999</v>
      </c>
    </row>
    <row r="343" spans="1:25">
      <c r="A343" s="227">
        <f t="shared" si="5"/>
        <v>34.6</v>
      </c>
      <c r="B343" s="621">
        <v>2.2499999999999999E-2</v>
      </c>
      <c r="C343" s="622">
        <v>2.8400000000000002E-2</v>
      </c>
      <c r="D343" s="623">
        <v>3.7100000000000001E-2</v>
      </c>
      <c r="E343" s="621">
        <v>2.2499999999999999E-2</v>
      </c>
      <c r="F343" s="622">
        <v>2.8400000000000002E-2</v>
      </c>
      <c r="G343" s="623">
        <v>3.7100000000000001E-2</v>
      </c>
      <c r="H343" s="621">
        <v>2.5999999999999999E-2</v>
      </c>
      <c r="I343" s="622">
        <v>3.27E-2</v>
      </c>
      <c r="J343" s="623">
        <v>4.2799999999999998E-2</v>
      </c>
      <c r="K343" s="621">
        <v>2.9399999999999999E-2</v>
      </c>
      <c r="L343" s="622">
        <v>3.6999999999999998E-2</v>
      </c>
      <c r="M343" s="623">
        <v>4.8399999999999999E-2</v>
      </c>
      <c r="N343" s="621">
        <v>3.1800000000000002E-2</v>
      </c>
      <c r="O343" s="622">
        <v>4.0099999999999997E-2</v>
      </c>
      <c r="P343" s="623">
        <v>5.2499999999999998E-2</v>
      </c>
      <c r="Q343" s="621">
        <v>4.4900000000000002E-2</v>
      </c>
      <c r="R343" s="622">
        <v>5.6599999999999998E-2</v>
      </c>
      <c r="S343" s="623">
        <v>7.4099999999999999E-2</v>
      </c>
      <c r="T343" s="621">
        <v>8.6300000000000002E-2</v>
      </c>
      <c r="U343" s="622">
        <v>0.1089</v>
      </c>
      <c r="V343" s="623">
        <v>0.1426</v>
      </c>
      <c r="W343" s="621">
        <v>0.1069</v>
      </c>
      <c r="X343" s="622">
        <v>0.13500000000000001</v>
      </c>
      <c r="Y343" s="623">
        <v>0.1769</v>
      </c>
    </row>
    <row r="344" spans="1:25">
      <c r="A344" s="227">
        <f t="shared" si="5"/>
        <v>34.700000000000003</v>
      </c>
      <c r="B344" s="621">
        <v>2.2700000000000001E-2</v>
      </c>
      <c r="C344" s="622">
        <v>2.8500000000000001E-2</v>
      </c>
      <c r="D344" s="623">
        <v>3.73E-2</v>
      </c>
      <c r="E344" s="621">
        <v>2.2700000000000001E-2</v>
      </c>
      <c r="F344" s="622">
        <v>2.8500000000000001E-2</v>
      </c>
      <c r="G344" s="623">
        <v>3.73E-2</v>
      </c>
      <c r="H344" s="621">
        <v>2.6200000000000001E-2</v>
      </c>
      <c r="I344" s="622">
        <v>3.2899999999999999E-2</v>
      </c>
      <c r="J344" s="623">
        <v>4.3099999999999999E-2</v>
      </c>
      <c r="K344" s="621">
        <v>2.9600000000000001E-2</v>
      </c>
      <c r="L344" s="622">
        <v>3.7199999999999997E-2</v>
      </c>
      <c r="M344" s="623">
        <v>4.87E-2</v>
      </c>
      <c r="N344" s="621">
        <v>3.2099999999999997E-2</v>
      </c>
      <c r="O344" s="622">
        <v>4.0300000000000002E-2</v>
      </c>
      <c r="P344" s="623">
        <v>5.2699999999999997E-2</v>
      </c>
      <c r="Q344" s="621">
        <v>4.53E-2</v>
      </c>
      <c r="R344" s="622">
        <v>5.7000000000000002E-2</v>
      </c>
      <c r="S344" s="623">
        <v>7.4499999999999997E-2</v>
      </c>
      <c r="T344" s="621">
        <v>8.6999999999999994E-2</v>
      </c>
      <c r="U344" s="622">
        <v>0.1095</v>
      </c>
      <c r="V344" s="623">
        <v>0.14330000000000001</v>
      </c>
      <c r="W344" s="621">
        <v>0.10780000000000001</v>
      </c>
      <c r="X344" s="622">
        <v>0.13589999999999999</v>
      </c>
      <c r="Y344" s="623">
        <v>0.17780000000000001</v>
      </c>
    </row>
    <row r="345" spans="1:25">
      <c r="A345" s="227">
        <f t="shared" si="5"/>
        <v>34.799999999999997</v>
      </c>
      <c r="B345" s="621">
        <v>2.29E-2</v>
      </c>
      <c r="C345" s="622">
        <v>2.87E-2</v>
      </c>
      <c r="D345" s="623">
        <v>3.7499999999999999E-2</v>
      </c>
      <c r="E345" s="621">
        <v>2.29E-2</v>
      </c>
      <c r="F345" s="622">
        <v>2.87E-2</v>
      </c>
      <c r="G345" s="623">
        <v>3.7499999999999999E-2</v>
      </c>
      <c r="H345" s="621">
        <v>2.64E-2</v>
      </c>
      <c r="I345" s="622">
        <v>3.3099999999999997E-2</v>
      </c>
      <c r="J345" s="623">
        <v>4.3299999999999998E-2</v>
      </c>
      <c r="K345" s="621">
        <v>2.98E-2</v>
      </c>
      <c r="L345" s="622">
        <v>3.7499999999999999E-2</v>
      </c>
      <c r="M345" s="623">
        <v>4.8899999999999999E-2</v>
      </c>
      <c r="N345" s="621">
        <v>3.2300000000000002E-2</v>
      </c>
      <c r="O345" s="622">
        <v>4.0599999999999997E-2</v>
      </c>
      <c r="P345" s="623">
        <v>5.2999999999999999E-2</v>
      </c>
      <c r="Q345" s="621">
        <v>4.5600000000000002E-2</v>
      </c>
      <c r="R345" s="622">
        <v>5.7299999999999997E-2</v>
      </c>
      <c r="S345" s="623">
        <v>7.4899999999999994E-2</v>
      </c>
      <c r="T345" s="621">
        <v>8.77E-2</v>
      </c>
      <c r="U345" s="622">
        <v>0.11020000000000001</v>
      </c>
      <c r="V345" s="623">
        <v>0.14399999999999999</v>
      </c>
      <c r="W345" s="621">
        <v>0.1087</v>
      </c>
      <c r="X345" s="622">
        <v>0.13669999999999999</v>
      </c>
      <c r="Y345" s="623">
        <v>0.1787</v>
      </c>
    </row>
    <row r="346" spans="1:25">
      <c r="A346" s="227">
        <f t="shared" si="5"/>
        <v>34.9</v>
      </c>
      <c r="B346" s="621">
        <v>2.3E-2</v>
      </c>
      <c r="C346" s="622">
        <v>2.8899999999999999E-2</v>
      </c>
      <c r="D346" s="623">
        <v>3.7699999999999997E-2</v>
      </c>
      <c r="E346" s="621">
        <v>2.3099999999999999E-2</v>
      </c>
      <c r="F346" s="622">
        <v>2.8899999999999999E-2</v>
      </c>
      <c r="G346" s="623">
        <v>3.7699999999999997E-2</v>
      </c>
      <c r="H346" s="621">
        <v>2.6599999999999999E-2</v>
      </c>
      <c r="I346" s="622">
        <v>3.3399999999999999E-2</v>
      </c>
      <c r="J346" s="623">
        <v>4.3499999999999997E-2</v>
      </c>
      <c r="K346" s="621">
        <v>3.0099999999999998E-2</v>
      </c>
      <c r="L346" s="622">
        <v>3.7699999999999997E-2</v>
      </c>
      <c r="M346" s="623">
        <v>4.9200000000000001E-2</v>
      </c>
      <c r="N346" s="621">
        <v>3.2599999999999997E-2</v>
      </c>
      <c r="O346" s="622">
        <v>4.0800000000000003E-2</v>
      </c>
      <c r="P346" s="623">
        <v>5.33E-2</v>
      </c>
      <c r="Q346" s="621">
        <v>4.5999999999999999E-2</v>
      </c>
      <c r="R346" s="622">
        <v>5.7700000000000001E-2</v>
      </c>
      <c r="S346" s="623">
        <v>7.5200000000000003E-2</v>
      </c>
      <c r="T346" s="621">
        <v>8.8400000000000006E-2</v>
      </c>
      <c r="U346" s="622">
        <v>0.1109</v>
      </c>
      <c r="V346" s="623">
        <v>0.1447</v>
      </c>
      <c r="W346" s="621">
        <v>0.1096</v>
      </c>
      <c r="X346" s="622">
        <v>0.1376</v>
      </c>
      <c r="Y346" s="623">
        <v>0.17960000000000001</v>
      </c>
    </row>
    <row r="347" spans="1:25">
      <c r="A347" s="227">
        <f t="shared" si="5"/>
        <v>35</v>
      </c>
      <c r="B347" s="621">
        <v>2.3199999999999998E-2</v>
      </c>
      <c r="C347" s="622">
        <v>2.9100000000000001E-2</v>
      </c>
      <c r="D347" s="623">
        <v>3.7900000000000003E-2</v>
      </c>
      <c r="E347" s="621">
        <v>2.3199999999999998E-2</v>
      </c>
      <c r="F347" s="622">
        <v>2.9100000000000001E-2</v>
      </c>
      <c r="G347" s="623">
        <v>3.7900000000000003E-2</v>
      </c>
      <c r="H347" s="621">
        <v>2.6800000000000001E-2</v>
      </c>
      <c r="I347" s="622">
        <v>3.3599999999999998E-2</v>
      </c>
      <c r="J347" s="623">
        <v>4.3700000000000003E-2</v>
      </c>
      <c r="K347" s="621">
        <v>3.0300000000000001E-2</v>
      </c>
      <c r="L347" s="622">
        <v>3.7900000000000003E-2</v>
      </c>
      <c r="M347" s="623">
        <v>4.9399999999999999E-2</v>
      </c>
      <c r="N347" s="621">
        <v>3.2800000000000003E-2</v>
      </c>
      <c r="O347" s="622">
        <v>4.1099999999999998E-2</v>
      </c>
      <c r="P347" s="623">
        <v>5.3499999999999999E-2</v>
      </c>
      <c r="Q347" s="621">
        <v>4.6399999999999997E-2</v>
      </c>
      <c r="R347" s="622">
        <v>5.8099999999999999E-2</v>
      </c>
      <c r="S347" s="623">
        <v>7.5600000000000001E-2</v>
      </c>
      <c r="T347" s="621">
        <v>8.9099999999999999E-2</v>
      </c>
      <c r="U347" s="622">
        <v>0.11169999999999999</v>
      </c>
      <c r="V347" s="623">
        <v>0.14549999999999999</v>
      </c>
      <c r="W347" s="621">
        <v>0.1104</v>
      </c>
      <c r="X347" s="622">
        <v>0.13850000000000001</v>
      </c>
      <c r="Y347" s="623">
        <v>0.18049999999999999</v>
      </c>
    </row>
    <row r="348" spans="1:25">
      <c r="A348" s="227">
        <f t="shared" si="5"/>
        <v>35.1</v>
      </c>
      <c r="B348" s="621">
        <v>2.3400000000000001E-2</v>
      </c>
      <c r="C348" s="622">
        <v>2.93E-2</v>
      </c>
      <c r="D348" s="623">
        <v>3.8100000000000002E-2</v>
      </c>
      <c r="E348" s="621">
        <v>2.3400000000000001E-2</v>
      </c>
      <c r="F348" s="622">
        <v>2.93E-2</v>
      </c>
      <c r="G348" s="623">
        <v>3.8100000000000002E-2</v>
      </c>
      <c r="H348" s="621">
        <v>2.7E-2</v>
      </c>
      <c r="I348" s="622">
        <v>3.3799999999999997E-2</v>
      </c>
      <c r="J348" s="623">
        <v>4.3900000000000002E-2</v>
      </c>
      <c r="K348" s="621">
        <v>3.0599999999999999E-2</v>
      </c>
      <c r="L348" s="622">
        <v>3.8199999999999998E-2</v>
      </c>
      <c r="M348" s="623">
        <v>4.9700000000000001E-2</v>
      </c>
      <c r="N348" s="621">
        <v>3.3099999999999997E-2</v>
      </c>
      <c r="O348" s="622">
        <v>4.1399999999999999E-2</v>
      </c>
      <c r="P348" s="623">
        <v>5.3800000000000001E-2</v>
      </c>
      <c r="Q348" s="621">
        <v>4.6800000000000001E-2</v>
      </c>
      <c r="R348" s="622">
        <v>5.8500000000000003E-2</v>
      </c>
      <c r="S348" s="623">
        <v>7.5999999999999998E-2</v>
      </c>
      <c r="T348" s="621">
        <v>8.9800000000000005E-2</v>
      </c>
      <c r="U348" s="622">
        <v>0.1124</v>
      </c>
      <c r="V348" s="623">
        <v>0.1462</v>
      </c>
      <c r="W348" s="621">
        <v>0.1114</v>
      </c>
      <c r="X348" s="622">
        <v>0.1394</v>
      </c>
      <c r="Y348" s="623">
        <v>0.18140000000000001</v>
      </c>
    </row>
    <row r="349" spans="1:25">
      <c r="A349" s="227">
        <f t="shared" si="5"/>
        <v>35.200000000000003</v>
      </c>
      <c r="B349" s="621">
        <v>2.3599999999999999E-2</v>
      </c>
      <c r="C349" s="622">
        <v>2.9499999999999998E-2</v>
      </c>
      <c r="D349" s="623">
        <v>3.8300000000000001E-2</v>
      </c>
      <c r="E349" s="621">
        <v>2.3599999999999999E-2</v>
      </c>
      <c r="F349" s="622">
        <v>2.9499999999999998E-2</v>
      </c>
      <c r="G349" s="623">
        <v>3.8300000000000001E-2</v>
      </c>
      <c r="H349" s="621">
        <v>2.7300000000000001E-2</v>
      </c>
      <c r="I349" s="622">
        <v>3.4000000000000002E-2</v>
      </c>
      <c r="J349" s="623">
        <v>4.4200000000000003E-2</v>
      </c>
      <c r="K349" s="621">
        <v>3.0800000000000001E-2</v>
      </c>
      <c r="L349" s="622">
        <v>3.8399999999999997E-2</v>
      </c>
      <c r="M349" s="623">
        <v>4.99E-2</v>
      </c>
      <c r="N349" s="621">
        <v>3.3399999999999999E-2</v>
      </c>
      <c r="O349" s="622">
        <v>4.1599999999999998E-2</v>
      </c>
      <c r="P349" s="623">
        <v>5.4100000000000002E-2</v>
      </c>
      <c r="Q349" s="621">
        <v>4.7199999999999999E-2</v>
      </c>
      <c r="R349" s="622">
        <v>5.8799999999999998E-2</v>
      </c>
      <c r="S349" s="623">
        <v>7.6399999999999996E-2</v>
      </c>
      <c r="T349" s="621">
        <v>9.06E-2</v>
      </c>
      <c r="U349" s="622">
        <v>0.11310000000000001</v>
      </c>
      <c r="V349" s="623">
        <v>0.14699999999999999</v>
      </c>
      <c r="W349" s="621">
        <v>0.1123</v>
      </c>
      <c r="X349" s="622">
        <v>0.14030000000000001</v>
      </c>
      <c r="Y349" s="623">
        <v>0.18240000000000001</v>
      </c>
    </row>
    <row r="350" spans="1:25">
      <c r="A350" s="227">
        <f t="shared" si="5"/>
        <v>35.299999999999997</v>
      </c>
      <c r="B350" s="621">
        <v>2.3800000000000002E-2</v>
      </c>
      <c r="C350" s="622">
        <v>2.9700000000000001E-2</v>
      </c>
      <c r="D350" s="623">
        <v>3.85E-2</v>
      </c>
      <c r="E350" s="621">
        <v>2.3800000000000002E-2</v>
      </c>
      <c r="F350" s="622">
        <v>2.9700000000000001E-2</v>
      </c>
      <c r="G350" s="623">
        <v>3.85E-2</v>
      </c>
      <c r="H350" s="621">
        <v>2.75E-2</v>
      </c>
      <c r="I350" s="622">
        <v>3.4200000000000001E-2</v>
      </c>
      <c r="J350" s="623">
        <v>4.4400000000000002E-2</v>
      </c>
      <c r="K350" s="621">
        <v>3.1099999999999999E-2</v>
      </c>
      <c r="L350" s="622">
        <v>3.8699999999999998E-2</v>
      </c>
      <c r="M350" s="623">
        <v>5.0200000000000002E-2</v>
      </c>
      <c r="N350" s="621">
        <v>3.3700000000000001E-2</v>
      </c>
      <c r="O350" s="622">
        <v>4.19E-2</v>
      </c>
      <c r="P350" s="623">
        <v>5.4399999999999997E-2</v>
      </c>
      <c r="Q350" s="621">
        <v>4.7600000000000003E-2</v>
      </c>
      <c r="R350" s="622">
        <v>5.9200000000000003E-2</v>
      </c>
      <c r="S350" s="623">
        <v>7.6799999999999993E-2</v>
      </c>
      <c r="T350" s="621">
        <v>9.1300000000000006E-2</v>
      </c>
      <c r="U350" s="622">
        <v>0.1139</v>
      </c>
      <c r="V350" s="623">
        <v>0.14779999999999999</v>
      </c>
      <c r="W350" s="621">
        <v>0.1132</v>
      </c>
      <c r="X350" s="622">
        <v>0.14119999999999999</v>
      </c>
      <c r="Y350" s="623">
        <v>0.18340000000000001</v>
      </c>
    </row>
    <row r="351" spans="1:25">
      <c r="A351" s="227">
        <f t="shared" si="5"/>
        <v>35.4</v>
      </c>
      <c r="B351" s="621">
        <v>2.4E-2</v>
      </c>
      <c r="C351" s="622">
        <v>2.9899999999999999E-2</v>
      </c>
      <c r="D351" s="623">
        <v>3.8699999999999998E-2</v>
      </c>
      <c r="E351" s="621">
        <v>2.4E-2</v>
      </c>
      <c r="F351" s="622">
        <v>2.9899999999999999E-2</v>
      </c>
      <c r="G351" s="623">
        <v>3.8699999999999998E-2</v>
      </c>
      <c r="H351" s="621">
        <v>2.7699999999999999E-2</v>
      </c>
      <c r="I351" s="622">
        <v>3.4500000000000003E-2</v>
      </c>
      <c r="J351" s="623">
        <v>4.4699999999999997E-2</v>
      </c>
      <c r="K351" s="621">
        <v>3.1300000000000001E-2</v>
      </c>
      <c r="L351" s="622">
        <v>3.9E-2</v>
      </c>
      <c r="M351" s="623">
        <v>5.0500000000000003E-2</v>
      </c>
      <c r="N351" s="621">
        <v>3.39E-2</v>
      </c>
      <c r="O351" s="622">
        <v>4.2200000000000001E-2</v>
      </c>
      <c r="P351" s="623">
        <v>5.4699999999999999E-2</v>
      </c>
      <c r="Q351" s="621">
        <v>4.8000000000000001E-2</v>
      </c>
      <c r="R351" s="622">
        <v>5.96E-2</v>
      </c>
      <c r="S351" s="623">
        <v>7.7299999999999994E-2</v>
      </c>
      <c r="T351" s="621">
        <v>9.2100000000000001E-2</v>
      </c>
      <c r="U351" s="622">
        <v>0.11459999999999999</v>
      </c>
      <c r="V351" s="623">
        <v>0.14860000000000001</v>
      </c>
      <c r="W351" s="621">
        <v>0.1142</v>
      </c>
      <c r="X351" s="622">
        <v>0.14219999999999999</v>
      </c>
      <c r="Y351" s="623">
        <v>0.18440000000000001</v>
      </c>
    </row>
    <row r="352" spans="1:25">
      <c r="A352" s="227">
        <f t="shared" si="5"/>
        <v>35.5</v>
      </c>
      <c r="B352" s="621">
        <v>2.4199999999999999E-2</v>
      </c>
      <c r="C352" s="622">
        <v>3.0099999999999998E-2</v>
      </c>
      <c r="D352" s="623">
        <v>3.8899999999999997E-2</v>
      </c>
      <c r="E352" s="621">
        <v>2.4199999999999999E-2</v>
      </c>
      <c r="F352" s="622">
        <v>3.0099999999999998E-2</v>
      </c>
      <c r="G352" s="623">
        <v>3.8899999999999997E-2</v>
      </c>
      <c r="H352" s="621">
        <v>2.8000000000000001E-2</v>
      </c>
      <c r="I352" s="622">
        <v>3.4700000000000002E-2</v>
      </c>
      <c r="J352" s="623">
        <v>4.4900000000000002E-2</v>
      </c>
      <c r="K352" s="621">
        <v>3.1600000000000003E-2</v>
      </c>
      <c r="L352" s="622">
        <v>3.9199999999999999E-2</v>
      </c>
      <c r="M352" s="623">
        <v>5.0799999999999998E-2</v>
      </c>
      <c r="N352" s="621">
        <v>3.4200000000000001E-2</v>
      </c>
      <c r="O352" s="622">
        <v>4.2500000000000003E-2</v>
      </c>
      <c r="P352" s="623">
        <v>5.5E-2</v>
      </c>
      <c r="Q352" s="621">
        <v>4.8399999999999999E-2</v>
      </c>
      <c r="R352" s="622">
        <v>0.06</v>
      </c>
      <c r="S352" s="623">
        <v>7.7700000000000005E-2</v>
      </c>
      <c r="T352" s="621">
        <v>9.2899999999999996E-2</v>
      </c>
      <c r="U352" s="622">
        <v>0.1154</v>
      </c>
      <c r="V352" s="623">
        <v>0.14940000000000001</v>
      </c>
      <c r="W352" s="621">
        <v>0.11509999999999999</v>
      </c>
      <c r="X352" s="622">
        <v>0.1431</v>
      </c>
      <c r="Y352" s="623">
        <v>0.18540000000000001</v>
      </c>
    </row>
    <row r="353" spans="1:25">
      <c r="A353" s="227">
        <f t="shared" si="5"/>
        <v>35.6</v>
      </c>
      <c r="B353" s="621">
        <v>2.4400000000000002E-2</v>
      </c>
      <c r="C353" s="622">
        <v>3.0300000000000001E-2</v>
      </c>
      <c r="D353" s="623">
        <v>3.9100000000000003E-2</v>
      </c>
      <c r="E353" s="621">
        <v>2.4400000000000002E-2</v>
      </c>
      <c r="F353" s="622">
        <v>3.0300000000000001E-2</v>
      </c>
      <c r="G353" s="623">
        <v>3.9100000000000003E-2</v>
      </c>
      <c r="H353" s="621">
        <v>2.8199999999999999E-2</v>
      </c>
      <c r="I353" s="622">
        <v>3.49E-2</v>
      </c>
      <c r="J353" s="623">
        <v>4.5100000000000001E-2</v>
      </c>
      <c r="K353" s="621">
        <v>3.1899999999999998E-2</v>
      </c>
      <c r="L353" s="622">
        <v>3.95E-2</v>
      </c>
      <c r="M353" s="623">
        <v>5.0999999999999997E-2</v>
      </c>
      <c r="N353" s="621">
        <v>3.4500000000000003E-2</v>
      </c>
      <c r="O353" s="622">
        <v>4.2799999999999998E-2</v>
      </c>
      <c r="P353" s="623">
        <v>5.5300000000000002E-2</v>
      </c>
      <c r="Q353" s="621">
        <v>4.8800000000000003E-2</v>
      </c>
      <c r="R353" s="622">
        <v>6.0400000000000002E-2</v>
      </c>
      <c r="S353" s="623">
        <v>7.8100000000000003E-2</v>
      </c>
      <c r="T353" s="621">
        <v>9.3700000000000006E-2</v>
      </c>
      <c r="U353" s="622">
        <v>0.1162</v>
      </c>
      <c r="V353" s="623">
        <v>0.1502</v>
      </c>
      <c r="W353" s="621">
        <v>0.11609999999999999</v>
      </c>
      <c r="X353" s="622">
        <v>0.14410000000000001</v>
      </c>
      <c r="Y353" s="623">
        <v>0.18640000000000001</v>
      </c>
    </row>
    <row r="354" spans="1:25">
      <c r="A354" s="227">
        <f t="shared" si="5"/>
        <v>35.700000000000003</v>
      </c>
      <c r="B354" s="621">
        <v>2.46E-2</v>
      </c>
      <c r="C354" s="622">
        <v>3.0499999999999999E-2</v>
      </c>
      <c r="D354" s="623">
        <v>3.9300000000000002E-2</v>
      </c>
      <c r="E354" s="621">
        <v>2.46E-2</v>
      </c>
      <c r="F354" s="622">
        <v>3.0499999999999999E-2</v>
      </c>
      <c r="G354" s="623">
        <v>3.9399999999999998E-2</v>
      </c>
      <c r="H354" s="621">
        <v>2.8400000000000002E-2</v>
      </c>
      <c r="I354" s="622">
        <v>3.5200000000000002E-2</v>
      </c>
      <c r="J354" s="623">
        <v>4.5400000000000003E-2</v>
      </c>
      <c r="K354" s="621">
        <v>3.2099999999999997E-2</v>
      </c>
      <c r="L354" s="622">
        <v>3.9800000000000002E-2</v>
      </c>
      <c r="M354" s="623">
        <v>5.1299999999999998E-2</v>
      </c>
      <c r="N354" s="621">
        <v>3.4799999999999998E-2</v>
      </c>
      <c r="O354" s="622">
        <v>4.3099999999999999E-2</v>
      </c>
      <c r="P354" s="623">
        <v>5.5599999999999997E-2</v>
      </c>
      <c r="Q354" s="621">
        <v>4.9200000000000001E-2</v>
      </c>
      <c r="R354" s="622">
        <v>6.0900000000000003E-2</v>
      </c>
      <c r="S354" s="623">
        <v>7.8600000000000003E-2</v>
      </c>
      <c r="T354" s="621">
        <v>9.4399999999999998E-2</v>
      </c>
      <c r="U354" s="622">
        <v>0.11700000000000001</v>
      </c>
      <c r="V354" s="623">
        <v>0.15110000000000001</v>
      </c>
      <c r="W354" s="621">
        <v>0.1171</v>
      </c>
      <c r="X354" s="622">
        <v>0.14510000000000001</v>
      </c>
      <c r="Y354" s="623">
        <v>0.18740000000000001</v>
      </c>
    </row>
    <row r="355" spans="1:25">
      <c r="A355" s="227">
        <f t="shared" si="5"/>
        <v>35.799999999999997</v>
      </c>
      <c r="B355" s="621">
        <v>2.4799999999999999E-2</v>
      </c>
      <c r="C355" s="622">
        <v>3.0700000000000002E-2</v>
      </c>
      <c r="D355" s="623">
        <v>3.95E-2</v>
      </c>
      <c r="E355" s="621">
        <v>2.4899999999999999E-2</v>
      </c>
      <c r="F355" s="622">
        <v>3.0700000000000002E-2</v>
      </c>
      <c r="G355" s="623">
        <v>3.9600000000000003E-2</v>
      </c>
      <c r="H355" s="621">
        <v>2.87E-2</v>
      </c>
      <c r="I355" s="622">
        <v>3.5400000000000001E-2</v>
      </c>
      <c r="J355" s="623">
        <v>4.5699999999999998E-2</v>
      </c>
      <c r="K355" s="621">
        <v>3.2399999999999998E-2</v>
      </c>
      <c r="L355" s="622">
        <v>0.04</v>
      </c>
      <c r="M355" s="623">
        <v>5.16E-2</v>
      </c>
      <c r="N355" s="621">
        <v>3.5099999999999999E-2</v>
      </c>
      <c r="O355" s="622">
        <v>4.3400000000000001E-2</v>
      </c>
      <c r="P355" s="623">
        <v>5.5899999999999998E-2</v>
      </c>
      <c r="Q355" s="621">
        <v>4.9599999999999998E-2</v>
      </c>
      <c r="R355" s="622">
        <v>6.13E-2</v>
      </c>
      <c r="S355" s="623">
        <v>7.9000000000000001E-2</v>
      </c>
      <c r="T355" s="621">
        <v>9.5299999999999996E-2</v>
      </c>
      <c r="U355" s="622">
        <v>0.1178</v>
      </c>
      <c r="V355" s="623">
        <v>0.15190000000000001</v>
      </c>
      <c r="W355" s="621">
        <v>0.1181</v>
      </c>
      <c r="X355" s="622">
        <v>0.14610000000000001</v>
      </c>
      <c r="Y355" s="623">
        <v>0.1885</v>
      </c>
    </row>
    <row r="356" spans="1:25">
      <c r="A356" s="227">
        <f t="shared" si="5"/>
        <v>35.9</v>
      </c>
      <c r="B356" s="621">
        <v>2.5100000000000001E-2</v>
      </c>
      <c r="C356" s="622">
        <v>3.09E-2</v>
      </c>
      <c r="D356" s="623">
        <v>3.9800000000000002E-2</v>
      </c>
      <c r="E356" s="621">
        <v>2.5100000000000001E-2</v>
      </c>
      <c r="F356" s="622">
        <v>3.09E-2</v>
      </c>
      <c r="G356" s="623">
        <v>3.9800000000000002E-2</v>
      </c>
      <c r="H356" s="621">
        <v>2.8899999999999999E-2</v>
      </c>
      <c r="I356" s="622">
        <v>3.5700000000000003E-2</v>
      </c>
      <c r="J356" s="623">
        <v>4.5900000000000003E-2</v>
      </c>
      <c r="K356" s="621">
        <v>3.27E-2</v>
      </c>
      <c r="L356" s="622">
        <v>4.0300000000000002E-2</v>
      </c>
      <c r="M356" s="623">
        <v>5.1900000000000002E-2</v>
      </c>
      <c r="N356" s="621">
        <v>3.5400000000000001E-2</v>
      </c>
      <c r="O356" s="622">
        <v>4.3700000000000003E-2</v>
      </c>
      <c r="P356" s="623">
        <v>5.62E-2</v>
      </c>
      <c r="Q356" s="621">
        <v>0.05</v>
      </c>
      <c r="R356" s="622">
        <v>6.1699999999999998E-2</v>
      </c>
      <c r="S356" s="623">
        <v>7.9500000000000001E-2</v>
      </c>
      <c r="T356" s="621">
        <v>9.6100000000000005E-2</v>
      </c>
      <c r="U356" s="622">
        <v>0.1186</v>
      </c>
      <c r="V356" s="623">
        <v>0.15279999999999999</v>
      </c>
      <c r="W356" s="621">
        <v>0.1191</v>
      </c>
      <c r="X356" s="622">
        <v>0.14710000000000001</v>
      </c>
      <c r="Y356" s="623">
        <v>0.18959999999999999</v>
      </c>
    </row>
    <row r="357" spans="1:25">
      <c r="A357" s="227">
        <f t="shared" si="5"/>
        <v>36</v>
      </c>
      <c r="B357" s="621">
        <v>2.53E-2</v>
      </c>
      <c r="C357" s="622">
        <v>3.1099999999999999E-2</v>
      </c>
      <c r="D357" s="623">
        <v>0.04</v>
      </c>
      <c r="E357" s="621">
        <v>2.53E-2</v>
      </c>
      <c r="F357" s="622">
        <v>3.1099999999999999E-2</v>
      </c>
      <c r="G357" s="623">
        <v>0.04</v>
      </c>
      <c r="H357" s="621">
        <v>2.92E-2</v>
      </c>
      <c r="I357" s="622">
        <v>3.5900000000000001E-2</v>
      </c>
      <c r="J357" s="623">
        <v>4.6199999999999998E-2</v>
      </c>
      <c r="K357" s="621">
        <v>3.3000000000000002E-2</v>
      </c>
      <c r="L357" s="622">
        <v>4.0599999999999997E-2</v>
      </c>
      <c r="M357" s="623">
        <v>5.2200000000000003E-2</v>
      </c>
      <c r="N357" s="621">
        <v>3.5700000000000003E-2</v>
      </c>
      <c r="O357" s="622">
        <v>4.3999999999999997E-2</v>
      </c>
      <c r="P357" s="623">
        <v>5.6599999999999998E-2</v>
      </c>
      <c r="Q357" s="621">
        <v>5.0500000000000003E-2</v>
      </c>
      <c r="R357" s="622">
        <v>6.2100000000000002E-2</v>
      </c>
      <c r="S357" s="623">
        <v>7.9899999999999999E-2</v>
      </c>
      <c r="T357" s="621">
        <v>9.69E-2</v>
      </c>
      <c r="U357" s="622">
        <v>0.11940000000000001</v>
      </c>
      <c r="V357" s="623">
        <v>0.1537</v>
      </c>
      <c r="W357" s="621">
        <v>0.1201</v>
      </c>
      <c r="X357" s="622">
        <v>0.1482</v>
      </c>
      <c r="Y357" s="623">
        <v>0.19070000000000001</v>
      </c>
    </row>
    <row r="358" spans="1:25">
      <c r="A358" s="227">
        <f t="shared" si="5"/>
        <v>36.1</v>
      </c>
      <c r="B358" s="621">
        <v>2.5499999999999998E-2</v>
      </c>
      <c r="C358" s="622">
        <v>3.1300000000000001E-2</v>
      </c>
      <c r="D358" s="623">
        <v>4.02E-2</v>
      </c>
      <c r="E358" s="621">
        <v>2.5499999999999998E-2</v>
      </c>
      <c r="F358" s="622">
        <v>3.1399999999999997E-2</v>
      </c>
      <c r="G358" s="623">
        <v>4.0300000000000002E-2</v>
      </c>
      <c r="H358" s="621">
        <v>2.9399999999999999E-2</v>
      </c>
      <c r="I358" s="622">
        <v>3.6200000000000003E-2</v>
      </c>
      <c r="J358" s="623">
        <v>4.65E-2</v>
      </c>
      <c r="K358" s="621">
        <v>3.3300000000000003E-2</v>
      </c>
      <c r="L358" s="622">
        <v>4.0899999999999999E-2</v>
      </c>
      <c r="M358" s="623">
        <v>5.2499999999999998E-2</v>
      </c>
      <c r="N358" s="621">
        <v>3.5999999999999997E-2</v>
      </c>
      <c r="O358" s="622">
        <v>4.4299999999999999E-2</v>
      </c>
      <c r="P358" s="623">
        <v>5.6899999999999999E-2</v>
      </c>
      <c r="Q358" s="621">
        <v>5.0900000000000001E-2</v>
      </c>
      <c r="R358" s="622">
        <v>6.2600000000000003E-2</v>
      </c>
      <c r="S358" s="623">
        <v>8.0399999999999999E-2</v>
      </c>
      <c r="T358" s="621">
        <v>9.7699999999999995E-2</v>
      </c>
      <c r="U358" s="622">
        <v>0.1203</v>
      </c>
      <c r="V358" s="623">
        <v>0.15459999999999999</v>
      </c>
      <c r="W358" s="621">
        <v>0.1212</v>
      </c>
      <c r="X358" s="622">
        <v>0.1492</v>
      </c>
      <c r="Y358" s="623">
        <v>0.1918</v>
      </c>
    </row>
    <row r="359" spans="1:25">
      <c r="A359" s="227">
        <f t="shared" si="5"/>
        <v>36.200000000000003</v>
      </c>
      <c r="B359" s="621">
        <v>2.5700000000000001E-2</v>
      </c>
      <c r="C359" s="622">
        <v>3.1600000000000003E-2</v>
      </c>
      <c r="D359" s="623">
        <v>4.0500000000000001E-2</v>
      </c>
      <c r="E359" s="621">
        <v>2.5700000000000001E-2</v>
      </c>
      <c r="F359" s="622">
        <v>3.1600000000000003E-2</v>
      </c>
      <c r="G359" s="623">
        <v>4.0500000000000001E-2</v>
      </c>
      <c r="H359" s="621">
        <v>2.9700000000000001E-2</v>
      </c>
      <c r="I359" s="622">
        <v>3.6400000000000002E-2</v>
      </c>
      <c r="J359" s="623">
        <v>4.6699999999999998E-2</v>
      </c>
      <c r="K359" s="621">
        <v>3.3500000000000002E-2</v>
      </c>
      <c r="L359" s="622">
        <v>4.1200000000000001E-2</v>
      </c>
      <c r="M359" s="623">
        <v>5.28E-2</v>
      </c>
      <c r="N359" s="621">
        <v>3.6299999999999999E-2</v>
      </c>
      <c r="O359" s="622">
        <v>4.4600000000000001E-2</v>
      </c>
      <c r="P359" s="623">
        <v>5.7200000000000001E-2</v>
      </c>
      <c r="Q359" s="621">
        <v>5.1299999999999998E-2</v>
      </c>
      <c r="R359" s="622">
        <v>6.3E-2</v>
      </c>
      <c r="S359" s="623">
        <v>8.09E-2</v>
      </c>
      <c r="T359" s="621">
        <v>9.8599999999999993E-2</v>
      </c>
      <c r="U359" s="622">
        <v>0.1212</v>
      </c>
      <c r="V359" s="623">
        <v>0.1555</v>
      </c>
      <c r="W359" s="621">
        <v>0.1222</v>
      </c>
      <c r="X359" s="622">
        <v>0.15029999999999999</v>
      </c>
      <c r="Y359" s="623">
        <v>0.19289999999999999</v>
      </c>
    </row>
    <row r="360" spans="1:25">
      <c r="A360" s="227">
        <f t="shared" si="5"/>
        <v>36.299999999999997</v>
      </c>
      <c r="B360" s="621">
        <v>2.5899999999999999E-2</v>
      </c>
      <c r="C360" s="622">
        <v>3.1800000000000002E-2</v>
      </c>
      <c r="D360" s="623">
        <v>4.07E-2</v>
      </c>
      <c r="E360" s="621">
        <v>2.5999999999999999E-2</v>
      </c>
      <c r="F360" s="622">
        <v>3.1800000000000002E-2</v>
      </c>
      <c r="G360" s="623">
        <v>4.07E-2</v>
      </c>
      <c r="H360" s="621">
        <v>2.9899999999999999E-2</v>
      </c>
      <c r="I360" s="622">
        <v>3.6700000000000003E-2</v>
      </c>
      <c r="J360" s="623">
        <v>4.7E-2</v>
      </c>
      <c r="K360" s="621">
        <v>3.3799999999999997E-2</v>
      </c>
      <c r="L360" s="622">
        <v>4.1500000000000002E-2</v>
      </c>
      <c r="M360" s="623">
        <v>5.3100000000000001E-2</v>
      </c>
      <c r="N360" s="621">
        <v>3.6700000000000003E-2</v>
      </c>
      <c r="O360" s="622">
        <v>4.4900000000000002E-2</v>
      </c>
      <c r="P360" s="623">
        <v>5.7599999999999998E-2</v>
      </c>
      <c r="Q360" s="621">
        <v>5.1799999999999999E-2</v>
      </c>
      <c r="R360" s="622">
        <v>6.3500000000000001E-2</v>
      </c>
      <c r="S360" s="623">
        <v>8.1299999999999997E-2</v>
      </c>
      <c r="T360" s="621">
        <v>9.9500000000000005E-2</v>
      </c>
      <c r="U360" s="622">
        <v>0.122</v>
      </c>
      <c r="V360" s="623">
        <v>0.15640000000000001</v>
      </c>
      <c r="W360" s="621">
        <v>0.12330000000000001</v>
      </c>
      <c r="X360" s="622">
        <v>0.15140000000000001</v>
      </c>
      <c r="Y360" s="623">
        <v>0.19409999999999999</v>
      </c>
    </row>
    <row r="361" spans="1:25">
      <c r="A361" s="227">
        <f t="shared" si="5"/>
        <v>36.4</v>
      </c>
      <c r="B361" s="621">
        <v>2.6200000000000001E-2</v>
      </c>
      <c r="C361" s="622">
        <v>3.2000000000000001E-2</v>
      </c>
      <c r="D361" s="623">
        <v>4.1000000000000002E-2</v>
      </c>
      <c r="E361" s="621">
        <v>2.6200000000000001E-2</v>
      </c>
      <c r="F361" s="622">
        <v>3.2000000000000001E-2</v>
      </c>
      <c r="G361" s="623">
        <v>4.1000000000000002E-2</v>
      </c>
      <c r="H361" s="621">
        <v>3.0200000000000001E-2</v>
      </c>
      <c r="I361" s="622">
        <v>3.6999999999999998E-2</v>
      </c>
      <c r="J361" s="623">
        <v>4.7300000000000002E-2</v>
      </c>
      <c r="K361" s="621">
        <v>3.4099999999999998E-2</v>
      </c>
      <c r="L361" s="622">
        <v>4.1799999999999997E-2</v>
      </c>
      <c r="M361" s="623">
        <v>5.3499999999999999E-2</v>
      </c>
      <c r="N361" s="621">
        <v>3.6999999999999998E-2</v>
      </c>
      <c r="O361" s="622">
        <v>4.53E-2</v>
      </c>
      <c r="P361" s="623">
        <v>5.79E-2</v>
      </c>
      <c r="Q361" s="621">
        <v>5.2200000000000003E-2</v>
      </c>
      <c r="R361" s="622">
        <v>6.3899999999999998E-2</v>
      </c>
      <c r="S361" s="623">
        <v>8.1799999999999998E-2</v>
      </c>
      <c r="T361" s="621">
        <v>0.1003</v>
      </c>
      <c r="U361" s="622">
        <v>0.1229</v>
      </c>
      <c r="V361" s="623">
        <v>0.15740000000000001</v>
      </c>
      <c r="W361" s="621">
        <v>0.1244</v>
      </c>
      <c r="X361" s="622">
        <v>0.1525</v>
      </c>
      <c r="Y361" s="623">
        <v>0.19520000000000001</v>
      </c>
    </row>
    <row r="362" spans="1:25">
      <c r="A362" s="227">
        <f t="shared" si="5"/>
        <v>36.5</v>
      </c>
      <c r="B362" s="621">
        <v>2.64E-2</v>
      </c>
      <c r="C362" s="622">
        <v>3.2199999999999999E-2</v>
      </c>
      <c r="D362" s="623">
        <v>4.1200000000000001E-2</v>
      </c>
      <c r="E362" s="621">
        <v>2.64E-2</v>
      </c>
      <c r="F362" s="622">
        <v>3.2300000000000002E-2</v>
      </c>
      <c r="G362" s="623">
        <v>4.1200000000000001E-2</v>
      </c>
      <c r="H362" s="621">
        <v>3.0499999999999999E-2</v>
      </c>
      <c r="I362" s="622">
        <v>3.7199999999999997E-2</v>
      </c>
      <c r="J362" s="623">
        <v>4.7600000000000003E-2</v>
      </c>
      <c r="K362" s="621">
        <v>3.44E-2</v>
      </c>
      <c r="L362" s="622">
        <v>4.2099999999999999E-2</v>
      </c>
      <c r="M362" s="623">
        <v>5.3800000000000001E-2</v>
      </c>
      <c r="N362" s="621">
        <v>3.73E-2</v>
      </c>
      <c r="O362" s="622">
        <v>4.5600000000000002E-2</v>
      </c>
      <c r="P362" s="623">
        <v>5.8299999999999998E-2</v>
      </c>
      <c r="Q362" s="621">
        <v>5.2699999999999997E-2</v>
      </c>
      <c r="R362" s="622">
        <v>6.4399999999999999E-2</v>
      </c>
      <c r="S362" s="623">
        <v>8.2299999999999998E-2</v>
      </c>
      <c r="T362" s="621">
        <v>0.1012</v>
      </c>
      <c r="U362" s="622">
        <v>0.12379999999999999</v>
      </c>
      <c r="V362" s="623">
        <v>0.1583</v>
      </c>
      <c r="W362" s="621">
        <v>0.1255</v>
      </c>
      <c r="X362" s="622">
        <v>0.15359999999999999</v>
      </c>
      <c r="Y362" s="623">
        <v>0.19639999999999999</v>
      </c>
    </row>
    <row r="363" spans="1:25">
      <c r="A363" s="227">
        <f t="shared" si="5"/>
        <v>36.6</v>
      </c>
      <c r="B363" s="621">
        <v>2.6599999999999999E-2</v>
      </c>
      <c r="C363" s="622">
        <v>3.2500000000000001E-2</v>
      </c>
      <c r="D363" s="623">
        <v>4.1500000000000002E-2</v>
      </c>
      <c r="E363" s="621">
        <v>2.6599999999999999E-2</v>
      </c>
      <c r="F363" s="622">
        <v>3.2500000000000001E-2</v>
      </c>
      <c r="G363" s="623">
        <v>4.1500000000000002E-2</v>
      </c>
      <c r="H363" s="621">
        <v>3.0700000000000002E-2</v>
      </c>
      <c r="I363" s="622">
        <v>3.7499999999999999E-2</v>
      </c>
      <c r="J363" s="623">
        <v>4.7899999999999998E-2</v>
      </c>
      <c r="K363" s="621">
        <v>3.4799999999999998E-2</v>
      </c>
      <c r="L363" s="622">
        <v>4.24E-2</v>
      </c>
      <c r="M363" s="623">
        <v>5.4100000000000002E-2</v>
      </c>
      <c r="N363" s="621">
        <v>3.7600000000000001E-2</v>
      </c>
      <c r="O363" s="622">
        <v>4.5900000000000003E-2</v>
      </c>
      <c r="P363" s="623">
        <v>5.8599999999999999E-2</v>
      </c>
      <c r="Q363" s="621">
        <v>5.3199999999999997E-2</v>
      </c>
      <c r="R363" s="622">
        <v>6.4899999999999999E-2</v>
      </c>
      <c r="S363" s="623">
        <v>8.2799999999999999E-2</v>
      </c>
      <c r="T363" s="621">
        <v>0.1021</v>
      </c>
      <c r="U363" s="622">
        <v>0.12470000000000001</v>
      </c>
      <c r="V363" s="623">
        <v>0.1593</v>
      </c>
      <c r="W363" s="621">
        <v>0.12659999999999999</v>
      </c>
      <c r="X363" s="622">
        <v>0.1547</v>
      </c>
      <c r="Y363" s="623">
        <v>0.1976</v>
      </c>
    </row>
    <row r="364" spans="1:25">
      <c r="A364" s="227">
        <f t="shared" si="5"/>
        <v>36.700000000000003</v>
      </c>
      <c r="B364" s="621">
        <v>2.69E-2</v>
      </c>
      <c r="C364" s="622">
        <v>3.27E-2</v>
      </c>
      <c r="D364" s="623">
        <v>4.1700000000000001E-2</v>
      </c>
      <c r="E364" s="621">
        <v>2.69E-2</v>
      </c>
      <c r="F364" s="622">
        <v>3.27E-2</v>
      </c>
      <c r="G364" s="623">
        <v>4.1799999999999997E-2</v>
      </c>
      <c r="H364" s="621">
        <v>3.1E-2</v>
      </c>
      <c r="I364" s="622">
        <v>3.78E-2</v>
      </c>
      <c r="J364" s="623">
        <v>4.82E-2</v>
      </c>
      <c r="K364" s="621">
        <v>3.5099999999999999E-2</v>
      </c>
      <c r="L364" s="622">
        <v>4.2700000000000002E-2</v>
      </c>
      <c r="M364" s="623">
        <v>5.45E-2</v>
      </c>
      <c r="N364" s="621">
        <v>3.7999999999999999E-2</v>
      </c>
      <c r="O364" s="622">
        <v>4.6300000000000001E-2</v>
      </c>
      <c r="P364" s="623">
        <v>5.8999999999999997E-2</v>
      </c>
      <c r="Q364" s="621">
        <v>5.3699999999999998E-2</v>
      </c>
      <c r="R364" s="622">
        <v>6.54E-2</v>
      </c>
      <c r="S364" s="623">
        <v>8.3400000000000002E-2</v>
      </c>
      <c r="T364" s="621">
        <v>0.1031</v>
      </c>
      <c r="U364" s="622">
        <v>0.12570000000000001</v>
      </c>
      <c r="V364" s="623">
        <v>0.1603</v>
      </c>
      <c r="W364" s="621">
        <v>0.12770000000000001</v>
      </c>
      <c r="X364" s="622">
        <v>0.15579999999999999</v>
      </c>
      <c r="Y364" s="623">
        <v>0.19889999999999999</v>
      </c>
    </row>
    <row r="365" spans="1:25">
      <c r="A365" s="227">
        <f t="shared" si="5"/>
        <v>36.799999999999997</v>
      </c>
      <c r="B365" s="621">
        <v>2.7099999999999999E-2</v>
      </c>
      <c r="C365" s="622">
        <v>3.3000000000000002E-2</v>
      </c>
      <c r="D365" s="623">
        <v>4.2000000000000003E-2</v>
      </c>
      <c r="E365" s="621">
        <v>2.7099999999999999E-2</v>
      </c>
      <c r="F365" s="622">
        <v>3.3000000000000002E-2</v>
      </c>
      <c r="G365" s="623">
        <v>4.2000000000000003E-2</v>
      </c>
      <c r="H365" s="621">
        <v>3.1300000000000001E-2</v>
      </c>
      <c r="I365" s="622">
        <v>3.8100000000000002E-2</v>
      </c>
      <c r="J365" s="623">
        <v>4.8500000000000001E-2</v>
      </c>
      <c r="K365" s="621">
        <v>3.5400000000000001E-2</v>
      </c>
      <c r="L365" s="622">
        <v>4.2999999999999997E-2</v>
      </c>
      <c r="M365" s="623">
        <v>5.4800000000000001E-2</v>
      </c>
      <c r="N365" s="621">
        <v>3.8300000000000001E-2</v>
      </c>
      <c r="O365" s="622">
        <v>4.6600000000000003E-2</v>
      </c>
      <c r="P365" s="623">
        <v>5.9400000000000001E-2</v>
      </c>
      <c r="Q365" s="621">
        <v>5.4100000000000002E-2</v>
      </c>
      <c r="R365" s="622">
        <v>6.59E-2</v>
      </c>
      <c r="S365" s="623">
        <v>8.3900000000000002E-2</v>
      </c>
      <c r="T365" s="621">
        <v>0.104</v>
      </c>
      <c r="U365" s="622">
        <v>0.12659999999999999</v>
      </c>
      <c r="V365" s="623">
        <v>0.1613</v>
      </c>
      <c r="W365" s="621">
        <v>0.12889999999999999</v>
      </c>
      <c r="X365" s="622">
        <v>0.157</v>
      </c>
      <c r="Y365" s="623">
        <v>0.2001</v>
      </c>
    </row>
    <row r="366" spans="1:25">
      <c r="A366" s="227">
        <f t="shared" si="5"/>
        <v>36.9</v>
      </c>
      <c r="B366" s="621">
        <v>2.7400000000000001E-2</v>
      </c>
      <c r="C366" s="622">
        <v>3.32E-2</v>
      </c>
      <c r="D366" s="623">
        <v>4.2299999999999997E-2</v>
      </c>
      <c r="E366" s="621">
        <v>2.7400000000000001E-2</v>
      </c>
      <c r="F366" s="622">
        <v>3.32E-2</v>
      </c>
      <c r="G366" s="623">
        <v>4.2299999999999997E-2</v>
      </c>
      <c r="H366" s="621">
        <v>3.1600000000000003E-2</v>
      </c>
      <c r="I366" s="622">
        <v>3.8399999999999997E-2</v>
      </c>
      <c r="J366" s="623">
        <v>4.8800000000000003E-2</v>
      </c>
      <c r="K366" s="621">
        <v>3.5700000000000003E-2</v>
      </c>
      <c r="L366" s="622">
        <v>4.3400000000000001E-2</v>
      </c>
      <c r="M366" s="623">
        <v>5.5100000000000003E-2</v>
      </c>
      <c r="N366" s="621">
        <v>3.8699999999999998E-2</v>
      </c>
      <c r="O366" s="622">
        <v>4.7E-2</v>
      </c>
      <c r="P366" s="623">
        <v>5.9700000000000003E-2</v>
      </c>
      <c r="Q366" s="621">
        <v>5.4600000000000003E-2</v>
      </c>
      <c r="R366" s="622">
        <v>6.6400000000000001E-2</v>
      </c>
      <c r="S366" s="623">
        <v>8.4400000000000003E-2</v>
      </c>
      <c r="T366" s="621">
        <v>0.10489999999999999</v>
      </c>
      <c r="U366" s="622">
        <v>0.1275</v>
      </c>
      <c r="V366" s="623">
        <v>0.1623</v>
      </c>
      <c r="W366" s="621">
        <v>0.13009999999999999</v>
      </c>
      <c r="X366" s="622">
        <v>0.15820000000000001</v>
      </c>
      <c r="Y366" s="623">
        <v>0.2014</v>
      </c>
    </row>
    <row r="367" spans="1:25">
      <c r="A367" s="227">
        <f t="shared" si="5"/>
        <v>37</v>
      </c>
      <c r="B367" s="621">
        <v>2.76E-2</v>
      </c>
      <c r="C367" s="622">
        <v>3.3500000000000002E-2</v>
      </c>
      <c r="D367" s="623">
        <v>4.2500000000000003E-2</v>
      </c>
      <c r="E367" s="621">
        <v>2.76E-2</v>
      </c>
      <c r="F367" s="622">
        <v>3.3500000000000002E-2</v>
      </c>
      <c r="G367" s="623">
        <v>4.2599999999999999E-2</v>
      </c>
      <c r="H367" s="621">
        <v>3.1899999999999998E-2</v>
      </c>
      <c r="I367" s="622">
        <v>3.8600000000000002E-2</v>
      </c>
      <c r="J367" s="623">
        <v>4.9099999999999998E-2</v>
      </c>
      <c r="K367" s="621">
        <v>3.5999999999999997E-2</v>
      </c>
      <c r="L367" s="622">
        <v>4.3700000000000003E-2</v>
      </c>
      <c r="M367" s="623">
        <v>5.5500000000000001E-2</v>
      </c>
      <c r="N367" s="621">
        <v>3.9E-2</v>
      </c>
      <c r="O367" s="622">
        <v>4.7300000000000002E-2</v>
      </c>
      <c r="P367" s="623">
        <v>6.0100000000000001E-2</v>
      </c>
      <c r="Q367" s="621">
        <v>5.5100000000000003E-2</v>
      </c>
      <c r="R367" s="622">
        <v>6.6900000000000001E-2</v>
      </c>
      <c r="S367" s="623">
        <v>8.4900000000000003E-2</v>
      </c>
      <c r="T367" s="621">
        <v>0.10589999999999999</v>
      </c>
      <c r="U367" s="622">
        <v>0.1285</v>
      </c>
      <c r="V367" s="623">
        <v>0.1633</v>
      </c>
      <c r="W367" s="621">
        <v>0.13120000000000001</v>
      </c>
      <c r="X367" s="622">
        <v>0.15939999999999999</v>
      </c>
      <c r="Y367" s="623">
        <v>0.20269999999999999</v>
      </c>
    </row>
    <row r="368" spans="1:25">
      <c r="A368" s="227">
        <f t="shared" si="5"/>
        <v>37.1</v>
      </c>
      <c r="B368" s="621">
        <v>2.7900000000000001E-2</v>
      </c>
      <c r="C368" s="622">
        <v>3.3700000000000001E-2</v>
      </c>
      <c r="D368" s="623">
        <v>4.2799999999999998E-2</v>
      </c>
      <c r="E368" s="621">
        <v>2.7900000000000001E-2</v>
      </c>
      <c r="F368" s="622">
        <v>3.3799999999999997E-2</v>
      </c>
      <c r="G368" s="623">
        <v>4.2799999999999998E-2</v>
      </c>
      <c r="H368" s="621">
        <v>3.2199999999999999E-2</v>
      </c>
      <c r="I368" s="622">
        <v>3.8899999999999997E-2</v>
      </c>
      <c r="J368" s="623">
        <v>4.9399999999999999E-2</v>
      </c>
      <c r="K368" s="621">
        <v>3.6400000000000002E-2</v>
      </c>
      <c r="L368" s="622">
        <v>4.3999999999999997E-2</v>
      </c>
      <c r="M368" s="623">
        <v>5.5899999999999998E-2</v>
      </c>
      <c r="N368" s="621">
        <v>3.9399999999999998E-2</v>
      </c>
      <c r="O368" s="622">
        <v>4.7699999999999999E-2</v>
      </c>
      <c r="P368" s="623">
        <v>6.0499999999999998E-2</v>
      </c>
      <c r="Q368" s="621">
        <v>5.5599999999999997E-2</v>
      </c>
      <c r="R368" s="622">
        <v>6.7400000000000002E-2</v>
      </c>
      <c r="S368" s="623">
        <v>8.5500000000000007E-2</v>
      </c>
      <c r="T368" s="621">
        <v>0.1069</v>
      </c>
      <c r="U368" s="622">
        <v>0.1295</v>
      </c>
      <c r="V368" s="623">
        <v>0.16439999999999999</v>
      </c>
      <c r="W368" s="621">
        <v>0.13239999999999999</v>
      </c>
      <c r="X368" s="622">
        <v>0.16059999999999999</v>
      </c>
      <c r="Y368" s="623">
        <v>0.20399999999999999</v>
      </c>
    </row>
    <row r="369" spans="1:25">
      <c r="A369" s="227">
        <f t="shared" si="5"/>
        <v>37.200000000000003</v>
      </c>
      <c r="B369" s="621">
        <v>2.81E-2</v>
      </c>
      <c r="C369" s="622">
        <v>3.4000000000000002E-2</v>
      </c>
      <c r="D369" s="623">
        <v>4.3099999999999999E-2</v>
      </c>
      <c r="E369" s="621">
        <v>2.81E-2</v>
      </c>
      <c r="F369" s="622">
        <v>3.4000000000000002E-2</v>
      </c>
      <c r="G369" s="623">
        <v>4.3099999999999999E-2</v>
      </c>
      <c r="H369" s="621">
        <v>3.2500000000000001E-2</v>
      </c>
      <c r="I369" s="622">
        <v>3.9199999999999999E-2</v>
      </c>
      <c r="J369" s="623">
        <v>4.9700000000000001E-2</v>
      </c>
      <c r="K369" s="621">
        <v>3.6700000000000003E-2</v>
      </c>
      <c r="L369" s="622">
        <v>4.4400000000000002E-2</v>
      </c>
      <c r="M369" s="623">
        <v>5.62E-2</v>
      </c>
      <c r="N369" s="621">
        <v>3.9699999999999999E-2</v>
      </c>
      <c r="O369" s="622">
        <v>4.8000000000000001E-2</v>
      </c>
      <c r="P369" s="623">
        <v>6.0900000000000003E-2</v>
      </c>
      <c r="Q369" s="621">
        <v>5.6099999999999997E-2</v>
      </c>
      <c r="R369" s="622">
        <v>6.7900000000000002E-2</v>
      </c>
      <c r="S369" s="623">
        <v>8.5999999999999993E-2</v>
      </c>
      <c r="T369" s="621">
        <v>0.10780000000000001</v>
      </c>
      <c r="U369" s="622">
        <v>0.1305</v>
      </c>
      <c r="V369" s="623">
        <v>0.16550000000000001</v>
      </c>
      <c r="W369" s="621">
        <v>0.13370000000000001</v>
      </c>
      <c r="X369" s="622">
        <v>0.16189999999999999</v>
      </c>
      <c r="Y369" s="623">
        <v>0.20530000000000001</v>
      </c>
    </row>
    <row r="370" spans="1:25">
      <c r="A370" s="227">
        <f t="shared" si="5"/>
        <v>37.299999999999997</v>
      </c>
      <c r="B370" s="621">
        <v>2.8400000000000002E-2</v>
      </c>
      <c r="C370" s="622">
        <v>3.4299999999999997E-2</v>
      </c>
      <c r="D370" s="623">
        <v>4.3400000000000001E-2</v>
      </c>
      <c r="E370" s="621">
        <v>2.8400000000000002E-2</v>
      </c>
      <c r="F370" s="622">
        <v>3.4299999999999997E-2</v>
      </c>
      <c r="G370" s="623">
        <v>4.3400000000000001E-2</v>
      </c>
      <c r="H370" s="621">
        <v>3.2800000000000003E-2</v>
      </c>
      <c r="I370" s="622">
        <v>3.95E-2</v>
      </c>
      <c r="J370" s="623">
        <v>5.0099999999999999E-2</v>
      </c>
      <c r="K370" s="621">
        <v>3.6999999999999998E-2</v>
      </c>
      <c r="L370" s="622">
        <v>4.4699999999999997E-2</v>
      </c>
      <c r="M370" s="623">
        <v>5.6599999999999998E-2</v>
      </c>
      <c r="N370" s="621">
        <v>4.0099999999999997E-2</v>
      </c>
      <c r="O370" s="622">
        <v>4.8399999999999999E-2</v>
      </c>
      <c r="P370" s="623">
        <v>6.13E-2</v>
      </c>
      <c r="Q370" s="621">
        <v>5.67E-2</v>
      </c>
      <c r="R370" s="622">
        <v>6.8400000000000002E-2</v>
      </c>
      <c r="S370" s="623">
        <v>8.6599999999999996E-2</v>
      </c>
      <c r="T370" s="621">
        <v>0.10879999999999999</v>
      </c>
      <c r="U370" s="622">
        <v>0.13150000000000001</v>
      </c>
      <c r="V370" s="623">
        <v>0.16650000000000001</v>
      </c>
      <c r="W370" s="621">
        <v>0.13489999999999999</v>
      </c>
      <c r="X370" s="622">
        <v>0.16309999999999999</v>
      </c>
      <c r="Y370" s="623">
        <v>0.20660000000000001</v>
      </c>
    </row>
    <row r="371" spans="1:25">
      <c r="A371" s="227">
        <f t="shared" si="5"/>
        <v>37.4</v>
      </c>
      <c r="B371" s="621">
        <v>2.86E-2</v>
      </c>
      <c r="C371" s="622">
        <v>3.4500000000000003E-2</v>
      </c>
      <c r="D371" s="623">
        <v>4.36E-2</v>
      </c>
      <c r="E371" s="621">
        <v>2.87E-2</v>
      </c>
      <c r="F371" s="622">
        <v>3.4500000000000003E-2</v>
      </c>
      <c r="G371" s="623">
        <v>4.3700000000000003E-2</v>
      </c>
      <c r="H371" s="621">
        <v>3.3099999999999997E-2</v>
      </c>
      <c r="I371" s="622">
        <v>3.9899999999999998E-2</v>
      </c>
      <c r="J371" s="623">
        <v>5.04E-2</v>
      </c>
      <c r="K371" s="621">
        <v>3.7400000000000003E-2</v>
      </c>
      <c r="L371" s="622">
        <v>4.5100000000000001E-2</v>
      </c>
      <c r="M371" s="623">
        <v>5.7000000000000002E-2</v>
      </c>
      <c r="N371" s="621">
        <v>4.0500000000000001E-2</v>
      </c>
      <c r="O371" s="622">
        <v>4.8800000000000003E-2</v>
      </c>
      <c r="P371" s="623">
        <v>6.1699999999999998E-2</v>
      </c>
      <c r="Q371" s="621">
        <v>5.7200000000000001E-2</v>
      </c>
      <c r="R371" s="622">
        <v>6.9000000000000006E-2</v>
      </c>
      <c r="S371" s="623">
        <v>8.72E-2</v>
      </c>
      <c r="T371" s="621">
        <v>0.10979999999999999</v>
      </c>
      <c r="U371" s="622">
        <v>0.13250000000000001</v>
      </c>
      <c r="V371" s="623">
        <v>0.1676</v>
      </c>
      <c r="W371" s="621">
        <v>0.13619999999999999</v>
      </c>
      <c r="X371" s="622">
        <v>0.16439999999999999</v>
      </c>
      <c r="Y371" s="623">
        <v>0.20799999999999999</v>
      </c>
    </row>
    <row r="372" spans="1:25">
      <c r="A372" s="227">
        <f t="shared" si="5"/>
        <v>37.5</v>
      </c>
      <c r="B372" s="621">
        <v>2.8899999999999999E-2</v>
      </c>
      <c r="C372" s="622">
        <v>3.4799999999999998E-2</v>
      </c>
      <c r="D372" s="623">
        <v>4.3900000000000002E-2</v>
      </c>
      <c r="E372" s="621">
        <v>2.8899999999999999E-2</v>
      </c>
      <c r="F372" s="622">
        <v>3.4799999999999998E-2</v>
      </c>
      <c r="G372" s="623">
        <v>4.3999999999999997E-2</v>
      </c>
      <c r="H372" s="621">
        <v>3.3399999999999999E-2</v>
      </c>
      <c r="I372" s="622">
        <v>4.02E-2</v>
      </c>
      <c r="J372" s="623">
        <v>5.0700000000000002E-2</v>
      </c>
      <c r="K372" s="621">
        <v>3.7699999999999997E-2</v>
      </c>
      <c r="L372" s="622">
        <v>4.5400000000000003E-2</v>
      </c>
      <c r="M372" s="623">
        <v>5.7299999999999997E-2</v>
      </c>
      <c r="N372" s="621">
        <v>4.0899999999999999E-2</v>
      </c>
      <c r="O372" s="622">
        <v>4.9200000000000001E-2</v>
      </c>
      <c r="P372" s="623">
        <v>6.2100000000000002E-2</v>
      </c>
      <c r="Q372" s="621">
        <v>5.7700000000000001E-2</v>
      </c>
      <c r="R372" s="622">
        <v>6.9500000000000006E-2</v>
      </c>
      <c r="S372" s="623">
        <v>8.7800000000000003E-2</v>
      </c>
      <c r="T372" s="621">
        <v>0.1109</v>
      </c>
      <c r="U372" s="622">
        <v>0.1336</v>
      </c>
      <c r="V372" s="623">
        <v>0.16880000000000001</v>
      </c>
      <c r="W372" s="621">
        <v>0.13739999999999999</v>
      </c>
      <c r="X372" s="622">
        <v>0.16569999999999999</v>
      </c>
      <c r="Y372" s="623">
        <v>0.2094</v>
      </c>
    </row>
    <row r="373" spans="1:25">
      <c r="A373" s="227">
        <f t="shared" si="5"/>
        <v>37.6</v>
      </c>
      <c r="B373" s="621">
        <v>2.92E-2</v>
      </c>
      <c r="C373" s="622">
        <v>3.5099999999999999E-2</v>
      </c>
      <c r="D373" s="623">
        <v>4.4200000000000003E-2</v>
      </c>
      <c r="E373" s="621">
        <v>2.92E-2</v>
      </c>
      <c r="F373" s="622">
        <v>3.5099999999999999E-2</v>
      </c>
      <c r="G373" s="623">
        <v>4.4299999999999999E-2</v>
      </c>
      <c r="H373" s="621">
        <v>3.3700000000000001E-2</v>
      </c>
      <c r="I373" s="622">
        <v>4.0500000000000001E-2</v>
      </c>
      <c r="J373" s="623">
        <v>5.11E-2</v>
      </c>
      <c r="K373" s="621">
        <v>3.8100000000000002E-2</v>
      </c>
      <c r="L373" s="622">
        <v>4.58E-2</v>
      </c>
      <c r="M373" s="623">
        <v>5.7700000000000001E-2</v>
      </c>
      <c r="N373" s="621">
        <v>4.1300000000000003E-2</v>
      </c>
      <c r="O373" s="622">
        <v>4.9599999999999998E-2</v>
      </c>
      <c r="P373" s="623">
        <v>6.25E-2</v>
      </c>
      <c r="Q373" s="621">
        <v>5.8299999999999998E-2</v>
      </c>
      <c r="R373" s="622">
        <v>7.0000000000000007E-2</v>
      </c>
      <c r="S373" s="623">
        <v>8.8400000000000006E-2</v>
      </c>
      <c r="T373" s="621">
        <v>0.1119</v>
      </c>
      <c r="U373" s="622">
        <v>0.1346</v>
      </c>
      <c r="V373" s="623">
        <v>0.1699</v>
      </c>
      <c r="W373" s="621">
        <v>0.13869999999999999</v>
      </c>
      <c r="X373" s="622">
        <v>0.16700000000000001</v>
      </c>
      <c r="Y373" s="623">
        <v>0.21079999999999999</v>
      </c>
    </row>
    <row r="374" spans="1:25">
      <c r="A374" s="227">
        <f t="shared" si="5"/>
        <v>37.700000000000003</v>
      </c>
      <c r="B374" s="621">
        <v>2.9499999999999998E-2</v>
      </c>
      <c r="C374" s="622">
        <v>3.5400000000000001E-2</v>
      </c>
      <c r="D374" s="623">
        <v>4.4499999999999998E-2</v>
      </c>
      <c r="E374" s="621">
        <v>2.9499999999999998E-2</v>
      </c>
      <c r="F374" s="622">
        <v>3.5400000000000001E-2</v>
      </c>
      <c r="G374" s="623">
        <v>4.4600000000000001E-2</v>
      </c>
      <c r="H374" s="621">
        <v>3.4000000000000002E-2</v>
      </c>
      <c r="I374" s="622">
        <v>4.0800000000000003E-2</v>
      </c>
      <c r="J374" s="623">
        <v>5.1400000000000001E-2</v>
      </c>
      <c r="K374" s="621">
        <v>3.8399999999999997E-2</v>
      </c>
      <c r="L374" s="622">
        <v>4.6100000000000002E-2</v>
      </c>
      <c r="M374" s="623">
        <v>5.8099999999999999E-2</v>
      </c>
      <c r="N374" s="621">
        <v>4.1599999999999998E-2</v>
      </c>
      <c r="O374" s="622">
        <v>0.05</v>
      </c>
      <c r="P374" s="623">
        <v>6.3E-2</v>
      </c>
      <c r="Q374" s="621">
        <v>5.8799999999999998E-2</v>
      </c>
      <c r="R374" s="622">
        <v>7.0599999999999996E-2</v>
      </c>
      <c r="S374" s="623">
        <v>8.8999999999999996E-2</v>
      </c>
      <c r="T374" s="621">
        <v>0.113</v>
      </c>
      <c r="U374" s="622">
        <v>0.13569999999999999</v>
      </c>
      <c r="V374" s="623">
        <v>0.17100000000000001</v>
      </c>
      <c r="W374" s="621">
        <v>0.14000000000000001</v>
      </c>
      <c r="X374" s="622">
        <v>0.16830000000000001</v>
      </c>
      <c r="Y374" s="623">
        <v>0.2122</v>
      </c>
    </row>
    <row r="375" spans="1:25">
      <c r="A375" s="227">
        <f t="shared" si="5"/>
        <v>37.799999999999997</v>
      </c>
      <c r="B375" s="621">
        <v>2.9700000000000001E-2</v>
      </c>
      <c r="C375" s="622">
        <v>3.56E-2</v>
      </c>
      <c r="D375" s="623">
        <v>4.48E-2</v>
      </c>
      <c r="E375" s="621">
        <v>2.98E-2</v>
      </c>
      <c r="F375" s="622">
        <v>3.5700000000000003E-2</v>
      </c>
      <c r="G375" s="623">
        <v>4.4900000000000002E-2</v>
      </c>
      <c r="H375" s="621">
        <v>3.4299999999999997E-2</v>
      </c>
      <c r="I375" s="622">
        <v>4.1099999999999998E-2</v>
      </c>
      <c r="J375" s="623">
        <v>5.1799999999999999E-2</v>
      </c>
      <c r="K375" s="621">
        <v>3.8800000000000001E-2</v>
      </c>
      <c r="L375" s="622">
        <v>4.65E-2</v>
      </c>
      <c r="M375" s="623">
        <v>5.8500000000000003E-2</v>
      </c>
      <c r="N375" s="621">
        <v>4.2000000000000003E-2</v>
      </c>
      <c r="O375" s="622">
        <v>5.04E-2</v>
      </c>
      <c r="P375" s="623">
        <v>6.3399999999999998E-2</v>
      </c>
      <c r="Q375" s="621">
        <v>5.9400000000000001E-2</v>
      </c>
      <c r="R375" s="622">
        <v>7.1199999999999999E-2</v>
      </c>
      <c r="S375" s="623">
        <v>8.9599999999999999E-2</v>
      </c>
      <c r="T375" s="621">
        <v>0.11409999999999999</v>
      </c>
      <c r="U375" s="622">
        <v>0.1368</v>
      </c>
      <c r="V375" s="623">
        <v>0.17219999999999999</v>
      </c>
      <c r="W375" s="621">
        <v>0.1414</v>
      </c>
      <c r="X375" s="622">
        <v>0.16969999999999999</v>
      </c>
      <c r="Y375" s="623">
        <v>0.2137</v>
      </c>
    </row>
    <row r="376" spans="1:25">
      <c r="A376" s="227">
        <f t="shared" si="5"/>
        <v>37.9</v>
      </c>
      <c r="B376" s="621">
        <v>0.03</v>
      </c>
      <c r="C376" s="622">
        <v>3.5900000000000001E-2</v>
      </c>
      <c r="D376" s="623">
        <v>4.5100000000000001E-2</v>
      </c>
      <c r="E376" s="621">
        <v>0.03</v>
      </c>
      <c r="F376" s="622">
        <v>3.5900000000000001E-2</v>
      </c>
      <c r="G376" s="623">
        <v>4.5199999999999997E-2</v>
      </c>
      <c r="H376" s="621">
        <v>3.4700000000000002E-2</v>
      </c>
      <c r="I376" s="622">
        <v>4.1500000000000002E-2</v>
      </c>
      <c r="J376" s="623">
        <v>5.21E-2</v>
      </c>
      <c r="K376" s="621">
        <v>3.9199999999999999E-2</v>
      </c>
      <c r="L376" s="622">
        <v>4.6899999999999997E-2</v>
      </c>
      <c r="M376" s="623">
        <v>5.8900000000000001E-2</v>
      </c>
      <c r="N376" s="621">
        <v>4.24E-2</v>
      </c>
      <c r="O376" s="622">
        <v>5.0799999999999998E-2</v>
      </c>
      <c r="P376" s="623">
        <v>6.3799999999999996E-2</v>
      </c>
      <c r="Q376" s="621">
        <v>0.06</v>
      </c>
      <c r="R376" s="622">
        <v>7.1800000000000003E-2</v>
      </c>
      <c r="S376" s="623">
        <v>9.0200000000000002E-2</v>
      </c>
      <c r="T376" s="621">
        <v>0.1152</v>
      </c>
      <c r="U376" s="622">
        <v>0.13789999999999999</v>
      </c>
      <c r="V376" s="623">
        <v>0.1734</v>
      </c>
      <c r="W376" s="621">
        <v>0.14269999999999999</v>
      </c>
      <c r="X376" s="622">
        <v>0.1711</v>
      </c>
      <c r="Y376" s="623">
        <v>0.21510000000000001</v>
      </c>
    </row>
    <row r="377" spans="1:25">
      <c r="A377" s="227">
        <f t="shared" si="5"/>
        <v>38</v>
      </c>
      <c r="B377" s="621">
        <v>3.0300000000000001E-2</v>
      </c>
      <c r="C377" s="622">
        <v>3.6200000000000003E-2</v>
      </c>
      <c r="D377" s="623">
        <v>4.5499999999999999E-2</v>
      </c>
      <c r="E377" s="621">
        <v>3.0300000000000001E-2</v>
      </c>
      <c r="F377" s="622">
        <v>3.6200000000000003E-2</v>
      </c>
      <c r="G377" s="623">
        <v>4.5499999999999999E-2</v>
      </c>
      <c r="H377" s="621">
        <v>3.5000000000000003E-2</v>
      </c>
      <c r="I377" s="622">
        <v>4.1799999999999997E-2</v>
      </c>
      <c r="J377" s="623">
        <v>5.2499999999999998E-2</v>
      </c>
      <c r="K377" s="621">
        <v>3.9600000000000003E-2</v>
      </c>
      <c r="L377" s="622">
        <v>4.7300000000000002E-2</v>
      </c>
      <c r="M377" s="623">
        <v>5.9299999999999999E-2</v>
      </c>
      <c r="N377" s="621">
        <v>4.2900000000000001E-2</v>
      </c>
      <c r="O377" s="622">
        <v>5.1200000000000002E-2</v>
      </c>
      <c r="P377" s="623">
        <v>6.4299999999999996E-2</v>
      </c>
      <c r="Q377" s="621">
        <v>6.0499999999999998E-2</v>
      </c>
      <c r="R377" s="622">
        <v>7.2300000000000003E-2</v>
      </c>
      <c r="S377" s="623">
        <v>9.0800000000000006E-2</v>
      </c>
      <c r="T377" s="621">
        <v>0.1163</v>
      </c>
      <c r="U377" s="622">
        <v>0.13900000000000001</v>
      </c>
      <c r="V377" s="623">
        <v>0.17460000000000001</v>
      </c>
      <c r="W377" s="621">
        <v>0.14410000000000001</v>
      </c>
      <c r="X377" s="622">
        <v>0.1724</v>
      </c>
      <c r="Y377" s="623">
        <v>0.21659999999999999</v>
      </c>
    </row>
    <row r="378" spans="1:25">
      <c r="A378" s="227">
        <f t="shared" si="5"/>
        <v>38.1</v>
      </c>
      <c r="B378" s="621">
        <v>3.0599999999999999E-2</v>
      </c>
      <c r="C378" s="622">
        <v>3.6499999999999998E-2</v>
      </c>
      <c r="D378" s="623">
        <v>4.58E-2</v>
      </c>
      <c r="E378" s="621">
        <v>3.0599999999999999E-2</v>
      </c>
      <c r="F378" s="622">
        <v>3.6499999999999998E-2</v>
      </c>
      <c r="G378" s="623">
        <v>4.58E-2</v>
      </c>
      <c r="H378" s="621">
        <v>3.5299999999999998E-2</v>
      </c>
      <c r="I378" s="622">
        <v>4.2200000000000001E-2</v>
      </c>
      <c r="J378" s="623">
        <v>5.2900000000000003E-2</v>
      </c>
      <c r="K378" s="621">
        <v>3.9899999999999998E-2</v>
      </c>
      <c r="L378" s="622">
        <v>4.7699999999999999E-2</v>
      </c>
      <c r="M378" s="623">
        <v>5.9700000000000003E-2</v>
      </c>
      <c r="N378" s="621">
        <v>4.3299999999999998E-2</v>
      </c>
      <c r="O378" s="622">
        <v>5.16E-2</v>
      </c>
      <c r="P378" s="623">
        <v>6.4699999999999994E-2</v>
      </c>
      <c r="Q378" s="621">
        <v>6.1100000000000002E-2</v>
      </c>
      <c r="R378" s="622">
        <v>7.2900000000000006E-2</v>
      </c>
      <c r="S378" s="623">
        <v>9.1399999999999995E-2</v>
      </c>
      <c r="T378" s="621">
        <v>0.1174</v>
      </c>
      <c r="U378" s="622">
        <v>0.14019999999999999</v>
      </c>
      <c r="V378" s="623">
        <v>0.17580000000000001</v>
      </c>
      <c r="W378" s="621">
        <v>0.14549999999999999</v>
      </c>
      <c r="X378" s="622">
        <v>0.1739</v>
      </c>
      <c r="Y378" s="623">
        <v>0.21809999999999999</v>
      </c>
    </row>
    <row r="379" spans="1:25">
      <c r="A379" s="227">
        <f t="shared" si="5"/>
        <v>38.200000000000003</v>
      </c>
      <c r="B379" s="621">
        <v>3.09E-2</v>
      </c>
      <c r="C379" s="622">
        <v>3.6799999999999999E-2</v>
      </c>
      <c r="D379" s="623">
        <v>4.6100000000000002E-2</v>
      </c>
      <c r="E379" s="621">
        <v>3.09E-2</v>
      </c>
      <c r="F379" s="622">
        <v>3.6799999999999999E-2</v>
      </c>
      <c r="G379" s="623">
        <v>4.6100000000000002E-2</v>
      </c>
      <c r="H379" s="621">
        <v>3.5700000000000003E-2</v>
      </c>
      <c r="I379" s="622">
        <v>4.2500000000000003E-2</v>
      </c>
      <c r="J379" s="623">
        <v>5.3199999999999997E-2</v>
      </c>
      <c r="K379" s="621">
        <v>4.0300000000000002E-2</v>
      </c>
      <c r="L379" s="622">
        <v>4.8099999999999997E-2</v>
      </c>
      <c r="M379" s="623">
        <v>6.0199999999999997E-2</v>
      </c>
      <c r="N379" s="621">
        <v>4.3700000000000003E-2</v>
      </c>
      <c r="O379" s="622">
        <v>5.1999999999999998E-2</v>
      </c>
      <c r="P379" s="623">
        <v>6.5199999999999994E-2</v>
      </c>
      <c r="Q379" s="621">
        <v>6.1699999999999998E-2</v>
      </c>
      <c r="R379" s="622">
        <v>7.3499999999999996E-2</v>
      </c>
      <c r="S379" s="623">
        <v>9.2100000000000001E-2</v>
      </c>
      <c r="T379" s="621">
        <v>0.11849999999999999</v>
      </c>
      <c r="U379" s="622">
        <v>0.14130000000000001</v>
      </c>
      <c r="V379" s="623">
        <v>0.17710000000000001</v>
      </c>
      <c r="W379" s="621">
        <v>0.1469</v>
      </c>
      <c r="X379" s="622">
        <v>0.17530000000000001</v>
      </c>
      <c r="Y379" s="623">
        <v>0.21970000000000001</v>
      </c>
    </row>
    <row r="380" spans="1:25">
      <c r="A380" s="227">
        <f t="shared" si="5"/>
        <v>38.299999999999997</v>
      </c>
      <c r="B380" s="621">
        <v>3.1199999999999999E-2</v>
      </c>
      <c r="C380" s="622">
        <v>3.7100000000000001E-2</v>
      </c>
      <c r="D380" s="623">
        <v>4.6399999999999997E-2</v>
      </c>
      <c r="E380" s="621">
        <v>3.1199999999999999E-2</v>
      </c>
      <c r="F380" s="622">
        <v>3.7199999999999997E-2</v>
      </c>
      <c r="G380" s="623">
        <v>4.65E-2</v>
      </c>
      <c r="H380" s="621">
        <v>3.5999999999999997E-2</v>
      </c>
      <c r="I380" s="622">
        <v>4.2900000000000001E-2</v>
      </c>
      <c r="J380" s="623">
        <v>5.3600000000000002E-2</v>
      </c>
      <c r="K380" s="621">
        <v>4.07E-2</v>
      </c>
      <c r="L380" s="622">
        <v>4.8500000000000001E-2</v>
      </c>
      <c r="M380" s="623">
        <v>6.0600000000000001E-2</v>
      </c>
      <c r="N380" s="621">
        <v>4.41E-2</v>
      </c>
      <c r="O380" s="622">
        <v>5.2499999999999998E-2</v>
      </c>
      <c r="P380" s="623">
        <v>6.5600000000000006E-2</v>
      </c>
      <c r="Q380" s="621">
        <v>6.2300000000000001E-2</v>
      </c>
      <c r="R380" s="622">
        <v>7.4200000000000002E-2</v>
      </c>
      <c r="S380" s="623">
        <v>9.2700000000000005E-2</v>
      </c>
      <c r="T380" s="621">
        <v>0.1197</v>
      </c>
      <c r="U380" s="622">
        <v>0.14249999999999999</v>
      </c>
      <c r="V380" s="623">
        <v>0.17829999999999999</v>
      </c>
      <c r="W380" s="621">
        <v>0.1484</v>
      </c>
      <c r="X380" s="622">
        <v>0.17680000000000001</v>
      </c>
      <c r="Y380" s="623">
        <v>0.22120000000000001</v>
      </c>
    </row>
    <row r="381" spans="1:25">
      <c r="A381" s="227">
        <f t="shared" si="5"/>
        <v>38.4</v>
      </c>
      <c r="B381" s="621">
        <v>3.15E-2</v>
      </c>
      <c r="C381" s="622">
        <v>3.7400000000000003E-2</v>
      </c>
      <c r="D381" s="623">
        <v>4.6800000000000001E-2</v>
      </c>
      <c r="E381" s="621">
        <v>3.15E-2</v>
      </c>
      <c r="F381" s="622">
        <v>3.7499999999999999E-2</v>
      </c>
      <c r="G381" s="623">
        <v>4.6800000000000001E-2</v>
      </c>
      <c r="H381" s="621">
        <v>3.6400000000000002E-2</v>
      </c>
      <c r="I381" s="622">
        <v>4.3200000000000002E-2</v>
      </c>
      <c r="J381" s="623">
        <v>5.3999999999999999E-2</v>
      </c>
      <c r="K381" s="621">
        <v>4.1099999999999998E-2</v>
      </c>
      <c r="L381" s="622">
        <v>4.8899999999999999E-2</v>
      </c>
      <c r="M381" s="623">
        <v>6.0999999999999999E-2</v>
      </c>
      <c r="N381" s="621">
        <v>4.4600000000000001E-2</v>
      </c>
      <c r="O381" s="622">
        <v>5.2900000000000003E-2</v>
      </c>
      <c r="P381" s="623">
        <v>6.6100000000000006E-2</v>
      </c>
      <c r="Q381" s="621">
        <v>6.2899999999999998E-2</v>
      </c>
      <c r="R381" s="622">
        <v>7.4800000000000005E-2</v>
      </c>
      <c r="S381" s="623">
        <v>9.3399999999999997E-2</v>
      </c>
      <c r="T381" s="621">
        <v>0.12089999999999999</v>
      </c>
      <c r="U381" s="622">
        <v>0.14369999999999999</v>
      </c>
      <c r="V381" s="623">
        <v>0.17960000000000001</v>
      </c>
      <c r="W381" s="621">
        <v>0.14979999999999999</v>
      </c>
      <c r="X381" s="622">
        <v>0.1782</v>
      </c>
      <c r="Y381" s="623">
        <v>0.2228</v>
      </c>
    </row>
    <row r="382" spans="1:25">
      <c r="A382" s="227">
        <f t="shared" si="5"/>
        <v>38.5</v>
      </c>
      <c r="B382" s="621">
        <v>3.1800000000000002E-2</v>
      </c>
      <c r="C382" s="622">
        <v>3.78E-2</v>
      </c>
      <c r="D382" s="623">
        <v>4.7100000000000003E-2</v>
      </c>
      <c r="E382" s="621">
        <v>3.1899999999999998E-2</v>
      </c>
      <c r="F382" s="622">
        <v>3.78E-2</v>
      </c>
      <c r="G382" s="623">
        <v>4.7100000000000003E-2</v>
      </c>
      <c r="H382" s="621">
        <v>3.6700000000000003E-2</v>
      </c>
      <c r="I382" s="622">
        <v>4.36E-2</v>
      </c>
      <c r="J382" s="623">
        <v>5.4399999999999997E-2</v>
      </c>
      <c r="K382" s="621">
        <v>4.1500000000000002E-2</v>
      </c>
      <c r="L382" s="622">
        <v>4.9299999999999997E-2</v>
      </c>
      <c r="M382" s="623">
        <v>6.1499999999999999E-2</v>
      </c>
      <c r="N382" s="621">
        <v>4.4999999999999998E-2</v>
      </c>
      <c r="O382" s="622">
        <v>5.3400000000000003E-2</v>
      </c>
      <c r="P382" s="623">
        <v>6.6600000000000006E-2</v>
      </c>
      <c r="Q382" s="621">
        <v>6.3600000000000004E-2</v>
      </c>
      <c r="R382" s="622">
        <v>7.5399999999999995E-2</v>
      </c>
      <c r="S382" s="623">
        <v>9.4100000000000003E-2</v>
      </c>
      <c r="T382" s="621">
        <v>0.1221</v>
      </c>
      <c r="U382" s="622">
        <v>0.1449</v>
      </c>
      <c r="V382" s="623">
        <v>0.18090000000000001</v>
      </c>
      <c r="W382" s="621">
        <v>0.15129999999999999</v>
      </c>
      <c r="X382" s="622">
        <v>0.1797</v>
      </c>
      <c r="Y382" s="623">
        <v>0.22439999999999999</v>
      </c>
    </row>
    <row r="383" spans="1:25">
      <c r="A383" s="227">
        <f t="shared" si="5"/>
        <v>38.6</v>
      </c>
      <c r="B383" s="621">
        <v>3.2099999999999997E-2</v>
      </c>
      <c r="C383" s="622">
        <v>3.8100000000000002E-2</v>
      </c>
      <c r="D383" s="623">
        <v>4.7399999999999998E-2</v>
      </c>
      <c r="E383" s="621">
        <v>3.2199999999999999E-2</v>
      </c>
      <c r="F383" s="622">
        <v>3.8100000000000002E-2</v>
      </c>
      <c r="G383" s="623">
        <v>4.7500000000000001E-2</v>
      </c>
      <c r="H383" s="621">
        <v>3.7100000000000001E-2</v>
      </c>
      <c r="I383" s="622">
        <v>4.3999999999999997E-2</v>
      </c>
      <c r="J383" s="623">
        <v>5.4800000000000001E-2</v>
      </c>
      <c r="K383" s="621">
        <v>4.2000000000000003E-2</v>
      </c>
      <c r="L383" s="622">
        <v>4.9700000000000001E-2</v>
      </c>
      <c r="M383" s="623">
        <v>6.1899999999999997E-2</v>
      </c>
      <c r="N383" s="621">
        <v>4.5400000000000003E-2</v>
      </c>
      <c r="O383" s="622">
        <v>5.3800000000000001E-2</v>
      </c>
      <c r="P383" s="623">
        <v>6.7100000000000007E-2</v>
      </c>
      <c r="Q383" s="621">
        <v>6.4199999999999993E-2</v>
      </c>
      <c r="R383" s="622">
        <v>7.5999999999999998E-2</v>
      </c>
      <c r="S383" s="623">
        <v>9.4799999999999995E-2</v>
      </c>
      <c r="T383" s="621">
        <v>0.12330000000000001</v>
      </c>
      <c r="U383" s="622">
        <v>0.1462</v>
      </c>
      <c r="V383" s="623">
        <v>0.1822</v>
      </c>
      <c r="W383" s="621">
        <v>0.15279999999999999</v>
      </c>
      <c r="X383" s="622">
        <v>0.18129999999999999</v>
      </c>
      <c r="Y383" s="623">
        <v>0.2261</v>
      </c>
    </row>
    <row r="384" spans="1:25">
      <c r="A384" s="227">
        <f t="shared" si="5"/>
        <v>38.700000000000003</v>
      </c>
      <c r="B384" s="621">
        <v>3.2500000000000001E-2</v>
      </c>
      <c r="C384" s="622">
        <v>3.8399999999999997E-2</v>
      </c>
      <c r="D384" s="623">
        <v>4.7800000000000002E-2</v>
      </c>
      <c r="E384" s="621">
        <v>3.2500000000000001E-2</v>
      </c>
      <c r="F384" s="622">
        <v>3.8399999999999997E-2</v>
      </c>
      <c r="G384" s="623">
        <v>4.7800000000000002E-2</v>
      </c>
      <c r="H384" s="621">
        <v>3.7499999999999999E-2</v>
      </c>
      <c r="I384" s="622">
        <v>4.4299999999999999E-2</v>
      </c>
      <c r="J384" s="623">
        <v>5.5199999999999999E-2</v>
      </c>
      <c r="K384" s="621">
        <v>4.24E-2</v>
      </c>
      <c r="L384" s="622">
        <v>5.0099999999999999E-2</v>
      </c>
      <c r="M384" s="623">
        <v>6.2399999999999997E-2</v>
      </c>
      <c r="N384" s="621">
        <v>4.5900000000000003E-2</v>
      </c>
      <c r="O384" s="622">
        <v>5.4300000000000001E-2</v>
      </c>
      <c r="P384" s="623">
        <v>6.7599999999999993E-2</v>
      </c>
      <c r="Q384" s="621">
        <v>6.4799999999999996E-2</v>
      </c>
      <c r="R384" s="622">
        <v>7.6700000000000004E-2</v>
      </c>
      <c r="S384" s="623">
        <v>9.5500000000000002E-2</v>
      </c>
      <c r="T384" s="621">
        <v>0.1245</v>
      </c>
      <c r="U384" s="622">
        <v>0.1474</v>
      </c>
      <c r="V384" s="623">
        <v>0.18360000000000001</v>
      </c>
      <c r="W384" s="621">
        <v>0.15429999999999999</v>
      </c>
      <c r="X384" s="622">
        <v>0.18279999999999999</v>
      </c>
      <c r="Y384" s="623">
        <v>0.22770000000000001</v>
      </c>
    </row>
    <row r="385" spans="1:25">
      <c r="A385" s="227">
        <f t="shared" si="5"/>
        <v>38.799999999999997</v>
      </c>
      <c r="B385" s="621">
        <v>3.2800000000000003E-2</v>
      </c>
      <c r="C385" s="622">
        <v>3.8699999999999998E-2</v>
      </c>
      <c r="D385" s="623">
        <v>4.82E-2</v>
      </c>
      <c r="E385" s="621">
        <v>3.2800000000000003E-2</v>
      </c>
      <c r="F385" s="622">
        <v>3.8800000000000001E-2</v>
      </c>
      <c r="G385" s="623">
        <v>4.82E-2</v>
      </c>
      <c r="H385" s="621">
        <v>3.7900000000000003E-2</v>
      </c>
      <c r="I385" s="622">
        <v>4.4699999999999997E-2</v>
      </c>
      <c r="J385" s="623">
        <v>5.5599999999999997E-2</v>
      </c>
      <c r="K385" s="621">
        <v>4.2799999999999998E-2</v>
      </c>
      <c r="L385" s="622">
        <v>5.0599999999999999E-2</v>
      </c>
      <c r="M385" s="623">
        <v>6.2799999999999995E-2</v>
      </c>
      <c r="N385" s="621">
        <v>4.6399999999999997E-2</v>
      </c>
      <c r="O385" s="622">
        <v>5.4800000000000001E-2</v>
      </c>
      <c r="P385" s="623">
        <v>6.8099999999999994E-2</v>
      </c>
      <c r="Q385" s="621">
        <v>6.5500000000000003E-2</v>
      </c>
      <c r="R385" s="622">
        <v>7.7399999999999997E-2</v>
      </c>
      <c r="S385" s="623">
        <v>9.6199999999999994E-2</v>
      </c>
      <c r="T385" s="621">
        <v>0.1258</v>
      </c>
      <c r="U385" s="622">
        <v>0.1487</v>
      </c>
      <c r="V385" s="623">
        <v>0.18490000000000001</v>
      </c>
      <c r="W385" s="621">
        <v>0.15590000000000001</v>
      </c>
      <c r="X385" s="622">
        <v>0.18440000000000001</v>
      </c>
      <c r="Y385" s="623">
        <v>0.22939999999999999</v>
      </c>
    </row>
    <row r="386" spans="1:25">
      <c r="A386" s="227">
        <f t="shared" si="5"/>
        <v>38.9</v>
      </c>
      <c r="B386" s="621">
        <v>3.3099999999999997E-2</v>
      </c>
      <c r="C386" s="622">
        <v>3.9100000000000003E-2</v>
      </c>
      <c r="D386" s="623">
        <v>4.8500000000000001E-2</v>
      </c>
      <c r="E386" s="621">
        <v>3.32E-2</v>
      </c>
      <c r="F386" s="622">
        <v>3.9100000000000003E-2</v>
      </c>
      <c r="G386" s="623">
        <v>4.8500000000000001E-2</v>
      </c>
      <c r="H386" s="621">
        <v>3.8199999999999998E-2</v>
      </c>
      <c r="I386" s="622">
        <v>4.5100000000000001E-2</v>
      </c>
      <c r="J386" s="623">
        <v>5.6000000000000001E-2</v>
      </c>
      <c r="K386" s="621">
        <v>4.3200000000000002E-2</v>
      </c>
      <c r="L386" s="622">
        <v>5.0999999999999997E-2</v>
      </c>
      <c r="M386" s="623">
        <v>6.3299999999999995E-2</v>
      </c>
      <c r="N386" s="621">
        <v>4.6800000000000001E-2</v>
      </c>
      <c r="O386" s="622">
        <v>5.5199999999999999E-2</v>
      </c>
      <c r="P386" s="623">
        <v>6.8599999999999994E-2</v>
      </c>
      <c r="Q386" s="621">
        <v>6.6199999999999995E-2</v>
      </c>
      <c r="R386" s="622">
        <v>7.8E-2</v>
      </c>
      <c r="S386" s="623">
        <v>9.69E-2</v>
      </c>
      <c r="T386" s="621">
        <v>0.127</v>
      </c>
      <c r="U386" s="622">
        <v>0.15</v>
      </c>
      <c r="V386" s="623">
        <v>0.18629999999999999</v>
      </c>
      <c r="W386" s="621">
        <v>0.1575</v>
      </c>
      <c r="X386" s="622">
        <v>0.186</v>
      </c>
      <c r="Y386" s="623">
        <v>0.2311</v>
      </c>
    </row>
    <row r="387" spans="1:25">
      <c r="A387" s="227">
        <f t="shared" si="5"/>
        <v>39</v>
      </c>
      <c r="B387" s="621">
        <v>3.3500000000000002E-2</v>
      </c>
      <c r="C387" s="622">
        <v>3.9399999999999998E-2</v>
      </c>
      <c r="D387" s="623">
        <v>4.8899999999999999E-2</v>
      </c>
      <c r="E387" s="621">
        <v>3.3500000000000002E-2</v>
      </c>
      <c r="F387" s="622">
        <v>3.9399999999999998E-2</v>
      </c>
      <c r="G387" s="623">
        <v>4.8899999999999999E-2</v>
      </c>
      <c r="H387" s="621">
        <v>3.8600000000000002E-2</v>
      </c>
      <c r="I387" s="622">
        <v>4.5499999999999999E-2</v>
      </c>
      <c r="J387" s="623">
        <v>5.6399999999999999E-2</v>
      </c>
      <c r="K387" s="621">
        <v>4.3700000000000003E-2</v>
      </c>
      <c r="L387" s="622">
        <v>5.1400000000000001E-2</v>
      </c>
      <c r="M387" s="623">
        <v>6.3799999999999996E-2</v>
      </c>
      <c r="N387" s="621">
        <v>4.7300000000000002E-2</v>
      </c>
      <c r="O387" s="622">
        <v>5.57E-2</v>
      </c>
      <c r="P387" s="623">
        <v>6.9099999999999995E-2</v>
      </c>
      <c r="Q387" s="621">
        <v>6.6799999999999998E-2</v>
      </c>
      <c r="R387" s="622">
        <v>7.8700000000000006E-2</v>
      </c>
      <c r="S387" s="623">
        <v>9.7600000000000006E-2</v>
      </c>
      <c r="T387" s="621">
        <v>0.1283</v>
      </c>
      <c r="U387" s="622">
        <v>0.15129999999999999</v>
      </c>
      <c r="V387" s="623">
        <v>0.18770000000000001</v>
      </c>
      <c r="W387" s="621">
        <v>0.15909999999999999</v>
      </c>
      <c r="X387" s="622">
        <v>0.18759999999999999</v>
      </c>
      <c r="Y387" s="623">
        <v>0.23280000000000001</v>
      </c>
    </row>
    <row r="388" spans="1:25">
      <c r="A388" s="227">
        <f t="shared" si="5"/>
        <v>39.1</v>
      </c>
      <c r="B388" s="621">
        <v>3.3799999999999997E-2</v>
      </c>
      <c r="C388" s="622">
        <v>3.9800000000000002E-2</v>
      </c>
      <c r="D388" s="623">
        <v>4.9200000000000001E-2</v>
      </c>
      <c r="E388" s="621">
        <v>3.3799999999999997E-2</v>
      </c>
      <c r="F388" s="622">
        <v>3.9800000000000002E-2</v>
      </c>
      <c r="G388" s="623">
        <v>4.9299999999999997E-2</v>
      </c>
      <c r="H388" s="621">
        <v>3.9E-2</v>
      </c>
      <c r="I388" s="622">
        <v>4.5900000000000003E-2</v>
      </c>
      <c r="J388" s="623">
        <v>5.6899999999999999E-2</v>
      </c>
      <c r="K388" s="621">
        <v>4.41E-2</v>
      </c>
      <c r="L388" s="622">
        <v>5.1900000000000002E-2</v>
      </c>
      <c r="M388" s="623">
        <v>6.4299999999999996E-2</v>
      </c>
      <c r="N388" s="621">
        <v>4.7800000000000002E-2</v>
      </c>
      <c r="O388" s="622">
        <v>5.62E-2</v>
      </c>
      <c r="P388" s="623">
        <v>6.9599999999999995E-2</v>
      </c>
      <c r="Q388" s="621">
        <v>6.7500000000000004E-2</v>
      </c>
      <c r="R388" s="622">
        <v>7.9399999999999998E-2</v>
      </c>
      <c r="S388" s="623">
        <v>9.8400000000000001E-2</v>
      </c>
      <c r="T388" s="621">
        <v>0.12970000000000001</v>
      </c>
      <c r="U388" s="622">
        <v>0.15260000000000001</v>
      </c>
      <c r="V388" s="623">
        <v>0.18909999999999999</v>
      </c>
      <c r="W388" s="621">
        <v>0.16070000000000001</v>
      </c>
      <c r="X388" s="622">
        <v>0.1893</v>
      </c>
      <c r="Y388" s="623">
        <v>0.2346</v>
      </c>
    </row>
    <row r="389" spans="1:25">
      <c r="A389" s="227">
        <f t="shared" si="5"/>
        <v>39.200000000000003</v>
      </c>
      <c r="B389" s="621">
        <v>3.4200000000000001E-2</v>
      </c>
      <c r="C389" s="622">
        <v>4.0099999999999997E-2</v>
      </c>
      <c r="D389" s="623">
        <v>4.9599999999999998E-2</v>
      </c>
      <c r="E389" s="621">
        <v>3.4200000000000001E-2</v>
      </c>
      <c r="F389" s="622">
        <v>4.0099999999999997E-2</v>
      </c>
      <c r="G389" s="623">
        <v>4.9700000000000001E-2</v>
      </c>
      <c r="H389" s="621">
        <v>3.9399999999999998E-2</v>
      </c>
      <c r="I389" s="622">
        <v>4.6300000000000001E-2</v>
      </c>
      <c r="J389" s="623">
        <v>5.7299999999999997E-2</v>
      </c>
      <c r="K389" s="621">
        <v>4.4600000000000001E-2</v>
      </c>
      <c r="L389" s="622">
        <v>5.2400000000000002E-2</v>
      </c>
      <c r="M389" s="623">
        <v>6.4799999999999996E-2</v>
      </c>
      <c r="N389" s="621">
        <v>4.8300000000000003E-2</v>
      </c>
      <c r="O389" s="622">
        <v>5.67E-2</v>
      </c>
      <c r="P389" s="623">
        <v>7.0099999999999996E-2</v>
      </c>
      <c r="Q389" s="621">
        <v>6.8199999999999997E-2</v>
      </c>
      <c r="R389" s="622">
        <v>8.0100000000000005E-2</v>
      </c>
      <c r="S389" s="623">
        <v>9.9099999999999994E-2</v>
      </c>
      <c r="T389" s="621">
        <v>0.13100000000000001</v>
      </c>
      <c r="U389" s="622">
        <v>0.154</v>
      </c>
      <c r="V389" s="623">
        <v>0.19059999999999999</v>
      </c>
      <c r="W389" s="621">
        <v>0.16239999999999999</v>
      </c>
      <c r="X389" s="622">
        <v>0.191</v>
      </c>
      <c r="Y389" s="623">
        <v>0.2364</v>
      </c>
    </row>
    <row r="390" spans="1:25">
      <c r="A390" s="227">
        <f t="shared" si="5"/>
        <v>39.299999999999997</v>
      </c>
      <c r="B390" s="621">
        <v>3.4500000000000003E-2</v>
      </c>
      <c r="C390" s="622">
        <v>4.0500000000000001E-2</v>
      </c>
      <c r="D390" s="623">
        <v>0.05</v>
      </c>
      <c r="E390" s="621">
        <v>3.4500000000000003E-2</v>
      </c>
      <c r="F390" s="622">
        <v>4.0500000000000001E-2</v>
      </c>
      <c r="G390" s="623">
        <v>0.05</v>
      </c>
      <c r="H390" s="621">
        <v>3.9800000000000002E-2</v>
      </c>
      <c r="I390" s="622">
        <v>4.6699999999999998E-2</v>
      </c>
      <c r="J390" s="623">
        <v>5.7700000000000001E-2</v>
      </c>
      <c r="K390" s="621">
        <v>4.4999999999999998E-2</v>
      </c>
      <c r="L390" s="622">
        <v>5.28E-2</v>
      </c>
      <c r="M390" s="623">
        <v>6.5299999999999997E-2</v>
      </c>
      <c r="N390" s="621">
        <v>4.8800000000000003E-2</v>
      </c>
      <c r="O390" s="622">
        <v>5.7200000000000001E-2</v>
      </c>
      <c r="P390" s="623">
        <v>7.0699999999999999E-2</v>
      </c>
      <c r="Q390" s="621">
        <v>6.8900000000000003E-2</v>
      </c>
      <c r="R390" s="622">
        <v>8.0799999999999997E-2</v>
      </c>
      <c r="S390" s="623">
        <v>9.9900000000000003E-2</v>
      </c>
      <c r="T390" s="621">
        <v>0.13239999999999999</v>
      </c>
      <c r="U390" s="622">
        <v>0.15540000000000001</v>
      </c>
      <c r="V390" s="623">
        <v>0.192</v>
      </c>
      <c r="W390" s="621">
        <v>0.1641</v>
      </c>
      <c r="X390" s="622">
        <v>0.19270000000000001</v>
      </c>
      <c r="Y390" s="623">
        <v>0.2382</v>
      </c>
    </row>
    <row r="391" spans="1:25">
      <c r="A391" s="227">
        <f t="shared" si="5"/>
        <v>39.4</v>
      </c>
      <c r="B391" s="621">
        <v>3.49E-2</v>
      </c>
      <c r="C391" s="622">
        <v>4.0800000000000003E-2</v>
      </c>
      <c r="D391" s="623">
        <v>5.04E-2</v>
      </c>
      <c r="E391" s="621">
        <v>3.49E-2</v>
      </c>
      <c r="F391" s="622">
        <v>4.0899999999999999E-2</v>
      </c>
      <c r="G391" s="623">
        <v>5.04E-2</v>
      </c>
      <c r="H391" s="621">
        <v>4.0300000000000002E-2</v>
      </c>
      <c r="I391" s="622">
        <v>4.7100000000000003E-2</v>
      </c>
      <c r="J391" s="623">
        <v>5.8200000000000002E-2</v>
      </c>
      <c r="K391" s="621">
        <v>4.5499999999999999E-2</v>
      </c>
      <c r="L391" s="622">
        <v>5.33E-2</v>
      </c>
      <c r="M391" s="623">
        <v>6.5799999999999997E-2</v>
      </c>
      <c r="N391" s="621">
        <v>4.9299999999999997E-2</v>
      </c>
      <c r="O391" s="622">
        <v>5.7700000000000001E-2</v>
      </c>
      <c r="P391" s="623">
        <v>7.1199999999999999E-2</v>
      </c>
      <c r="Q391" s="621">
        <v>6.9599999999999995E-2</v>
      </c>
      <c r="R391" s="622">
        <v>8.1600000000000006E-2</v>
      </c>
      <c r="S391" s="623">
        <v>0.1007</v>
      </c>
      <c r="T391" s="621">
        <v>0.13370000000000001</v>
      </c>
      <c r="U391" s="622">
        <v>0.15679999999999999</v>
      </c>
      <c r="V391" s="623">
        <v>0.19350000000000001</v>
      </c>
      <c r="W391" s="621">
        <v>0.1658</v>
      </c>
      <c r="X391" s="622">
        <v>0.19439999999999999</v>
      </c>
      <c r="Y391" s="623">
        <v>0.24010000000000001</v>
      </c>
    </row>
    <row r="392" spans="1:25">
      <c r="A392" s="227">
        <f t="shared" si="5"/>
        <v>39.5</v>
      </c>
      <c r="B392" s="621">
        <v>3.5200000000000002E-2</v>
      </c>
      <c r="C392" s="622">
        <v>4.1200000000000001E-2</v>
      </c>
      <c r="D392" s="623">
        <v>5.0799999999999998E-2</v>
      </c>
      <c r="E392" s="621">
        <v>3.5299999999999998E-2</v>
      </c>
      <c r="F392" s="622">
        <v>4.1200000000000001E-2</v>
      </c>
      <c r="G392" s="623">
        <v>5.0799999999999998E-2</v>
      </c>
      <c r="H392" s="621">
        <v>4.07E-2</v>
      </c>
      <c r="I392" s="622">
        <v>4.7600000000000003E-2</v>
      </c>
      <c r="J392" s="623">
        <v>5.8599999999999999E-2</v>
      </c>
      <c r="K392" s="621">
        <v>4.5999999999999999E-2</v>
      </c>
      <c r="L392" s="622">
        <v>5.3800000000000001E-2</v>
      </c>
      <c r="M392" s="623">
        <v>6.6299999999999998E-2</v>
      </c>
      <c r="N392" s="621">
        <v>4.9799999999999997E-2</v>
      </c>
      <c r="O392" s="622">
        <v>5.8299999999999998E-2</v>
      </c>
      <c r="P392" s="623">
        <v>7.1800000000000003E-2</v>
      </c>
      <c r="Q392" s="621">
        <v>7.0400000000000004E-2</v>
      </c>
      <c r="R392" s="622">
        <v>8.2299999999999998E-2</v>
      </c>
      <c r="S392" s="623">
        <v>0.1014</v>
      </c>
      <c r="T392" s="621">
        <v>0.1351</v>
      </c>
      <c r="U392" s="622">
        <v>0.15820000000000001</v>
      </c>
      <c r="V392" s="623">
        <v>0.19500000000000001</v>
      </c>
      <c r="W392" s="621">
        <v>0.16750000000000001</v>
      </c>
      <c r="X392" s="622">
        <v>0.19620000000000001</v>
      </c>
      <c r="Y392" s="623">
        <v>0.2419</v>
      </c>
    </row>
    <row r="393" spans="1:25">
      <c r="A393" s="227">
        <f t="shared" si="5"/>
        <v>39.6</v>
      </c>
      <c r="B393" s="621">
        <v>3.56E-2</v>
      </c>
      <c r="C393" s="622">
        <v>4.1599999999999998E-2</v>
      </c>
      <c r="D393" s="623">
        <v>5.1200000000000002E-2</v>
      </c>
      <c r="E393" s="621">
        <v>3.56E-2</v>
      </c>
      <c r="F393" s="622">
        <v>4.1599999999999998E-2</v>
      </c>
      <c r="G393" s="623">
        <v>5.1200000000000002E-2</v>
      </c>
      <c r="H393" s="621">
        <v>4.1099999999999998E-2</v>
      </c>
      <c r="I393" s="622">
        <v>4.8000000000000001E-2</v>
      </c>
      <c r="J393" s="623">
        <v>5.91E-2</v>
      </c>
      <c r="K393" s="621">
        <v>4.65E-2</v>
      </c>
      <c r="L393" s="622">
        <v>5.4300000000000001E-2</v>
      </c>
      <c r="M393" s="623">
        <v>6.6799999999999998E-2</v>
      </c>
      <c r="N393" s="621">
        <v>5.0299999999999997E-2</v>
      </c>
      <c r="O393" s="622">
        <v>5.8799999999999998E-2</v>
      </c>
      <c r="P393" s="623">
        <v>7.2400000000000006E-2</v>
      </c>
      <c r="Q393" s="621">
        <v>7.1099999999999997E-2</v>
      </c>
      <c r="R393" s="622">
        <v>8.3099999999999993E-2</v>
      </c>
      <c r="S393" s="623">
        <v>0.1022</v>
      </c>
      <c r="T393" s="621">
        <v>0.1366</v>
      </c>
      <c r="U393" s="622">
        <v>0.15959999999999999</v>
      </c>
      <c r="V393" s="623">
        <v>0.1966</v>
      </c>
      <c r="W393" s="621">
        <v>0.16930000000000001</v>
      </c>
      <c r="X393" s="622">
        <v>0.19800000000000001</v>
      </c>
      <c r="Y393" s="623">
        <v>0.24379999999999999</v>
      </c>
    </row>
    <row r="394" spans="1:25">
      <c r="A394" s="227">
        <f t="shared" ref="A394:A457" si="6">ROUND(A393+0.1,1)</f>
        <v>39.700000000000003</v>
      </c>
      <c r="B394" s="621">
        <v>3.5999999999999997E-2</v>
      </c>
      <c r="C394" s="622">
        <v>4.2000000000000003E-2</v>
      </c>
      <c r="D394" s="623">
        <v>5.16E-2</v>
      </c>
      <c r="E394" s="621">
        <v>3.5999999999999997E-2</v>
      </c>
      <c r="F394" s="622">
        <v>4.2000000000000003E-2</v>
      </c>
      <c r="G394" s="623">
        <v>5.16E-2</v>
      </c>
      <c r="H394" s="621">
        <v>4.1500000000000002E-2</v>
      </c>
      <c r="I394" s="622">
        <v>4.8500000000000001E-2</v>
      </c>
      <c r="J394" s="623">
        <v>5.96E-2</v>
      </c>
      <c r="K394" s="621">
        <v>4.7E-2</v>
      </c>
      <c r="L394" s="622">
        <v>5.4800000000000001E-2</v>
      </c>
      <c r="M394" s="623">
        <v>6.7299999999999999E-2</v>
      </c>
      <c r="N394" s="621">
        <v>5.0900000000000001E-2</v>
      </c>
      <c r="O394" s="622">
        <v>5.9299999999999999E-2</v>
      </c>
      <c r="P394" s="623">
        <v>7.2900000000000006E-2</v>
      </c>
      <c r="Q394" s="621">
        <v>7.1900000000000006E-2</v>
      </c>
      <c r="R394" s="622">
        <v>8.3799999999999999E-2</v>
      </c>
      <c r="S394" s="623">
        <v>0.1031</v>
      </c>
      <c r="T394" s="621">
        <v>0.13800000000000001</v>
      </c>
      <c r="U394" s="622">
        <v>0.16109999999999999</v>
      </c>
      <c r="V394" s="623">
        <v>0.1981</v>
      </c>
      <c r="W394" s="621">
        <v>0.1711</v>
      </c>
      <c r="X394" s="622">
        <v>0.19980000000000001</v>
      </c>
      <c r="Y394" s="623">
        <v>0.24579999999999999</v>
      </c>
    </row>
    <row r="395" spans="1:25">
      <c r="A395" s="227">
        <f t="shared" si="6"/>
        <v>39.799999999999997</v>
      </c>
      <c r="B395" s="621">
        <v>3.6400000000000002E-2</v>
      </c>
      <c r="C395" s="622">
        <v>4.24E-2</v>
      </c>
      <c r="D395" s="623">
        <v>5.1999999999999998E-2</v>
      </c>
      <c r="E395" s="621">
        <v>3.6400000000000002E-2</v>
      </c>
      <c r="F395" s="622">
        <v>4.24E-2</v>
      </c>
      <c r="G395" s="623">
        <v>5.1999999999999998E-2</v>
      </c>
      <c r="H395" s="621">
        <v>4.2000000000000003E-2</v>
      </c>
      <c r="I395" s="622">
        <v>4.8899999999999999E-2</v>
      </c>
      <c r="J395" s="623">
        <v>0.06</v>
      </c>
      <c r="K395" s="621">
        <v>4.7500000000000001E-2</v>
      </c>
      <c r="L395" s="622">
        <v>5.5300000000000002E-2</v>
      </c>
      <c r="M395" s="623">
        <v>6.7900000000000002E-2</v>
      </c>
      <c r="N395" s="621">
        <v>5.1400000000000001E-2</v>
      </c>
      <c r="O395" s="622">
        <v>5.9900000000000002E-2</v>
      </c>
      <c r="P395" s="623">
        <v>7.3499999999999996E-2</v>
      </c>
      <c r="Q395" s="621">
        <v>7.2599999999999998E-2</v>
      </c>
      <c r="R395" s="622">
        <v>8.4599999999999995E-2</v>
      </c>
      <c r="S395" s="623">
        <v>0.10390000000000001</v>
      </c>
      <c r="T395" s="621">
        <v>0.13950000000000001</v>
      </c>
      <c r="U395" s="622">
        <v>0.16259999999999999</v>
      </c>
      <c r="V395" s="623">
        <v>0.19969999999999999</v>
      </c>
      <c r="W395" s="621">
        <v>0.1729</v>
      </c>
      <c r="X395" s="622">
        <v>0.2016</v>
      </c>
      <c r="Y395" s="623">
        <v>0.2477</v>
      </c>
    </row>
    <row r="396" spans="1:25">
      <c r="A396" s="227">
        <f t="shared" si="6"/>
        <v>39.9</v>
      </c>
      <c r="B396" s="621">
        <v>3.6799999999999999E-2</v>
      </c>
      <c r="C396" s="622">
        <v>4.2799999999999998E-2</v>
      </c>
      <c r="D396" s="623">
        <v>5.2400000000000002E-2</v>
      </c>
      <c r="E396" s="621">
        <v>3.6799999999999999E-2</v>
      </c>
      <c r="F396" s="622">
        <v>4.2799999999999998E-2</v>
      </c>
      <c r="G396" s="623">
        <v>5.2499999999999998E-2</v>
      </c>
      <c r="H396" s="621">
        <v>4.24E-2</v>
      </c>
      <c r="I396" s="622">
        <v>4.9399999999999999E-2</v>
      </c>
      <c r="J396" s="623">
        <v>6.0499999999999998E-2</v>
      </c>
      <c r="K396" s="621">
        <v>4.8000000000000001E-2</v>
      </c>
      <c r="L396" s="622">
        <v>5.5800000000000002E-2</v>
      </c>
      <c r="M396" s="623">
        <v>6.8400000000000002E-2</v>
      </c>
      <c r="N396" s="621">
        <v>5.1999999999999998E-2</v>
      </c>
      <c r="O396" s="622">
        <v>6.0400000000000002E-2</v>
      </c>
      <c r="P396" s="623">
        <v>7.4099999999999999E-2</v>
      </c>
      <c r="Q396" s="621">
        <v>7.3400000000000007E-2</v>
      </c>
      <c r="R396" s="622">
        <v>8.5400000000000004E-2</v>
      </c>
      <c r="S396" s="623">
        <v>0.1047</v>
      </c>
      <c r="T396" s="621">
        <v>0.14099999999999999</v>
      </c>
      <c r="U396" s="622">
        <v>0.1641</v>
      </c>
      <c r="V396" s="623">
        <v>0.20130000000000001</v>
      </c>
      <c r="W396" s="621">
        <v>0.17469999999999999</v>
      </c>
      <c r="X396" s="622">
        <v>0.20349999999999999</v>
      </c>
      <c r="Y396" s="623">
        <v>0.24970000000000001</v>
      </c>
    </row>
    <row r="397" spans="1:25">
      <c r="A397" s="227">
        <f t="shared" si="6"/>
        <v>40</v>
      </c>
      <c r="B397" s="621">
        <v>3.7199999999999997E-2</v>
      </c>
      <c r="C397" s="622">
        <v>4.3200000000000002E-2</v>
      </c>
      <c r="D397" s="623">
        <v>5.2900000000000003E-2</v>
      </c>
      <c r="E397" s="621">
        <v>3.7199999999999997E-2</v>
      </c>
      <c r="F397" s="622">
        <v>4.3200000000000002E-2</v>
      </c>
      <c r="G397" s="623">
        <v>5.2900000000000003E-2</v>
      </c>
      <c r="H397" s="621">
        <v>4.2900000000000001E-2</v>
      </c>
      <c r="I397" s="622">
        <v>4.9799999999999997E-2</v>
      </c>
      <c r="J397" s="623">
        <v>6.0999999999999999E-2</v>
      </c>
      <c r="K397" s="621">
        <v>4.8500000000000001E-2</v>
      </c>
      <c r="L397" s="622">
        <v>5.6300000000000003E-2</v>
      </c>
      <c r="M397" s="623">
        <v>6.9000000000000006E-2</v>
      </c>
      <c r="N397" s="621">
        <v>5.2499999999999998E-2</v>
      </c>
      <c r="O397" s="622">
        <v>6.0999999999999999E-2</v>
      </c>
      <c r="P397" s="623">
        <v>7.4700000000000003E-2</v>
      </c>
      <c r="Q397" s="621">
        <v>7.4200000000000002E-2</v>
      </c>
      <c r="R397" s="622">
        <v>8.6199999999999999E-2</v>
      </c>
      <c r="S397" s="623">
        <v>0.1056</v>
      </c>
      <c r="T397" s="621">
        <v>0.14249999999999999</v>
      </c>
      <c r="U397" s="622">
        <v>0.1656</v>
      </c>
      <c r="V397" s="623">
        <v>0.20300000000000001</v>
      </c>
      <c r="W397" s="621">
        <v>0.17660000000000001</v>
      </c>
      <c r="X397" s="622">
        <v>0.2054</v>
      </c>
      <c r="Y397" s="623">
        <v>0.25180000000000002</v>
      </c>
    </row>
    <row r="398" spans="1:25">
      <c r="A398" s="227">
        <f t="shared" si="6"/>
        <v>40.1</v>
      </c>
      <c r="B398" s="621">
        <v>3.7600000000000001E-2</v>
      </c>
      <c r="C398" s="622">
        <v>4.36E-2</v>
      </c>
      <c r="D398" s="623">
        <v>5.33E-2</v>
      </c>
      <c r="E398" s="621">
        <v>3.7600000000000001E-2</v>
      </c>
      <c r="F398" s="622">
        <v>4.36E-2</v>
      </c>
      <c r="G398" s="623">
        <v>5.33E-2</v>
      </c>
      <c r="H398" s="621">
        <v>4.3400000000000001E-2</v>
      </c>
      <c r="I398" s="622">
        <v>5.0299999999999997E-2</v>
      </c>
      <c r="J398" s="623">
        <v>6.1499999999999999E-2</v>
      </c>
      <c r="K398" s="621">
        <v>4.9000000000000002E-2</v>
      </c>
      <c r="L398" s="622">
        <v>5.6800000000000003E-2</v>
      </c>
      <c r="M398" s="623">
        <v>6.9500000000000006E-2</v>
      </c>
      <c r="N398" s="621">
        <v>5.3100000000000001E-2</v>
      </c>
      <c r="O398" s="622">
        <v>6.1600000000000002E-2</v>
      </c>
      <c r="P398" s="623">
        <v>7.5300000000000006E-2</v>
      </c>
      <c r="Q398" s="621">
        <v>7.4999999999999997E-2</v>
      </c>
      <c r="R398" s="622">
        <v>8.6999999999999994E-2</v>
      </c>
      <c r="S398" s="623">
        <v>0.10639999999999999</v>
      </c>
      <c r="T398" s="621">
        <v>0.14410000000000001</v>
      </c>
      <c r="U398" s="622">
        <v>0.16719999999999999</v>
      </c>
      <c r="V398" s="623">
        <v>0.2046</v>
      </c>
      <c r="W398" s="621">
        <v>0.17860000000000001</v>
      </c>
      <c r="X398" s="622">
        <v>0.20730000000000001</v>
      </c>
      <c r="Y398" s="623">
        <v>0.25380000000000003</v>
      </c>
    </row>
    <row r="399" spans="1:25">
      <c r="A399" s="227">
        <f t="shared" si="6"/>
        <v>40.200000000000003</v>
      </c>
      <c r="B399" s="621">
        <v>3.7999999999999999E-2</v>
      </c>
      <c r="C399" s="622">
        <v>4.3999999999999997E-2</v>
      </c>
      <c r="D399" s="623">
        <v>5.3699999999999998E-2</v>
      </c>
      <c r="E399" s="621">
        <v>3.7999999999999999E-2</v>
      </c>
      <c r="F399" s="622">
        <v>4.3999999999999997E-2</v>
      </c>
      <c r="G399" s="623">
        <v>5.3800000000000001E-2</v>
      </c>
      <c r="H399" s="621">
        <v>4.3799999999999999E-2</v>
      </c>
      <c r="I399" s="622">
        <v>5.0799999999999998E-2</v>
      </c>
      <c r="J399" s="623">
        <v>6.2E-2</v>
      </c>
      <c r="K399" s="621">
        <v>4.9599999999999998E-2</v>
      </c>
      <c r="L399" s="622">
        <v>5.74E-2</v>
      </c>
      <c r="M399" s="623">
        <v>7.0099999999999996E-2</v>
      </c>
      <c r="N399" s="621">
        <v>5.3699999999999998E-2</v>
      </c>
      <c r="O399" s="622">
        <v>6.2199999999999998E-2</v>
      </c>
      <c r="P399" s="623">
        <v>7.5899999999999995E-2</v>
      </c>
      <c r="Q399" s="621">
        <v>7.5800000000000006E-2</v>
      </c>
      <c r="R399" s="622">
        <v>8.7800000000000003E-2</v>
      </c>
      <c r="S399" s="623">
        <v>0.10730000000000001</v>
      </c>
      <c r="T399" s="621">
        <v>0.14560000000000001</v>
      </c>
      <c r="U399" s="622">
        <v>0.16880000000000001</v>
      </c>
      <c r="V399" s="623">
        <v>0.20630000000000001</v>
      </c>
      <c r="W399" s="621">
        <v>0.18049999999999999</v>
      </c>
      <c r="X399" s="622">
        <v>0.20930000000000001</v>
      </c>
      <c r="Y399" s="623">
        <v>0.25590000000000002</v>
      </c>
    </row>
    <row r="400" spans="1:25">
      <c r="A400" s="227">
        <f t="shared" si="6"/>
        <v>40.299999999999997</v>
      </c>
      <c r="B400" s="621">
        <v>3.8399999999999997E-2</v>
      </c>
      <c r="C400" s="622">
        <v>4.4400000000000002E-2</v>
      </c>
      <c r="D400" s="623">
        <v>5.4199999999999998E-2</v>
      </c>
      <c r="E400" s="621">
        <v>3.8399999999999997E-2</v>
      </c>
      <c r="F400" s="622">
        <v>4.4400000000000002E-2</v>
      </c>
      <c r="G400" s="623">
        <v>5.4199999999999998E-2</v>
      </c>
      <c r="H400" s="621">
        <v>4.4299999999999999E-2</v>
      </c>
      <c r="I400" s="622">
        <v>5.1299999999999998E-2</v>
      </c>
      <c r="J400" s="623">
        <v>6.25E-2</v>
      </c>
      <c r="K400" s="621">
        <v>5.0099999999999999E-2</v>
      </c>
      <c r="L400" s="622">
        <v>5.79E-2</v>
      </c>
      <c r="M400" s="623">
        <v>7.0699999999999999E-2</v>
      </c>
      <c r="N400" s="621">
        <v>5.4300000000000001E-2</v>
      </c>
      <c r="O400" s="622">
        <v>6.2799999999999995E-2</v>
      </c>
      <c r="P400" s="623">
        <v>7.6600000000000001E-2</v>
      </c>
      <c r="Q400" s="621">
        <v>7.6700000000000004E-2</v>
      </c>
      <c r="R400" s="622">
        <v>8.8700000000000001E-2</v>
      </c>
      <c r="S400" s="623">
        <v>0.1082</v>
      </c>
      <c r="T400" s="621">
        <v>0.1472</v>
      </c>
      <c r="U400" s="622">
        <v>0.1704</v>
      </c>
      <c r="V400" s="623">
        <v>0.20799999999999999</v>
      </c>
      <c r="W400" s="621">
        <v>0.1825</v>
      </c>
      <c r="X400" s="622">
        <v>0.21129999999999999</v>
      </c>
      <c r="Y400" s="623">
        <v>0.25800000000000001</v>
      </c>
    </row>
    <row r="401" spans="1:25">
      <c r="A401" s="227">
        <f t="shared" si="6"/>
        <v>40.4</v>
      </c>
      <c r="B401" s="621">
        <v>3.8800000000000001E-2</v>
      </c>
      <c r="C401" s="622">
        <v>4.48E-2</v>
      </c>
      <c r="D401" s="623">
        <v>5.4600000000000003E-2</v>
      </c>
      <c r="E401" s="621">
        <v>3.8800000000000001E-2</v>
      </c>
      <c r="F401" s="622">
        <v>4.4900000000000002E-2</v>
      </c>
      <c r="G401" s="623">
        <v>5.4699999999999999E-2</v>
      </c>
      <c r="H401" s="621">
        <v>4.48E-2</v>
      </c>
      <c r="I401" s="622">
        <v>5.1700000000000003E-2</v>
      </c>
      <c r="J401" s="623">
        <v>6.3100000000000003E-2</v>
      </c>
      <c r="K401" s="621">
        <v>5.0700000000000002E-2</v>
      </c>
      <c r="L401" s="622">
        <v>5.8500000000000003E-2</v>
      </c>
      <c r="M401" s="623">
        <v>7.1300000000000002E-2</v>
      </c>
      <c r="N401" s="621">
        <v>5.4899999999999997E-2</v>
      </c>
      <c r="O401" s="622">
        <v>6.3399999999999998E-2</v>
      </c>
      <c r="P401" s="623">
        <v>7.7200000000000005E-2</v>
      </c>
      <c r="Q401" s="621">
        <v>7.7499999999999999E-2</v>
      </c>
      <c r="R401" s="622">
        <v>8.9499999999999996E-2</v>
      </c>
      <c r="S401" s="623">
        <v>0.1091</v>
      </c>
      <c r="T401" s="621">
        <v>0.1489</v>
      </c>
      <c r="U401" s="622">
        <v>0.17199999999999999</v>
      </c>
      <c r="V401" s="623">
        <v>0.20979999999999999</v>
      </c>
      <c r="W401" s="621">
        <v>0.1845</v>
      </c>
      <c r="X401" s="622">
        <v>0.21329999999999999</v>
      </c>
      <c r="Y401" s="623">
        <v>0.26019999999999999</v>
      </c>
    </row>
    <row r="402" spans="1:25">
      <c r="A402" s="227">
        <f t="shared" si="6"/>
        <v>40.5</v>
      </c>
      <c r="B402" s="621">
        <v>3.9300000000000002E-2</v>
      </c>
      <c r="C402" s="622">
        <v>4.53E-2</v>
      </c>
      <c r="D402" s="623">
        <v>5.5100000000000003E-2</v>
      </c>
      <c r="E402" s="621">
        <v>3.9300000000000002E-2</v>
      </c>
      <c r="F402" s="622">
        <v>4.53E-2</v>
      </c>
      <c r="G402" s="623">
        <v>5.5100000000000003E-2</v>
      </c>
      <c r="H402" s="621">
        <v>4.53E-2</v>
      </c>
      <c r="I402" s="622">
        <v>5.2299999999999999E-2</v>
      </c>
      <c r="J402" s="623">
        <v>6.3600000000000004E-2</v>
      </c>
      <c r="K402" s="621">
        <v>5.1200000000000002E-2</v>
      </c>
      <c r="L402" s="622">
        <v>5.91E-2</v>
      </c>
      <c r="M402" s="623">
        <v>7.1900000000000006E-2</v>
      </c>
      <c r="N402" s="621">
        <v>5.5500000000000001E-2</v>
      </c>
      <c r="O402" s="622">
        <v>6.4000000000000001E-2</v>
      </c>
      <c r="P402" s="623">
        <v>7.7899999999999997E-2</v>
      </c>
      <c r="Q402" s="621">
        <v>7.8399999999999997E-2</v>
      </c>
      <c r="R402" s="622">
        <v>9.0399999999999994E-2</v>
      </c>
      <c r="S402" s="623">
        <v>0.11</v>
      </c>
      <c r="T402" s="621">
        <v>0.15049999999999999</v>
      </c>
      <c r="U402" s="622">
        <v>0.17369999999999999</v>
      </c>
      <c r="V402" s="623">
        <v>0.21149999999999999</v>
      </c>
      <c r="W402" s="621">
        <v>0.18659999999999999</v>
      </c>
      <c r="X402" s="622">
        <v>0.21540000000000001</v>
      </c>
      <c r="Y402" s="623">
        <v>0.26240000000000002</v>
      </c>
    </row>
    <row r="403" spans="1:25">
      <c r="A403" s="227">
        <f t="shared" si="6"/>
        <v>40.6</v>
      </c>
      <c r="B403" s="621">
        <v>3.9699999999999999E-2</v>
      </c>
      <c r="C403" s="622">
        <v>4.5699999999999998E-2</v>
      </c>
      <c r="D403" s="623">
        <v>5.5599999999999997E-2</v>
      </c>
      <c r="E403" s="621">
        <v>3.9699999999999999E-2</v>
      </c>
      <c r="F403" s="622">
        <v>4.5699999999999998E-2</v>
      </c>
      <c r="G403" s="623">
        <v>5.5599999999999997E-2</v>
      </c>
      <c r="H403" s="621">
        <v>4.58E-2</v>
      </c>
      <c r="I403" s="622">
        <v>5.28E-2</v>
      </c>
      <c r="J403" s="623">
        <v>6.4100000000000004E-2</v>
      </c>
      <c r="K403" s="621">
        <v>5.1799999999999999E-2</v>
      </c>
      <c r="L403" s="622">
        <v>5.96E-2</v>
      </c>
      <c r="M403" s="623">
        <v>7.2499999999999995E-2</v>
      </c>
      <c r="N403" s="621">
        <v>5.6099999999999997E-2</v>
      </c>
      <c r="O403" s="622">
        <v>6.4600000000000005E-2</v>
      </c>
      <c r="P403" s="623">
        <v>7.85E-2</v>
      </c>
      <c r="Q403" s="621">
        <v>7.9200000000000007E-2</v>
      </c>
      <c r="R403" s="622">
        <v>9.1300000000000006E-2</v>
      </c>
      <c r="S403" s="623">
        <v>0.111</v>
      </c>
      <c r="T403" s="621">
        <v>0.1522</v>
      </c>
      <c r="U403" s="622">
        <v>0.1754</v>
      </c>
      <c r="V403" s="623">
        <v>0.21329999999999999</v>
      </c>
      <c r="W403" s="621">
        <v>0.18859999999999999</v>
      </c>
      <c r="X403" s="622">
        <v>0.2175</v>
      </c>
      <c r="Y403" s="623">
        <v>0.2646</v>
      </c>
    </row>
    <row r="404" spans="1:25">
      <c r="A404" s="227">
        <f t="shared" si="6"/>
        <v>40.700000000000003</v>
      </c>
      <c r="B404" s="621">
        <v>4.0099999999999997E-2</v>
      </c>
      <c r="C404" s="622">
        <v>4.6199999999999998E-2</v>
      </c>
      <c r="D404" s="623">
        <v>5.6000000000000001E-2</v>
      </c>
      <c r="E404" s="621">
        <v>4.02E-2</v>
      </c>
      <c r="F404" s="622">
        <v>4.6199999999999998E-2</v>
      </c>
      <c r="G404" s="623">
        <v>5.6099999999999997E-2</v>
      </c>
      <c r="H404" s="621">
        <v>4.6300000000000001E-2</v>
      </c>
      <c r="I404" s="622">
        <v>5.33E-2</v>
      </c>
      <c r="J404" s="623">
        <v>6.4699999999999994E-2</v>
      </c>
      <c r="K404" s="621">
        <v>5.2400000000000002E-2</v>
      </c>
      <c r="L404" s="622">
        <v>6.0199999999999997E-2</v>
      </c>
      <c r="M404" s="623">
        <v>7.3099999999999998E-2</v>
      </c>
      <c r="N404" s="621">
        <v>5.67E-2</v>
      </c>
      <c r="O404" s="622">
        <v>6.5199999999999994E-2</v>
      </c>
      <c r="P404" s="623">
        <v>7.9200000000000007E-2</v>
      </c>
      <c r="Q404" s="621">
        <v>8.0100000000000005E-2</v>
      </c>
      <c r="R404" s="622">
        <v>9.2200000000000004E-2</v>
      </c>
      <c r="S404" s="623">
        <v>0.1119</v>
      </c>
      <c r="T404" s="621">
        <v>0.15390000000000001</v>
      </c>
      <c r="U404" s="622">
        <v>0.17710000000000001</v>
      </c>
      <c r="V404" s="623">
        <v>0.21510000000000001</v>
      </c>
      <c r="W404" s="621">
        <v>0.1908</v>
      </c>
      <c r="X404" s="622">
        <v>0.21970000000000001</v>
      </c>
      <c r="Y404" s="623">
        <v>0.26690000000000003</v>
      </c>
    </row>
    <row r="405" spans="1:25">
      <c r="A405" s="227">
        <f t="shared" si="6"/>
        <v>40.799999999999997</v>
      </c>
      <c r="B405" s="621">
        <v>4.0599999999999997E-2</v>
      </c>
      <c r="C405" s="622">
        <v>4.6600000000000003E-2</v>
      </c>
      <c r="D405" s="623">
        <v>5.6500000000000002E-2</v>
      </c>
      <c r="E405" s="621">
        <v>4.0599999999999997E-2</v>
      </c>
      <c r="F405" s="622">
        <v>4.6600000000000003E-2</v>
      </c>
      <c r="G405" s="623">
        <v>5.6500000000000002E-2</v>
      </c>
      <c r="H405" s="621">
        <v>4.6899999999999997E-2</v>
      </c>
      <c r="I405" s="622">
        <v>5.3800000000000001E-2</v>
      </c>
      <c r="J405" s="623">
        <v>6.5199999999999994E-2</v>
      </c>
      <c r="K405" s="621">
        <v>5.2999999999999999E-2</v>
      </c>
      <c r="L405" s="622">
        <v>6.08E-2</v>
      </c>
      <c r="M405" s="623">
        <v>7.3800000000000004E-2</v>
      </c>
      <c r="N405" s="621">
        <v>5.74E-2</v>
      </c>
      <c r="O405" s="622">
        <v>6.59E-2</v>
      </c>
      <c r="P405" s="623">
        <v>7.9899999999999999E-2</v>
      </c>
      <c r="Q405" s="621">
        <v>8.1100000000000005E-2</v>
      </c>
      <c r="R405" s="622">
        <v>9.3100000000000002E-2</v>
      </c>
      <c r="S405" s="623">
        <v>0.1129</v>
      </c>
      <c r="T405" s="621">
        <v>0.15570000000000001</v>
      </c>
      <c r="U405" s="622">
        <v>0.1789</v>
      </c>
      <c r="V405" s="623">
        <v>0.217</v>
      </c>
      <c r="W405" s="621">
        <v>0.19289999999999999</v>
      </c>
      <c r="X405" s="622">
        <v>0.2218</v>
      </c>
      <c r="Y405" s="623">
        <v>0.26919999999999999</v>
      </c>
    </row>
    <row r="406" spans="1:25">
      <c r="A406" s="227">
        <f t="shared" si="6"/>
        <v>40.9</v>
      </c>
      <c r="B406" s="621">
        <v>4.1099999999999998E-2</v>
      </c>
      <c r="C406" s="622">
        <v>4.7100000000000003E-2</v>
      </c>
      <c r="D406" s="623">
        <v>5.7000000000000002E-2</v>
      </c>
      <c r="E406" s="621">
        <v>4.1099999999999998E-2</v>
      </c>
      <c r="F406" s="622">
        <v>4.7100000000000003E-2</v>
      </c>
      <c r="G406" s="623">
        <v>5.7000000000000002E-2</v>
      </c>
      <c r="H406" s="621">
        <v>4.7399999999999998E-2</v>
      </c>
      <c r="I406" s="622">
        <v>5.4300000000000001E-2</v>
      </c>
      <c r="J406" s="623">
        <v>6.5799999999999997E-2</v>
      </c>
      <c r="K406" s="621">
        <v>5.3600000000000002E-2</v>
      </c>
      <c r="L406" s="622">
        <v>6.1400000000000003E-2</v>
      </c>
      <c r="M406" s="623">
        <v>7.4399999999999994E-2</v>
      </c>
      <c r="N406" s="621">
        <v>5.8000000000000003E-2</v>
      </c>
      <c r="O406" s="622">
        <v>6.6500000000000004E-2</v>
      </c>
      <c r="P406" s="623">
        <v>8.0600000000000005E-2</v>
      </c>
      <c r="Q406" s="621">
        <v>8.2000000000000003E-2</v>
      </c>
      <c r="R406" s="622">
        <v>9.4E-2</v>
      </c>
      <c r="S406" s="623">
        <v>0.1139</v>
      </c>
      <c r="T406" s="621">
        <v>0.15740000000000001</v>
      </c>
      <c r="U406" s="622">
        <v>0.1807</v>
      </c>
      <c r="V406" s="623">
        <v>0.21890000000000001</v>
      </c>
      <c r="W406" s="621">
        <v>0.1951</v>
      </c>
      <c r="X406" s="622">
        <v>0.22409999999999999</v>
      </c>
      <c r="Y406" s="623">
        <v>0.27150000000000002</v>
      </c>
    </row>
    <row r="407" spans="1:25">
      <c r="A407" s="227">
        <f t="shared" si="6"/>
        <v>41</v>
      </c>
      <c r="B407" s="621">
        <v>4.1500000000000002E-2</v>
      </c>
      <c r="C407" s="622">
        <v>4.7500000000000001E-2</v>
      </c>
      <c r="D407" s="623">
        <v>5.7500000000000002E-2</v>
      </c>
      <c r="E407" s="621">
        <v>4.1599999999999998E-2</v>
      </c>
      <c r="F407" s="622">
        <v>4.7600000000000003E-2</v>
      </c>
      <c r="G407" s="623">
        <v>5.7500000000000002E-2</v>
      </c>
      <c r="H407" s="621">
        <v>4.7899999999999998E-2</v>
      </c>
      <c r="I407" s="622">
        <v>5.4899999999999997E-2</v>
      </c>
      <c r="J407" s="623">
        <v>6.6400000000000001E-2</v>
      </c>
      <c r="K407" s="621">
        <v>5.4199999999999998E-2</v>
      </c>
      <c r="L407" s="622">
        <v>6.2100000000000002E-2</v>
      </c>
      <c r="M407" s="623">
        <v>7.4999999999999997E-2</v>
      </c>
      <c r="N407" s="621">
        <v>5.8700000000000002E-2</v>
      </c>
      <c r="O407" s="622">
        <v>6.7199999999999996E-2</v>
      </c>
      <c r="P407" s="623">
        <v>8.1299999999999997E-2</v>
      </c>
      <c r="Q407" s="621">
        <v>8.2900000000000001E-2</v>
      </c>
      <c r="R407" s="622">
        <v>9.5000000000000001E-2</v>
      </c>
      <c r="S407" s="623">
        <v>0.1149</v>
      </c>
      <c r="T407" s="621">
        <v>0.15920000000000001</v>
      </c>
      <c r="U407" s="622">
        <v>0.1825</v>
      </c>
      <c r="V407" s="623">
        <v>0.2208</v>
      </c>
      <c r="W407" s="621">
        <v>0.19739999999999999</v>
      </c>
      <c r="X407" s="622">
        <v>0.2263</v>
      </c>
      <c r="Y407" s="623">
        <v>0.27389999999999998</v>
      </c>
    </row>
    <row r="408" spans="1:25">
      <c r="A408" s="227">
        <f t="shared" si="6"/>
        <v>41.1</v>
      </c>
      <c r="B408" s="621">
        <v>4.2000000000000003E-2</v>
      </c>
      <c r="C408" s="622">
        <v>4.8000000000000001E-2</v>
      </c>
      <c r="D408" s="623">
        <v>5.8000000000000003E-2</v>
      </c>
      <c r="E408" s="621">
        <v>4.2000000000000003E-2</v>
      </c>
      <c r="F408" s="622">
        <v>4.8099999999999997E-2</v>
      </c>
      <c r="G408" s="623">
        <v>5.8099999999999999E-2</v>
      </c>
      <c r="H408" s="621">
        <v>4.8500000000000001E-2</v>
      </c>
      <c r="I408" s="622">
        <v>5.5500000000000001E-2</v>
      </c>
      <c r="J408" s="623">
        <v>6.7000000000000004E-2</v>
      </c>
      <c r="K408" s="621">
        <v>5.4800000000000001E-2</v>
      </c>
      <c r="L408" s="622">
        <v>6.2700000000000006E-2</v>
      </c>
      <c r="M408" s="623">
        <v>7.5700000000000003E-2</v>
      </c>
      <c r="N408" s="621">
        <v>5.9400000000000001E-2</v>
      </c>
      <c r="O408" s="622">
        <v>6.7900000000000002E-2</v>
      </c>
      <c r="P408" s="623">
        <v>8.2000000000000003E-2</v>
      </c>
      <c r="Q408" s="621">
        <v>8.3900000000000002E-2</v>
      </c>
      <c r="R408" s="622">
        <v>9.5899999999999999E-2</v>
      </c>
      <c r="S408" s="623">
        <v>0.1159</v>
      </c>
      <c r="T408" s="621">
        <v>0.16109999999999999</v>
      </c>
      <c r="U408" s="622">
        <v>0.18429999999999999</v>
      </c>
      <c r="V408" s="623">
        <v>0.2228</v>
      </c>
      <c r="W408" s="621">
        <v>0.19969999999999999</v>
      </c>
      <c r="X408" s="622">
        <v>0.2286</v>
      </c>
      <c r="Y408" s="623">
        <v>0.27629999999999999</v>
      </c>
    </row>
    <row r="409" spans="1:25">
      <c r="A409" s="227">
        <f t="shared" si="6"/>
        <v>41.2</v>
      </c>
      <c r="B409" s="621">
        <v>4.2500000000000003E-2</v>
      </c>
      <c r="C409" s="622">
        <v>4.8500000000000001E-2</v>
      </c>
      <c r="D409" s="623">
        <v>5.8500000000000003E-2</v>
      </c>
      <c r="E409" s="621">
        <v>4.2500000000000003E-2</v>
      </c>
      <c r="F409" s="622">
        <v>4.8599999999999997E-2</v>
      </c>
      <c r="G409" s="623">
        <v>5.8599999999999999E-2</v>
      </c>
      <c r="H409" s="621">
        <v>4.9099999999999998E-2</v>
      </c>
      <c r="I409" s="622">
        <v>5.6000000000000001E-2</v>
      </c>
      <c r="J409" s="623">
        <v>6.7599999999999993E-2</v>
      </c>
      <c r="K409" s="621">
        <v>5.5500000000000001E-2</v>
      </c>
      <c r="L409" s="622">
        <v>6.3299999999999995E-2</v>
      </c>
      <c r="M409" s="623">
        <v>7.6399999999999996E-2</v>
      </c>
      <c r="N409" s="621">
        <v>6.0100000000000001E-2</v>
      </c>
      <c r="O409" s="622">
        <v>6.8599999999999994E-2</v>
      </c>
      <c r="P409" s="623">
        <v>8.2699999999999996E-2</v>
      </c>
      <c r="Q409" s="621">
        <v>8.48E-2</v>
      </c>
      <c r="R409" s="622">
        <v>9.69E-2</v>
      </c>
      <c r="S409" s="623">
        <v>0.1169</v>
      </c>
      <c r="T409" s="621">
        <v>0.16300000000000001</v>
      </c>
      <c r="U409" s="622">
        <v>0.1862</v>
      </c>
      <c r="V409" s="623">
        <v>0.22470000000000001</v>
      </c>
      <c r="W409" s="621">
        <v>0.20200000000000001</v>
      </c>
      <c r="X409" s="622">
        <v>0.23089999999999999</v>
      </c>
      <c r="Y409" s="623">
        <v>0.27879999999999999</v>
      </c>
    </row>
    <row r="410" spans="1:25">
      <c r="A410" s="227">
        <f t="shared" si="6"/>
        <v>41.3</v>
      </c>
      <c r="B410" s="621">
        <v>4.2999999999999997E-2</v>
      </c>
      <c r="C410" s="622">
        <v>4.9000000000000002E-2</v>
      </c>
      <c r="D410" s="623">
        <v>5.91E-2</v>
      </c>
      <c r="E410" s="621">
        <v>4.2999999999999997E-2</v>
      </c>
      <c r="F410" s="622">
        <v>4.9099999999999998E-2</v>
      </c>
      <c r="G410" s="623">
        <v>5.91E-2</v>
      </c>
      <c r="H410" s="621">
        <v>4.9599999999999998E-2</v>
      </c>
      <c r="I410" s="622">
        <v>5.6599999999999998E-2</v>
      </c>
      <c r="J410" s="623">
        <v>6.8199999999999997E-2</v>
      </c>
      <c r="K410" s="621">
        <v>5.6099999999999997E-2</v>
      </c>
      <c r="L410" s="622">
        <v>6.4000000000000001E-2</v>
      </c>
      <c r="M410" s="623">
        <v>7.7100000000000002E-2</v>
      </c>
      <c r="N410" s="621">
        <v>6.08E-2</v>
      </c>
      <c r="O410" s="622">
        <v>6.93E-2</v>
      </c>
      <c r="P410" s="623">
        <v>8.3500000000000005E-2</v>
      </c>
      <c r="Q410" s="621">
        <v>8.5800000000000001E-2</v>
      </c>
      <c r="R410" s="622">
        <v>9.7900000000000001E-2</v>
      </c>
      <c r="S410" s="623">
        <v>0.11799999999999999</v>
      </c>
      <c r="T410" s="621">
        <v>0.16489999999999999</v>
      </c>
      <c r="U410" s="622">
        <v>0.18809999999999999</v>
      </c>
      <c r="V410" s="623">
        <v>0.2268</v>
      </c>
      <c r="W410" s="621">
        <v>0.20430000000000001</v>
      </c>
      <c r="X410" s="622">
        <v>0.23330000000000001</v>
      </c>
      <c r="Y410" s="623">
        <v>0.28129999999999999</v>
      </c>
    </row>
    <row r="411" spans="1:25">
      <c r="A411" s="227">
        <f t="shared" si="6"/>
        <v>41.4</v>
      </c>
      <c r="B411" s="621">
        <v>4.3499999999999997E-2</v>
      </c>
      <c r="C411" s="622">
        <v>4.9500000000000002E-2</v>
      </c>
      <c r="D411" s="623">
        <v>5.96E-2</v>
      </c>
      <c r="E411" s="621">
        <v>4.3499999999999997E-2</v>
      </c>
      <c r="F411" s="622">
        <v>4.9599999999999998E-2</v>
      </c>
      <c r="G411" s="623">
        <v>5.96E-2</v>
      </c>
      <c r="H411" s="621">
        <v>5.0200000000000002E-2</v>
      </c>
      <c r="I411" s="622">
        <v>5.7200000000000001E-2</v>
      </c>
      <c r="J411" s="623">
        <v>6.88E-2</v>
      </c>
      <c r="K411" s="621">
        <v>5.6800000000000003E-2</v>
      </c>
      <c r="L411" s="622">
        <v>6.4600000000000005E-2</v>
      </c>
      <c r="M411" s="623">
        <v>7.7799999999999994E-2</v>
      </c>
      <c r="N411" s="621">
        <v>6.1499999999999999E-2</v>
      </c>
      <c r="O411" s="622">
        <v>7.0000000000000007E-2</v>
      </c>
      <c r="P411" s="623">
        <v>8.4199999999999997E-2</v>
      </c>
      <c r="Q411" s="621">
        <v>8.6900000000000005E-2</v>
      </c>
      <c r="R411" s="622">
        <v>9.8900000000000002E-2</v>
      </c>
      <c r="S411" s="623">
        <v>0.11899999999999999</v>
      </c>
      <c r="T411" s="621">
        <v>0.1668</v>
      </c>
      <c r="U411" s="622">
        <v>0.19009999999999999</v>
      </c>
      <c r="V411" s="623">
        <v>0.2288</v>
      </c>
      <c r="W411" s="621">
        <v>0.20669999999999999</v>
      </c>
      <c r="X411" s="622">
        <v>0.23569999999999999</v>
      </c>
      <c r="Y411" s="623">
        <v>0.2838</v>
      </c>
    </row>
    <row r="412" spans="1:25">
      <c r="A412" s="227">
        <f t="shared" si="6"/>
        <v>41.5</v>
      </c>
      <c r="B412" s="621">
        <v>4.3999999999999997E-2</v>
      </c>
      <c r="C412" s="622">
        <v>0.05</v>
      </c>
      <c r="D412" s="623">
        <v>6.0100000000000001E-2</v>
      </c>
      <c r="E412" s="621">
        <v>4.3999999999999997E-2</v>
      </c>
      <c r="F412" s="622">
        <v>5.0099999999999999E-2</v>
      </c>
      <c r="G412" s="623">
        <v>6.0199999999999997E-2</v>
      </c>
      <c r="H412" s="621">
        <v>5.0799999999999998E-2</v>
      </c>
      <c r="I412" s="622">
        <v>5.7799999999999997E-2</v>
      </c>
      <c r="J412" s="623">
        <v>6.9400000000000003E-2</v>
      </c>
      <c r="K412" s="621">
        <v>5.74E-2</v>
      </c>
      <c r="L412" s="622">
        <v>6.5299999999999997E-2</v>
      </c>
      <c r="M412" s="623">
        <v>7.85E-2</v>
      </c>
      <c r="N412" s="621">
        <v>6.2199999999999998E-2</v>
      </c>
      <c r="O412" s="622">
        <v>7.0699999999999999E-2</v>
      </c>
      <c r="P412" s="623">
        <v>8.5000000000000006E-2</v>
      </c>
      <c r="Q412" s="621">
        <v>8.7900000000000006E-2</v>
      </c>
      <c r="R412" s="622">
        <v>9.9900000000000003E-2</v>
      </c>
      <c r="S412" s="623">
        <v>0.1201</v>
      </c>
      <c r="T412" s="621">
        <v>0.16880000000000001</v>
      </c>
      <c r="U412" s="622">
        <v>0.19209999999999999</v>
      </c>
      <c r="V412" s="623">
        <v>0.23089999999999999</v>
      </c>
      <c r="W412" s="621">
        <v>0.2092</v>
      </c>
      <c r="X412" s="622">
        <v>0.2382</v>
      </c>
      <c r="Y412" s="623">
        <v>0.28639999999999999</v>
      </c>
    </row>
    <row r="413" spans="1:25">
      <c r="A413" s="227">
        <f t="shared" si="6"/>
        <v>41.6</v>
      </c>
      <c r="B413" s="621">
        <v>4.4499999999999998E-2</v>
      </c>
      <c r="C413" s="622">
        <v>5.0599999999999999E-2</v>
      </c>
      <c r="D413" s="623">
        <v>6.0699999999999997E-2</v>
      </c>
      <c r="E413" s="621">
        <v>4.4600000000000001E-2</v>
      </c>
      <c r="F413" s="622">
        <v>5.0599999999999999E-2</v>
      </c>
      <c r="G413" s="623">
        <v>6.0699999999999997E-2</v>
      </c>
      <c r="H413" s="621">
        <v>5.1400000000000001E-2</v>
      </c>
      <c r="I413" s="622">
        <v>5.8400000000000001E-2</v>
      </c>
      <c r="J413" s="623">
        <v>7.0099999999999996E-2</v>
      </c>
      <c r="K413" s="621">
        <v>5.8099999999999999E-2</v>
      </c>
      <c r="L413" s="622">
        <v>6.6000000000000003E-2</v>
      </c>
      <c r="M413" s="623">
        <v>7.9200000000000007E-2</v>
      </c>
      <c r="N413" s="621">
        <v>6.3E-2</v>
      </c>
      <c r="O413" s="622">
        <v>7.1499999999999994E-2</v>
      </c>
      <c r="P413" s="623">
        <v>8.5800000000000001E-2</v>
      </c>
      <c r="Q413" s="621">
        <v>8.8900000000000007E-2</v>
      </c>
      <c r="R413" s="622">
        <v>0.10100000000000001</v>
      </c>
      <c r="S413" s="623">
        <v>0.1212</v>
      </c>
      <c r="T413" s="621">
        <v>0.17080000000000001</v>
      </c>
      <c r="U413" s="622">
        <v>0.19409999999999999</v>
      </c>
      <c r="V413" s="623">
        <v>0.23300000000000001</v>
      </c>
      <c r="W413" s="621">
        <v>0.2117</v>
      </c>
      <c r="X413" s="622">
        <v>0.2407</v>
      </c>
      <c r="Y413" s="623">
        <v>0.28899999999999998</v>
      </c>
    </row>
    <row r="414" spans="1:25">
      <c r="A414" s="227">
        <f t="shared" si="6"/>
        <v>41.7</v>
      </c>
      <c r="B414" s="621">
        <v>4.5100000000000001E-2</v>
      </c>
      <c r="C414" s="622">
        <v>5.11E-2</v>
      </c>
      <c r="D414" s="623">
        <v>6.13E-2</v>
      </c>
      <c r="E414" s="621">
        <v>4.5100000000000001E-2</v>
      </c>
      <c r="F414" s="622">
        <v>5.11E-2</v>
      </c>
      <c r="G414" s="623">
        <v>6.13E-2</v>
      </c>
      <c r="H414" s="621">
        <v>5.1999999999999998E-2</v>
      </c>
      <c r="I414" s="622">
        <v>5.8999999999999997E-2</v>
      </c>
      <c r="J414" s="623">
        <v>7.0699999999999999E-2</v>
      </c>
      <c r="K414" s="621">
        <v>5.8799999999999998E-2</v>
      </c>
      <c r="L414" s="622">
        <v>6.6699999999999995E-2</v>
      </c>
      <c r="M414" s="623">
        <v>7.9899999999999999E-2</v>
      </c>
      <c r="N414" s="621">
        <v>6.3700000000000007E-2</v>
      </c>
      <c r="O414" s="622">
        <v>7.22E-2</v>
      </c>
      <c r="P414" s="623">
        <v>8.6599999999999996E-2</v>
      </c>
      <c r="Q414" s="621">
        <v>0.09</v>
      </c>
      <c r="R414" s="622">
        <v>0.1021</v>
      </c>
      <c r="S414" s="623">
        <v>0.12230000000000001</v>
      </c>
      <c r="T414" s="621">
        <v>0.17280000000000001</v>
      </c>
      <c r="U414" s="622">
        <v>0.1961</v>
      </c>
      <c r="V414" s="623">
        <v>0.23519999999999999</v>
      </c>
      <c r="W414" s="621">
        <v>0.2142</v>
      </c>
      <c r="X414" s="622">
        <v>0.2432</v>
      </c>
      <c r="Y414" s="623">
        <v>0.29170000000000001</v>
      </c>
    </row>
    <row r="415" spans="1:25">
      <c r="A415" s="227">
        <f t="shared" si="6"/>
        <v>41.8</v>
      </c>
      <c r="B415" s="621">
        <v>4.5600000000000002E-2</v>
      </c>
      <c r="C415" s="622">
        <v>5.1700000000000003E-2</v>
      </c>
      <c r="D415" s="623">
        <v>6.1800000000000001E-2</v>
      </c>
      <c r="E415" s="621">
        <v>4.5600000000000002E-2</v>
      </c>
      <c r="F415" s="622">
        <v>5.1700000000000003E-2</v>
      </c>
      <c r="G415" s="623">
        <v>6.1899999999999997E-2</v>
      </c>
      <c r="H415" s="621">
        <v>5.2699999999999997E-2</v>
      </c>
      <c r="I415" s="622">
        <v>5.96E-2</v>
      </c>
      <c r="J415" s="623">
        <v>7.1400000000000005E-2</v>
      </c>
      <c r="K415" s="621">
        <v>5.9499999999999997E-2</v>
      </c>
      <c r="L415" s="622">
        <v>6.7400000000000002E-2</v>
      </c>
      <c r="M415" s="623">
        <v>8.0699999999999994E-2</v>
      </c>
      <c r="N415" s="621">
        <v>6.4500000000000002E-2</v>
      </c>
      <c r="O415" s="622">
        <v>7.2999999999999995E-2</v>
      </c>
      <c r="P415" s="623">
        <v>8.7400000000000005E-2</v>
      </c>
      <c r="Q415" s="621">
        <v>9.11E-2</v>
      </c>
      <c r="R415" s="622">
        <v>0.1032</v>
      </c>
      <c r="S415" s="623">
        <v>0.1235</v>
      </c>
      <c r="T415" s="621">
        <v>0.1749</v>
      </c>
      <c r="U415" s="622">
        <v>0.19819999999999999</v>
      </c>
      <c r="V415" s="623">
        <v>0.2374</v>
      </c>
      <c r="W415" s="621">
        <v>0.21679999999999999</v>
      </c>
      <c r="X415" s="622">
        <v>0.24579999999999999</v>
      </c>
      <c r="Y415" s="623">
        <v>0.2944</v>
      </c>
    </row>
    <row r="416" spans="1:25">
      <c r="A416" s="227">
        <f t="shared" si="6"/>
        <v>41.9</v>
      </c>
      <c r="B416" s="621">
        <v>4.6199999999999998E-2</v>
      </c>
      <c r="C416" s="622">
        <v>5.2200000000000003E-2</v>
      </c>
      <c r="D416" s="623">
        <v>6.2399999999999997E-2</v>
      </c>
      <c r="E416" s="621">
        <v>4.6199999999999998E-2</v>
      </c>
      <c r="F416" s="622">
        <v>5.2200000000000003E-2</v>
      </c>
      <c r="G416" s="623">
        <v>6.2399999999999997E-2</v>
      </c>
      <c r="H416" s="621">
        <v>5.33E-2</v>
      </c>
      <c r="I416" s="622">
        <v>6.0299999999999999E-2</v>
      </c>
      <c r="J416" s="623">
        <v>7.2099999999999997E-2</v>
      </c>
      <c r="K416" s="621">
        <v>6.0199999999999997E-2</v>
      </c>
      <c r="L416" s="622">
        <v>6.8099999999999994E-2</v>
      </c>
      <c r="M416" s="623">
        <v>8.14E-2</v>
      </c>
      <c r="N416" s="621">
        <v>6.5299999999999997E-2</v>
      </c>
      <c r="O416" s="622">
        <v>7.3800000000000004E-2</v>
      </c>
      <c r="P416" s="623">
        <v>8.8200000000000001E-2</v>
      </c>
      <c r="Q416" s="621">
        <v>9.2200000000000004E-2</v>
      </c>
      <c r="R416" s="622">
        <v>0.1043</v>
      </c>
      <c r="S416" s="623">
        <v>0.1246</v>
      </c>
      <c r="T416" s="621">
        <v>0.17710000000000001</v>
      </c>
      <c r="U416" s="622">
        <v>0.20039999999999999</v>
      </c>
      <c r="V416" s="623">
        <v>0.23960000000000001</v>
      </c>
      <c r="W416" s="621">
        <v>0.21940000000000001</v>
      </c>
      <c r="X416" s="622">
        <v>0.24840000000000001</v>
      </c>
      <c r="Y416" s="623">
        <v>0.29720000000000002</v>
      </c>
    </row>
    <row r="417" spans="1:25">
      <c r="A417" s="227">
        <f t="shared" si="6"/>
        <v>42</v>
      </c>
      <c r="B417" s="621">
        <v>4.6699999999999998E-2</v>
      </c>
      <c r="C417" s="622">
        <v>5.28E-2</v>
      </c>
      <c r="D417" s="623">
        <v>6.3E-2</v>
      </c>
      <c r="E417" s="621">
        <v>4.6800000000000001E-2</v>
      </c>
      <c r="F417" s="622">
        <v>5.28E-2</v>
      </c>
      <c r="G417" s="623">
        <v>6.3E-2</v>
      </c>
      <c r="H417" s="621">
        <v>5.3999999999999999E-2</v>
      </c>
      <c r="I417" s="622">
        <v>6.0900000000000003E-2</v>
      </c>
      <c r="J417" s="623">
        <v>7.2700000000000001E-2</v>
      </c>
      <c r="K417" s="621">
        <v>6.0999999999999999E-2</v>
      </c>
      <c r="L417" s="622">
        <v>6.8900000000000003E-2</v>
      </c>
      <c r="M417" s="623">
        <v>8.2199999999999995E-2</v>
      </c>
      <c r="N417" s="621">
        <v>6.6100000000000006E-2</v>
      </c>
      <c r="O417" s="622">
        <v>7.46E-2</v>
      </c>
      <c r="P417" s="623">
        <v>8.9099999999999999E-2</v>
      </c>
      <c r="Q417" s="621">
        <v>9.3299999999999994E-2</v>
      </c>
      <c r="R417" s="622">
        <v>0.10539999999999999</v>
      </c>
      <c r="S417" s="623">
        <v>0.1258</v>
      </c>
      <c r="T417" s="621">
        <v>0.1792</v>
      </c>
      <c r="U417" s="622">
        <v>0.20250000000000001</v>
      </c>
      <c r="V417" s="623">
        <v>0.2419</v>
      </c>
      <c r="W417" s="621">
        <v>0.22209999999999999</v>
      </c>
      <c r="X417" s="622">
        <v>0.25109999999999999</v>
      </c>
      <c r="Y417" s="623">
        <v>0.3</v>
      </c>
    </row>
    <row r="418" spans="1:25">
      <c r="A418" s="227">
        <f t="shared" si="6"/>
        <v>42.1</v>
      </c>
      <c r="B418" s="621">
        <v>4.7300000000000002E-2</v>
      </c>
      <c r="C418" s="622">
        <v>5.33E-2</v>
      </c>
      <c r="D418" s="623">
        <v>6.3600000000000004E-2</v>
      </c>
      <c r="E418" s="621">
        <v>4.7300000000000002E-2</v>
      </c>
      <c r="F418" s="622">
        <v>5.3400000000000003E-2</v>
      </c>
      <c r="G418" s="623">
        <v>6.3600000000000004E-2</v>
      </c>
      <c r="H418" s="621">
        <v>5.4600000000000003E-2</v>
      </c>
      <c r="I418" s="622">
        <v>6.1600000000000002E-2</v>
      </c>
      <c r="J418" s="623">
        <v>7.3400000000000007E-2</v>
      </c>
      <c r="K418" s="621">
        <v>6.1699999999999998E-2</v>
      </c>
      <c r="L418" s="622">
        <v>6.9599999999999995E-2</v>
      </c>
      <c r="M418" s="623">
        <v>8.3000000000000004E-2</v>
      </c>
      <c r="N418" s="621">
        <v>6.6900000000000001E-2</v>
      </c>
      <c r="O418" s="622">
        <v>7.5399999999999995E-2</v>
      </c>
      <c r="P418" s="623">
        <v>8.9899999999999994E-2</v>
      </c>
      <c r="Q418" s="621">
        <v>9.4500000000000001E-2</v>
      </c>
      <c r="R418" s="622">
        <v>0.1065</v>
      </c>
      <c r="S418" s="623">
        <v>0.127</v>
      </c>
      <c r="T418" s="621">
        <v>0.18140000000000001</v>
      </c>
      <c r="U418" s="622">
        <v>0.20469999999999999</v>
      </c>
      <c r="V418" s="623">
        <v>0.2442</v>
      </c>
      <c r="W418" s="621">
        <v>0.22489999999999999</v>
      </c>
      <c r="X418" s="622">
        <v>0.25390000000000001</v>
      </c>
      <c r="Y418" s="623">
        <v>0.3029</v>
      </c>
    </row>
    <row r="419" spans="1:25">
      <c r="A419" s="227">
        <f t="shared" si="6"/>
        <v>42.2</v>
      </c>
      <c r="B419" s="621">
        <v>4.7899999999999998E-2</v>
      </c>
      <c r="C419" s="622">
        <v>5.3900000000000003E-2</v>
      </c>
      <c r="D419" s="623">
        <v>6.4199999999999993E-2</v>
      </c>
      <c r="E419" s="621">
        <v>4.7899999999999998E-2</v>
      </c>
      <c r="F419" s="622">
        <v>5.3999999999999999E-2</v>
      </c>
      <c r="G419" s="623">
        <v>6.4299999999999996E-2</v>
      </c>
      <c r="H419" s="621">
        <v>5.5300000000000002E-2</v>
      </c>
      <c r="I419" s="622">
        <v>6.2300000000000001E-2</v>
      </c>
      <c r="J419" s="623">
        <v>7.4099999999999999E-2</v>
      </c>
      <c r="K419" s="621">
        <v>6.25E-2</v>
      </c>
      <c r="L419" s="622">
        <v>7.0400000000000004E-2</v>
      </c>
      <c r="M419" s="623">
        <v>8.3799999999999999E-2</v>
      </c>
      <c r="N419" s="621">
        <v>6.7699999999999996E-2</v>
      </c>
      <c r="O419" s="622">
        <v>7.6200000000000004E-2</v>
      </c>
      <c r="P419" s="623">
        <v>9.0800000000000006E-2</v>
      </c>
      <c r="Q419" s="621">
        <v>9.5600000000000004E-2</v>
      </c>
      <c r="R419" s="622">
        <v>0.1077</v>
      </c>
      <c r="S419" s="623">
        <v>0.1283</v>
      </c>
      <c r="T419" s="621">
        <v>0.1837</v>
      </c>
      <c r="U419" s="622">
        <v>0.20699999999999999</v>
      </c>
      <c r="V419" s="623">
        <v>0.2465</v>
      </c>
      <c r="W419" s="621">
        <v>0.22770000000000001</v>
      </c>
      <c r="X419" s="622">
        <v>0.25669999999999998</v>
      </c>
      <c r="Y419" s="623">
        <v>0.30580000000000002</v>
      </c>
    </row>
    <row r="420" spans="1:25">
      <c r="A420" s="227">
        <f t="shared" si="6"/>
        <v>42.3</v>
      </c>
      <c r="B420" s="621">
        <v>4.8500000000000001E-2</v>
      </c>
      <c r="C420" s="622">
        <v>5.45E-2</v>
      </c>
      <c r="D420" s="623">
        <v>6.4799999999999996E-2</v>
      </c>
      <c r="E420" s="621">
        <v>4.8500000000000001E-2</v>
      </c>
      <c r="F420" s="622">
        <v>5.4600000000000003E-2</v>
      </c>
      <c r="G420" s="623">
        <v>6.4899999999999999E-2</v>
      </c>
      <c r="H420" s="621">
        <v>5.6000000000000001E-2</v>
      </c>
      <c r="I420" s="622">
        <v>6.3E-2</v>
      </c>
      <c r="J420" s="623">
        <v>7.4899999999999994E-2</v>
      </c>
      <c r="K420" s="621">
        <v>6.3299999999999995E-2</v>
      </c>
      <c r="L420" s="622">
        <v>7.1199999999999999E-2</v>
      </c>
      <c r="M420" s="623">
        <v>8.4599999999999995E-2</v>
      </c>
      <c r="N420" s="621">
        <v>6.8500000000000005E-2</v>
      </c>
      <c r="O420" s="622">
        <v>7.7100000000000002E-2</v>
      </c>
      <c r="P420" s="623">
        <v>9.1700000000000004E-2</v>
      </c>
      <c r="Q420" s="621">
        <v>9.6799999999999997E-2</v>
      </c>
      <c r="R420" s="622">
        <v>0.1089</v>
      </c>
      <c r="S420" s="623">
        <v>0.1295</v>
      </c>
      <c r="T420" s="621">
        <v>0.186</v>
      </c>
      <c r="U420" s="622">
        <v>0.20930000000000001</v>
      </c>
      <c r="V420" s="623">
        <v>0.24890000000000001</v>
      </c>
      <c r="W420" s="621">
        <v>0.23050000000000001</v>
      </c>
      <c r="X420" s="622">
        <v>0.25950000000000001</v>
      </c>
      <c r="Y420" s="623">
        <v>0.30869999999999997</v>
      </c>
    </row>
    <row r="421" spans="1:25">
      <c r="A421" s="227">
        <f t="shared" si="6"/>
        <v>42.4</v>
      </c>
      <c r="B421" s="621">
        <v>4.9099999999999998E-2</v>
      </c>
      <c r="C421" s="622">
        <v>5.5100000000000003E-2</v>
      </c>
      <c r="D421" s="623">
        <v>6.5500000000000003E-2</v>
      </c>
      <c r="E421" s="621">
        <v>4.9099999999999998E-2</v>
      </c>
      <c r="F421" s="622">
        <v>5.5199999999999999E-2</v>
      </c>
      <c r="G421" s="623">
        <v>6.5500000000000003E-2</v>
      </c>
      <c r="H421" s="621">
        <v>5.67E-2</v>
      </c>
      <c r="I421" s="622">
        <v>6.3700000000000007E-2</v>
      </c>
      <c r="J421" s="623">
        <v>7.5600000000000001E-2</v>
      </c>
      <c r="K421" s="621">
        <v>6.4100000000000004E-2</v>
      </c>
      <c r="L421" s="622">
        <v>7.1999999999999995E-2</v>
      </c>
      <c r="M421" s="623">
        <v>8.5400000000000004E-2</v>
      </c>
      <c r="N421" s="621">
        <v>6.9400000000000003E-2</v>
      </c>
      <c r="O421" s="622">
        <v>7.7899999999999997E-2</v>
      </c>
      <c r="P421" s="623">
        <v>9.2600000000000002E-2</v>
      </c>
      <c r="Q421" s="621">
        <v>9.8100000000000007E-2</v>
      </c>
      <c r="R421" s="622">
        <v>0.1101</v>
      </c>
      <c r="S421" s="623">
        <v>0.1308</v>
      </c>
      <c r="T421" s="621">
        <v>0.1883</v>
      </c>
      <c r="U421" s="622">
        <v>0.21160000000000001</v>
      </c>
      <c r="V421" s="623">
        <v>0.25140000000000001</v>
      </c>
      <c r="W421" s="621">
        <v>0.2334</v>
      </c>
      <c r="X421" s="622">
        <v>0.26240000000000002</v>
      </c>
      <c r="Y421" s="623">
        <v>0.31180000000000002</v>
      </c>
    </row>
    <row r="422" spans="1:25">
      <c r="A422" s="227">
        <f t="shared" si="6"/>
        <v>42.5</v>
      </c>
      <c r="B422" s="621">
        <v>4.9700000000000001E-2</v>
      </c>
      <c r="C422" s="622">
        <v>5.5800000000000002E-2</v>
      </c>
      <c r="D422" s="623">
        <v>6.6100000000000006E-2</v>
      </c>
      <c r="E422" s="621">
        <v>4.9799999999999997E-2</v>
      </c>
      <c r="F422" s="622">
        <v>5.5800000000000002E-2</v>
      </c>
      <c r="G422" s="623">
        <v>6.6199999999999995E-2</v>
      </c>
      <c r="H422" s="621">
        <v>5.74E-2</v>
      </c>
      <c r="I422" s="622">
        <v>6.4399999999999999E-2</v>
      </c>
      <c r="J422" s="623">
        <v>7.6300000000000007E-2</v>
      </c>
      <c r="K422" s="621">
        <v>6.4899999999999999E-2</v>
      </c>
      <c r="L422" s="622">
        <v>7.2800000000000004E-2</v>
      </c>
      <c r="M422" s="623">
        <v>8.6300000000000002E-2</v>
      </c>
      <c r="N422" s="621">
        <v>7.0300000000000001E-2</v>
      </c>
      <c r="O422" s="622">
        <v>7.8799999999999995E-2</v>
      </c>
      <c r="P422" s="623">
        <v>9.35E-2</v>
      </c>
      <c r="Q422" s="621">
        <v>9.9299999999999999E-2</v>
      </c>
      <c r="R422" s="622">
        <v>0.1114</v>
      </c>
      <c r="S422" s="623">
        <v>0.1321</v>
      </c>
      <c r="T422" s="621">
        <v>0.19070000000000001</v>
      </c>
      <c r="U422" s="622">
        <v>0.214</v>
      </c>
      <c r="V422" s="623">
        <v>0.25390000000000001</v>
      </c>
      <c r="W422" s="621">
        <v>0.2364</v>
      </c>
      <c r="X422" s="622">
        <v>0.26529999999999998</v>
      </c>
      <c r="Y422" s="623">
        <v>0.31490000000000001</v>
      </c>
    </row>
    <row r="423" spans="1:25">
      <c r="A423" s="227">
        <f t="shared" si="6"/>
        <v>42.6</v>
      </c>
      <c r="B423" s="621">
        <v>5.04E-2</v>
      </c>
      <c r="C423" s="622">
        <v>5.6399999999999999E-2</v>
      </c>
      <c r="D423" s="623">
        <v>6.6799999999999998E-2</v>
      </c>
      <c r="E423" s="621">
        <v>5.04E-2</v>
      </c>
      <c r="F423" s="622">
        <v>5.6399999999999999E-2</v>
      </c>
      <c r="G423" s="623">
        <v>6.6799999999999998E-2</v>
      </c>
      <c r="H423" s="621">
        <v>5.8099999999999999E-2</v>
      </c>
      <c r="I423" s="622">
        <v>6.5100000000000005E-2</v>
      </c>
      <c r="J423" s="623">
        <v>7.7100000000000002E-2</v>
      </c>
      <c r="K423" s="621">
        <v>6.5699999999999995E-2</v>
      </c>
      <c r="L423" s="622">
        <v>7.3599999999999999E-2</v>
      </c>
      <c r="M423" s="623">
        <v>8.72E-2</v>
      </c>
      <c r="N423" s="621">
        <v>7.1199999999999999E-2</v>
      </c>
      <c r="O423" s="622">
        <v>7.9699999999999993E-2</v>
      </c>
      <c r="P423" s="623">
        <v>9.4399999999999998E-2</v>
      </c>
      <c r="Q423" s="621">
        <v>0.10059999999999999</v>
      </c>
      <c r="R423" s="622">
        <v>0.11260000000000001</v>
      </c>
      <c r="S423" s="623">
        <v>0.13339999999999999</v>
      </c>
      <c r="T423" s="621">
        <v>0.19309999999999999</v>
      </c>
      <c r="U423" s="622">
        <v>0.21640000000000001</v>
      </c>
      <c r="V423" s="623">
        <v>0.25640000000000002</v>
      </c>
      <c r="W423" s="621">
        <v>0.2394</v>
      </c>
      <c r="X423" s="622">
        <v>0.26829999999999998</v>
      </c>
      <c r="Y423" s="623">
        <v>0.318</v>
      </c>
    </row>
    <row r="424" spans="1:25">
      <c r="A424" s="227">
        <f t="shared" si="6"/>
        <v>42.7</v>
      </c>
      <c r="B424" s="621">
        <v>5.0999999999999997E-2</v>
      </c>
      <c r="C424" s="622">
        <v>5.7000000000000002E-2</v>
      </c>
      <c r="D424" s="623">
        <v>6.7500000000000004E-2</v>
      </c>
      <c r="E424" s="621">
        <v>5.0999999999999997E-2</v>
      </c>
      <c r="F424" s="622">
        <v>5.7099999999999998E-2</v>
      </c>
      <c r="G424" s="623">
        <v>6.7500000000000004E-2</v>
      </c>
      <c r="H424" s="621">
        <v>5.8900000000000001E-2</v>
      </c>
      <c r="I424" s="622">
        <v>6.5799999999999997E-2</v>
      </c>
      <c r="J424" s="623">
        <v>7.7899999999999997E-2</v>
      </c>
      <c r="K424" s="621">
        <v>6.6600000000000006E-2</v>
      </c>
      <c r="L424" s="622">
        <v>7.4399999999999994E-2</v>
      </c>
      <c r="M424" s="623">
        <v>8.7999999999999995E-2</v>
      </c>
      <c r="N424" s="621">
        <v>7.2099999999999997E-2</v>
      </c>
      <c r="O424" s="622">
        <v>8.0600000000000005E-2</v>
      </c>
      <c r="P424" s="623">
        <v>9.5399999999999999E-2</v>
      </c>
      <c r="Q424" s="621">
        <v>0.1018</v>
      </c>
      <c r="R424" s="622">
        <v>0.1139</v>
      </c>
      <c r="S424" s="623">
        <v>0.13469999999999999</v>
      </c>
      <c r="T424" s="621">
        <v>0.1956</v>
      </c>
      <c r="U424" s="622">
        <v>0.21890000000000001</v>
      </c>
      <c r="V424" s="623">
        <v>0.25900000000000001</v>
      </c>
      <c r="W424" s="621">
        <v>0.2424</v>
      </c>
      <c r="X424" s="622">
        <v>0.27139999999999997</v>
      </c>
      <c r="Y424" s="623">
        <v>0.32119999999999999</v>
      </c>
    </row>
    <row r="425" spans="1:25">
      <c r="A425" s="227">
        <f t="shared" si="6"/>
        <v>42.8</v>
      </c>
      <c r="B425" s="621">
        <v>5.1700000000000003E-2</v>
      </c>
      <c r="C425" s="622">
        <v>5.7700000000000001E-2</v>
      </c>
      <c r="D425" s="623">
        <v>6.8099999999999994E-2</v>
      </c>
      <c r="E425" s="621">
        <v>5.1700000000000003E-2</v>
      </c>
      <c r="F425" s="622">
        <v>5.7700000000000001E-2</v>
      </c>
      <c r="G425" s="623">
        <v>6.8199999999999997E-2</v>
      </c>
      <c r="H425" s="621">
        <v>5.96E-2</v>
      </c>
      <c r="I425" s="622">
        <v>6.6600000000000006E-2</v>
      </c>
      <c r="J425" s="623">
        <v>7.8700000000000006E-2</v>
      </c>
      <c r="K425" s="621">
        <v>6.7400000000000002E-2</v>
      </c>
      <c r="L425" s="622">
        <v>7.5300000000000006E-2</v>
      </c>
      <c r="M425" s="623">
        <v>8.8900000000000007E-2</v>
      </c>
      <c r="N425" s="621">
        <v>7.2999999999999995E-2</v>
      </c>
      <c r="O425" s="622">
        <v>8.1600000000000006E-2</v>
      </c>
      <c r="P425" s="623">
        <v>9.6299999999999997E-2</v>
      </c>
      <c r="Q425" s="621">
        <v>0.1032</v>
      </c>
      <c r="R425" s="622">
        <v>0.1152</v>
      </c>
      <c r="S425" s="623">
        <v>0.1361</v>
      </c>
      <c r="T425" s="621">
        <v>0.1981</v>
      </c>
      <c r="U425" s="622">
        <v>0.22140000000000001</v>
      </c>
      <c r="V425" s="623">
        <v>0.2616</v>
      </c>
      <c r="W425" s="621">
        <v>0.24560000000000001</v>
      </c>
      <c r="X425" s="622">
        <v>0.27450000000000002</v>
      </c>
      <c r="Y425" s="623">
        <v>0.32440000000000002</v>
      </c>
    </row>
    <row r="426" spans="1:25">
      <c r="A426" s="227">
        <f t="shared" si="6"/>
        <v>42.9</v>
      </c>
      <c r="B426" s="621">
        <v>5.2299999999999999E-2</v>
      </c>
      <c r="C426" s="622">
        <v>5.8400000000000001E-2</v>
      </c>
      <c r="D426" s="623">
        <v>6.88E-2</v>
      </c>
      <c r="E426" s="621">
        <v>5.2400000000000002E-2</v>
      </c>
      <c r="F426" s="622">
        <v>5.8400000000000001E-2</v>
      </c>
      <c r="G426" s="623">
        <v>6.8900000000000003E-2</v>
      </c>
      <c r="H426" s="621">
        <v>6.0400000000000002E-2</v>
      </c>
      <c r="I426" s="622">
        <v>6.7400000000000002E-2</v>
      </c>
      <c r="J426" s="623">
        <v>7.9500000000000001E-2</v>
      </c>
      <c r="K426" s="621">
        <v>6.83E-2</v>
      </c>
      <c r="L426" s="622">
        <v>7.6200000000000004E-2</v>
      </c>
      <c r="M426" s="623">
        <v>8.9800000000000005E-2</v>
      </c>
      <c r="N426" s="621">
        <v>7.3999999999999996E-2</v>
      </c>
      <c r="O426" s="622">
        <v>8.2500000000000004E-2</v>
      </c>
      <c r="P426" s="623">
        <v>9.7299999999999998E-2</v>
      </c>
      <c r="Q426" s="621">
        <v>0.1045</v>
      </c>
      <c r="R426" s="622">
        <v>0.1166</v>
      </c>
      <c r="S426" s="623">
        <v>0.13750000000000001</v>
      </c>
      <c r="T426" s="621">
        <v>0.20069999999999999</v>
      </c>
      <c r="U426" s="622">
        <v>0.224</v>
      </c>
      <c r="V426" s="623">
        <v>0.26429999999999998</v>
      </c>
      <c r="W426" s="621">
        <v>0.24879999999999999</v>
      </c>
      <c r="X426" s="622">
        <v>0.2777</v>
      </c>
      <c r="Y426" s="623">
        <v>0.32769999999999999</v>
      </c>
    </row>
    <row r="427" spans="1:25">
      <c r="A427" s="227">
        <f t="shared" si="6"/>
        <v>43</v>
      </c>
      <c r="B427" s="621">
        <v>5.2999999999999999E-2</v>
      </c>
      <c r="C427" s="622">
        <v>5.8999999999999997E-2</v>
      </c>
      <c r="D427" s="623">
        <v>6.9500000000000006E-2</v>
      </c>
      <c r="E427" s="621">
        <v>5.3100000000000001E-2</v>
      </c>
      <c r="F427" s="622">
        <v>5.91E-2</v>
      </c>
      <c r="G427" s="623">
        <v>6.9599999999999995E-2</v>
      </c>
      <c r="H427" s="621">
        <v>6.1199999999999997E-2</v>
      </c>
      <c r="I427" s="622">
        <v>6.8199999999999997E-2</v>
      </c>
      <c r="J427" s="623">
        <v>8.0299999999999996E-2</v>
      </c>
      <c r="K427" s="621">
        <v>6.9199999999999998E-2</v>
      </c>
      <c r="L427" s="622">
        <v>7.7100000000000002E-2</v>
      </c>
      <c r="M427" s="623">
        <v>9.0800000000000006E-2</v>
      </c>
      <c r="N427" s="621">
        <v>7.4899999999999994E-2</v>
      </c>
      <c r="O427" s="622">
        <v>8.3500000000000005E-2</v>
      </c>
      <c r="P427" s="623">
        <v>9.8299999999999998E-2</v>
      </c>
      <c r="Q427" s="621">
        <v>0.10589999999999999</v>
      </c>
      <c r="R427" s="622">
        <v>0.1179</v>
      </c>
      <c r="S427" s="623">
        <v>0.1389</v>
      </c>
      <c r="T427" s="621">
        <v>0.20330000000000001</v>
      </c>
      <c r="U427" s="622">
        <v>0.2266</v>
      </c>
      <c r="V427" s="623">
        <v>0.26700000000000002</v>
      </c>
      <c r="W427" s="621">
        <v>0.252</v>
      </c>
      <c r="X427" s="622">
        <v>0.28089999999999998</v>
      </c>
      <c r="Y427" s="623">
        <v>0.33110000000000001</v>
      </c>
    </row>
    <row r="428" spans="1:25">
      <c r="A428" s="227">
        <f t="shared" si="6"/>
        <v>43.1</v>
      </c>
      <c r="B428" s="621">
        <v>5.3699999999999998E-2</v>
      </c>
      <c r="C428" s="622">
        <v>5.9700000000000003E-2</v>
      </c>
      <c r="D428" s="623">
        <v>7.0300000000000001E-2</v>
      </c>
      <c r="E428" s="621">
        <v>5.3800000000000001E-2</v>
      </c>
      <c r="F428" s="622">
        <v>5.9799999999999999E-2</v>
      </c>
      <c r="G428" s="623">
        <v>7.0300000000000001E-2</v>
      </c>
      <c r="H428" s="621">
        <v>6.2E-2</v>
      </c>
      <c r="I428" s="622">
        <v>6.9000000000000006E-2</v>
      </c>
      <c r="J428" s="623">
        <v>8.1100000000000005E-2</v>
      </c>
      <c r="K428" s="621">
        <v>7.0099999999999996E-2</v>
      </c>
      <c r="L428" s="622">
        <v>7.8E-2</v>
      </c>
      <c r="M428" s="623">
        <v>9.1700000000000004E-2</v>
      </c>
      <c r="N428" s="621">
        <v>7.5899999999999995E-2</v>
      </c>
      <c r="O428" s="622">
        <v>8.4400000000000003E-2</v>
      </c>
      <c r="P428" s="623">
        <v>9.9299999999999999E-2</v>
      </c>
      <c r="Q428" s="621">
        <v>0.10730000000000001</v>
      </c>
      <c r="R428" s="622">
        <v>0.1193</v>
      </c>
      <c r="S428" s="623">
        <v>0.14030000000000001</v>
      </c>
      <c r="T428" s="621">
        <v>0.20599999999999999</v>
      </c>
      <c r="U428" s="622">
        <v>0.22919999999999999</v>
      </c>
      <c r="V428" s="623">
        <v>0.26979999999999998</v>
      </c>
      <c r="W428" s="621">
        <v>0.25530000000000003</v>
      </c>
      <c r="X428" s="622">
        <v>0.2843</v>
      </c>
      <c r="Y428" s="623">
        <v>0.33460000000000001</v>
      </c>
    </row>
    <row r="429" spans="1:25">
      <c r="A429" s="227">
        <f t="shared" si="6"/>
        <v>43.2</v>
      </c>
      <c r="B429" s="621">
        <v>5.4399999999999997E-2</v>
      </c>
      <c r="C429" s="622">
        <v>6.0499999999999998E-2</v>
      </c>
      <c r="D429" s="623">
        <v>7.0999999999999994E-2</v>
      </c>
      <c r="E429" s="621">
        <v>5.45E-2</v>
      </c>
      <c r="F429" s="622">
        <v>6.0499999999999998E-2</v>
      </c>
      <c r="G429" s="623">
        <v>7.1099999999999997E-2</v>
      </c>
      <c r="H429" s="621">
        <v>6.2799999999999995E-2</v>
      </c>
      <c r="I429" s="622">
        <v>6.9800000000000001E-2</v>
      </c>
      <c r="J429" s="623">
        <v>8.2000000000000003E-2</v>
      </c>
      <c r="K429" s="621">
        <v>7.0999999999999994E-2</v>
      </c>
      <c r="L429" s="622">
        <v>7.8899999999999998E-2</v>
      </c>
      <c r="M429" s="623">
        <v>9.2700000000000005E-2</v>
      </c>
      <c r="N429" s="621">
        <v>7.6899999999999996E-2</v>
      </c>
      <c r="O429" s="622">
        <v>8.5400000000000004E-2</v>
      </c>
      <c r="P429" s="623">
        <v>0.1004</v>
      </c>
      <c r="Q429" s="621">
        <v>0.1087</v>
      </c>
      <c r="R429" s="622">
        <v>0.1207</v>
      </c>
      <c r="S429" s="623">
        <v>0.14180000000000001</v>
      </c>
      <c r="T429" s="621">
        <v>0.2087</v>
      </c>
      <c r="U429" s="622">
        <v>0.23200000000000001</v>
      </c>
      <c r="V429" s="623">
        <v>0.27260000000000001</v>
      </c>
      <c r="W429" s="621">
        <v>0.25869999999999999</v>
      </c>
      <c r="X429" s="622">
        <v>0.28760000000000002</v>
      </c>
      <c r="Y429" s="623">
        <v>0.33810000000000001</v>
      </c>
    </row>
    <row r="430" spans="1:25">
      <c r="A430" s="227">
        <f t="shared" si="6"/>
        <v>43.3</v>
      </c>
      <c r="B430" s="621">
        <v>5.5199999999999999E-2</v>
      </c>
      <c r="C430" s="622">
        <v>6.1199999999999997E-2</v>
      </c>
      <c r="D430" s="623">
        <v>7.1800000000000003E-2</v>
      </c>
      <c r="E430" s="621">
        <v>5.5199999999999999E-2</v>
      </c>
      <c r="F430" s="622">
        <v>6.1199999999999997E-2</v>
      </c>
      <c r="G430" s="623">
        <v>7.1800000000000003E-2</v>
      </c>
      <c r="H430" s="621">
        <v>6.3700000000000007E-2</v>
      </c>
      <c r="I430" s="622">
        <v>7.0599999999999996E-2</v>
      </c>
      <c r="J430" s="623">
        <v>8.2799999999999999E-2</v>
      </c>
      <c r="K430" s="621">
        <v>7.1999999999999995E-2</v>
      </c>
      <c r="L430" s="622">
        <v>7.9799999999999996E-2</v>
      </c>
      <c r="M430" s="623">
        <v>9.3600000000000003E-2</v>
      </c>
      <c r="N430" s="621">
        <v>7.8E-2</v>
      </c>
      <c r="O430" s="622">
        <v>8.6499999999999994E-2</v>
      </c>
      <c r="P430" s="623">
        <v>0.1014</v>
      </c>
      <c r="Q430" s="621">
        <v>0.11020000000000001</v>
      </c>
      <c r="R430" s="622">
        <v>0.1222</v>
      </c>
      <c r="S430" s="623">
        <v>0.14330000000000001</v>
      </c>
      <c r="T430" s="621">
        <v>0.21149999999999999</v>
      </c>
      <c r="U430" s="622">
        <v>0.23469999999999999</v>
      </c>
      <c r="V430" s="623">
        <v>0.27550000000000002</v>
      </c>
      <c r="W430" s="621">
        <v>0.26219999999999999</v>
      </c>
      <c r="X430" s="622">
        <v>0.29110000000000003</v>
      </c>
      <c r="Y430" s="623">
        <v>0.34160000000000001</v>
      </c>
    </row>
    <row r="431" spans="1:25">
      <c r="A431" s="227">
        <f t="shared" si="6"/>
        <v>43.4</v>
      </c>
      <c r="B431" s="621">
        <v>5.5899999999999998E-2</v>
      </c>
      <c r="C431" s="622">
        <v>6.1899999999999997E-2</v>
      </c>
      <c r="D431" s="623">
        <v>7.2499999999999995E-2</v>
      </c>
      <c r="E431" s="621">
        <v>5.5899999999999998E-2</v>
      </c>
      <c r="F431" s="622">
        <v>6.2E-2</v>
      </c>
      <c r="G431" s="623">
        <v>7.2599999999999998E-2</v>
      </c>
      <c r="H431" s="621">
        <v>6.4500000000000002E-2</v>
      </c>
      <c r="I431" s="622">
        <v>7.1499999999999994E-2</v>
      </c>
      <c r="J431" s="623">
        <v>8.3699999999999997E-2</v>
      </c>
      <c r="K431" s="621">
        <v>7.2999999999999995E-2</v>
      </c>
      <c r="L431" s="622">
        <v>8.0799999999999997E-2</v>
      </c>
      <c r="M431" s="623">
        <v>9.4600000000000004E-2</v>
      </c>
      <c r="N431" s="621">
        <v>7.9000000000000001E-2</v>
      </c>
      <c r="O431" s="622">
        <v>8.7499999999999994E-2</v>
      </c>
      <c r="P431" s="623">
        <v>0.10249999999999999</v>
      </c>
      <c r="Q431" s="621">
        <v>0.1116</v>
      </c>
      <c r="R431" s="622">
        <v>0.1236</v>
      </c>
      <c r="S431" s="623">
        <v>0.14480000000000001</v>
      </c>
      <c r="T431" s="621">
        <v>0.21440000000000001</v>
      </c>
      <c r="U431" s="622">
        <v>0.23760000000000001</v>
      </c>
      <c r="V431" s="623">
        <v>0.27839999999999998</v>
      </c>
      <c r="W431" s="621">
        <v>0.26569999999999999</v>
      </c>
      <c r="X431" s="622">
        <v>0.29459999999999997</v>
      </c>
      <c r="Y431" s="623">
        <v>0.3453</v>
      </c>
    </row>
    <row r="432" spans="1:25">
      <c r="A432" s="227">
        <f t="shared" si="6"/>
        <v>43.5</v>
      </c>
      <c r="B432" s="621">
        <v>5.67E-2</v>
      </c>
      <c r="C432" s="622">
        <v>6.2700000000000006E-2</v>
      </c>
      <c r="D432" s="623">
        <v>7.3300000000000004E-2</v>
      </c>
      <c r="E432" s="621">
        <v>5.67E-2</v>
      </c>
      <c r="F432" s="622">
        <v>6.2700000000000006E-2</v>
      </c>
      <c r="G432" s="623">
        <v>7.3400000000000007E-2</v>
      </c>
      <c r="H432" s="621">
        <v>6.54E-2</v>
      </c>
      <c r="I432" s="622">
        <v>7.2300000000000003E-2</v>
      </c>
      <c r="J432" s="623">
        <v>8.4599999999999995E-2</v>
      </c>
      <c r="K432" s="621">
        <v>7.3899999999999993E-2</v>
      </c>
      <c r="L432" s="622">
        <v>8.1799999999999998E-2</v>
      </c>
      <c r="M432" s="623">
        <v>9.5699999999999993E-2</v>
      </c>
      <c r="N432" s="621">
        <v>8.0100000000000005E-2</v>
      </c>
      <c r="O432" s="622">
        <v>8.8599999999999998E-2</v>
      </c>
      <c r="P432" s="623">
        <v>0.1036</v>
      </c>
      <c r="Q432" s="621">
        <v>0.1132</v>
      </c>
      <c r="R432" s="622">
        <v>0.12509999999999999</v>
      </c>
      <c r="S432" s="623">
        <v>0.1464</v>
      </c>
      <c r="T432" s="621">
        <v>0.21729999999999999</v>
      </c>
      <c r="U432" s="622">
        <v>0.24049999999999999</v>
      </c>
      <c r="V432" s="623">
        <v>0.28139999999999998</v>
      </c>
      <c r="W432" s="621">
        <v>0.26929999999999998</v>
      </c>
      <c r="X432" s="622">
        <v>0.29820000000000002</v>
      </c>
      <c r="Y432" s="623">
        <v>0.34899999999999998</v>
      </c>
    </row>
    <row r="433" spans="1:25">
      <c r="A433" s="227">
        <f t="shared" si="6"/>
        <v>43.6</v>
      </c>
      <c r="B433" s="621">
        <v>5.74E-2</v>
      </c>
      <c r="C433" s="622">
        <v>6.3399999999999998E-2</v>
      </c>
      <c r="D433" s="623">
        <v>7.4099999999999999E-2</v>
      </c>
      <c r="E433" s="621">
        <v>5.7500000000000002E-2</v>
      </c>
      <c r="F433" s="622">
        <v>6.3500000000000001E-2</v>
      </c>
      <c r="G433" s="623">
        <v>7.4099999999999999E-2</v>
      </c>
      <c r="H433" s="621">
        <v>6.6299999999999998E-2</v>
      </c>
      <c r="I433" s="622">
        <v>7.3200000000000001E-2</v>
      </c>
      <c r="J433" s="623">
        <v>8.5599999999999996E-2</v>
      </c>
      <c r="K433" s="621">
        <v>7.4999999999999997E-2</v>
      </c>
      <c r="L433" s="622">
        <v>8.2799999999999999E-2</v>
      </c>
      <c r="M433" s="623">
        <v>9.6699999999999994E-2</v>
      </c>
      <c r="N433" s="621">
        <v>8.1199999999999994E-2</v>
      </c>
      <c r="O433" s="622">
        <v>8.9700000000000002E-2</v>
      </c>
      <c r="P433" s="623">
        <v>0.1047</v>
      </c>
      <c r="Q433" s="621">
        <v>0.1147</v>
      </c>
      <c r="R433" s="622">
        <v>0.12670000000000001</v>
      </c>
      <c r="S433" s="623">
        <v>0.14799999999999999</v>
      </c>
      <c r="T433" s="621">
        <v>0.2203</v>
      </c>
      <c r="U433" s="622">
        <v>0.24340000000000001</v>
      </c>
      <c r="V433" s="623">
        <v>0.28449999999999998</v>
      </c>
      <c r="W433" s="621">
        <v>0.27300000000000002</v>
      </c>
      <c r="X433" s="622">
        <v>0.30180000000000001</v>
      </c>
      <c r="Y433" s="623">
        <v>0.3528</v>
      </c>
    </row>
    <row r="434" spans="1:25">
      <c r="A434" s="227">
        <f t="shared" si="6"/>
        <v>43.7</v>
      </c>
      <c r="B434" s="621">
        <v>5.8200000000000002E-2</v>
      </c>
      <c r="C434" s="622">
        <v>6.4199999999999993E-2</v>
      </c>
      <c r="D434" s="623">
        <v>7.4899999999999994E-2</v>
      </c>
      <c r="E434" s="621">
        <v>5.8299999999999998E-2</v>
      </c>
      <c r="F434" s="622">
        <v>6.4299999999999996E-2</v>
      </c>
      <c r="G434" s="623">
        <v>7.4999999999999997E-2</v>
      </c>
      <c r="H434" s="621">
        <v>6.7199999999999996E-2</v>
      </c>
      <c r="I434" s="622">
        <v>7.4099999999999999E-2</v>
      </c>
      <c r="J434" s="623">
        <v>8.6499999999999994E-2</v>
      </c>
      <c r="K434" s="621">
        <v>7.5999999999999998E-2</v>
      </c>
      <c r="L434" s="622">
        <v>8.3799999999999999E-2</v>
      </c>
      <c r="M434" s="623">
        <v>9.7799999999999998E-2</v>
      </c>
      <c r="N434" s="621">
        <v>8.2299999999999998E-2</v>
      </c>
      <c r="O434" s="622">
        <v>9.0800000000000006E-2</v>
      </c>
      <c r="P434" s="623">
        <v>0.10589999999999999</v>
      </c>
      <c r="Q434" s="621">
        <v>0.1163</v>
      </c>
      <c r="R434" s="622">
        <v>0.12820000000000001</v>
      </c>
      <c r="S434" s="623">
        <v>0.14960000000000001</v>
      </c>
      <c r="T434" s="621">
        <v>0.2233</v>
      </c>
      <c r="U434" s="622">
        <v>0.24640000000000001</v>
      </c>
      <c r="V434" s="623">
        <v>0.28760000000000002</v>
      </c>
      <c r="W434" s="621">
        <v>0.27679999999999999</v>
      </c>
      <c r="X434" s="622">
        <v>0.30549999999999999</v>
      </c>
      <c r="Y434" s="623">
        <v>0.35659999999999997</v>
      </c>
    </row>
    <row r="435" spans="1:25">
      <c r="A435" s="227">
        <f t="shared" si="6"/>
        <v>43.8</v>
      </c>
      <c r="B435" s="621">
        <v>5.8999999999999997E-2</v>
      </c>
      <c r="C435" s="622">
        <v>6.5000000000000002E-2</v>
      </c>
      <c r="D435" s="623">
        <v>7.5700000000000003E-2</v>
      </c>
      <c r="E435" s="621">
        <v>5.91E-2</v>
      </c>
      <c r="F435" s="622">
        <v>6.5100000000000005E-2</v>
      </c>
      <c r="G435" s="623">
        <v>7.5800000000000006E-2</v>
      </c>
      <c r="H435" s="621">
        <v>6.8199999999999997E-2</v>
      </c>
      <c r="I435" s="622">
        <v>7.51E-2</v>
      </c>
      <c r="J435" s="623">
        <v>8.7400000000000005E-2</v>
      </c>
      <c r="K435" s="621">
        <v>7.6999999999999999E-2</v>
      </c>
      <c r="L435" s="622">
        <v>8.48E-2</v>
      </c>
      <c r="M435" s="623">
        <v>9.8799999999999999E-2</v>
      </c>
      <c r="N435" s="621">
        <v>8.3500000000000005E-2</v>
      </c>
      <c r="O435" s="622">
        <v>9.1899999999999996E-2</v>
      </c>
      <c r="P435" s="623">
        <v>0.1071</v>
      </c>
      <c r="Q435" s="621">
        <v>0.1179</v>
      </c>
      <c r="R435" s="622">
        <v>0.1298</v>
      </c>
      <c r="S435" s="623">
        <v>0.15129999999999999</v>
      </c>
      <c r="T435" s="621">
        <v>0.22639999999999999</v>
      </c>
      <c r="U435" s="622">
        <v>0.2495</v>
      </c>
      <c r="V435" s="623">
        <v>0.29070000000000001</v>
      </c>
      <c r="W435" s="621">
        <v>0.28060000000000002</v>
      </c>
      <c r="X435" s="622">
        <v>0.30930000000000002</v>
      </c>
      <c r="Y435" s="623">
        <v>0.36059999999999998</v>
      </c>
    </row>
    <row r="436" spans="1:25">
      <c r="A436" s="227">
        <f t="shared" si="6"/>
        <v>43.9</v>
      </c>
      <c r="B436" s="621">
        <v>5.9900000000000002E-2</v>
      </c>
      <c r="C436" s="622">
        <v>6.5799999999999997E-2</v>
      </c>
      <c r="D436" s="623">
        <v>7.6600000000000001E-2</v>
      </c>
      <c r="E436" s="621">
        <v>5.9900000000000002E-2</v>
      </c>
      <c r="F436" s="622">
        <v>6.59E-2</v>
      </c>
      <c r="G436" s="623">
        <v>7.6600000000000001E-2</v>
      </c>
      <c r="H436" s="621">
        <v>6.9099999999999995E-2</v>
      </c>
      <c r="I436" s="622">
        <v>7.5999999999999998E-2</v>
      </c>
      <c r="J436" s="623">
        <v>8.8400000000000006E-2</v>
      </c>
      <c r="K436" s="621">
        <v>7.8100000000000003E-2</v>
      </c>
      <c r="L436" s="622">
        <v>8.5900000000000004E-2</v>
      </c>
      <c r="M436" s="623">
        <v>9.9900000000000003E-2</v>
      </c>
      <c r="N436" s="621">
        <v>8.4599999999999995E-2</v>
      </c>
      <c r="O436" s="622">
        <v>9.3100000000000002E-2</v>
      </c>
      <c r="P436" s="623">
        <v>0.10829999999999999</v>
      </c>
      <c r="Q436" s="621">
        <v>0.1195</v>
      </c>
      <c r="R436" s="622">
        <v>0.13150000000000001</v>
      </c>
      <c r="S436" s="623">
        <v>0.153</v>
      </c>
      <c r="T436" s="621">
        <v>0.2296</v>
      </c>
      <c r="U436" s="622">
        <v>0.25259999999999999</v>
      </c>
      <c r="V436" s="623">
        <v>0.29399999999999998</v>
      </c>
      <c r="W436" s="621">
        <v>0.28460000000000002</v>
      </c>
      <c r="X436" s="622">
        <v>0.31319999999999998</v>
      </c>
      <c r="Y436" s="623">
        <v>0.36459999999999998</v>
      </c>
    </row>
    <row r="437" spans="1:25">
      <c r="A437" s="227">
        <f t="shared" si="6"/>
        <v>44</v>
      </c>
      <c r="B437" s="621">
        <v>6.0699999999999997E-2</v>
      </c>
      <c r="C437" s="622">
        <v>6.6699999999999995E-2</v>
      </c>
      <c r="D437" s="623">
        <v>7.7499999999999999E-2</v>
      </c>
      <c r="E437" s="621">
        <v>6.08E-2</v>
      </c>
      <c r="F437" s="622">
        <v>6.6699999999999995E-2</v>
      </c>
      <c r="G437" s="623">
        <v>7.7499999999999999E-2</v>
      </c>
      <c r="H437" s="621">
        <v>7.0099999999999996E-2</v>
      </c>
      <c r="I437" s="622">
        <v>7.6999999999999999E-2</v>
      </c>
      <c r="J437" s="623">
        <v>8.9399999999999993E-2</v>
      </c>
      <c r="K437" s="621">
        <v>7.9200000000000007E-2</v>
      </c>
      <c r="L437" s="622">
        <v>8.6999999999999994E-2</v>
      </c>
      <c r="M437" s="623">
        <v>0.1011</v>
      </c>
      <c r="N437" s="621">
        <v>8.5800000000000001E-2</v>
      </c>
      <c r="O437" s="622">
        <v>9.4200000000000006E-2</v>
      </c>
      <c r="P437" s="623">
        <v>0.1095</v>
      </c>
      <c r="Q437" s="621">
        <v>0.1212</v>
      </c>
      <c r="R437" s="622">
        <v>0.1331</v>
      </c>
      <c r="S437" s="623">
        <v>0.1547</v>
      </c>
      <c r="T437" s="621">
        <v>0.23280000000000001</v>
      </c>
      <c r="U437" s="622">
        <v>0.25580000000000003</v>
      </c>
      <c r="V437" s="623">
        <v>0.29730000000000001</v>
      </c>
      <c r="W437" s="621">
        <v>0.28860000000000002</v>
      </c>
      <c r="X437" s="622">
        <v>0.31719999999999998</v>
      </c>
      <c r="Y437" s="623">
        <v>0.36870000000000003</v>
      </c>
    </row>
    <row r="438" spans="1:25">
      <c r="A438" s="227">
        <f t="shared" si="6"/>
        <v>44.1</v>
      </c>
      <c r="B438" s="621">
        <v>6.1600000000000002E-2</v>
      </c>
      <c r="C438" s="622">
        <v>6.7500000000000004E-2</v>
      </c>
      <c r="D438" s="623">
        <v>7.8299999999999995E-2</v>
      </c>
      <c r="E438" s="621">
        <v>6.1600000000000002E-2</v>
      </c>
      <c r="F438" s="622">
        <v>6.7599999999999993E-2</v>
      </c>
      <c r="G438" s="623">
        <v>7.8399999999999997E-2</v>
      </c>
      <c r="H438" s="621">
        <v>7.1099999999999997E-2</v>
      </c>
      <c r="I438" s="622">
        <v>7.8E-2</v>
      </c>
      <c r="J438" s="623">
        <v>9.0399999999999994E-2</v>
      </c>
      <c r="K438" s="621">
        <v>8.0399999999999999E-2</v>
      </c>
      <c r="L438" s="622">
        <v>8.8099999999999998E-2</v>
      </c>
      <c r="M438" s="623">
        <v>0.1022</v>
      </c>
      <c r="N438" s="621">
        <v>8.6999999999999994E-2</v>
      </c>
      <c r="O438" s="622">
        <v>9.5500000000000002E-2</v>
      </c>
      <c r="P438" s="623">
        <v>0.11070000000000001</v>
      </c>
      <c r="Q438" s="621">
        <v>0.1229</v>
      </c>
      <c r="R438" s="622">
        <v>0.13489999999999999</v>
      </c>
      <c r="S438" s="623">
        <v>0.15640000000000001</v>
      </c>
      <c r="T438" s="621">
        <v>0.2361</v>
      </c>
      <c r="U438" s="622">
        <v>0.2591</v>
      </c>
      <c r="V438" s="623">
        <v>0.30070000000000002</v>
      </c>
      <c r="W438" s="621">
        <v>0.29270000000000002</v>
      </c>
      <c r="X438" s="622">
        <v>0.32129999999999997</v>
      </c>
      <c r="Y438" s="623">
        <v>0.37290000000000001</v>
      </c>
    </row>
    <row r="439" spans="1:25">
      <c r="A439" s="227">
        <f t="shared" si="6"/>
        <v>44.2</v>
      </c>
      <c r="B439" s="621">
        <v>6.25E-2</v>
      </c>
      <c r="C439" s="622">
        <v>6.8400000000000002E-2</v>
      </c>
      <c r="D439" s="623">
        <v>7.9200000000000007E-2</v>
      </c>
      <c r="E439" s="621">
        <v>6.25E-2</v>
      </c>
      <c r="F439" s="622">
        <v>6.8400000000000002E-2</v>
      </c>
      <c r="G439" s="623">
        <v>7.9299999999999995E-2</v>
      </c>
      <c r="H439" s="621">
        <v>7.2099999999999997E-2</v>
      </c>
      <c r="I439" s="622">
        <v>7.9000000000000001E-2</v>
      </c>
      <c r="J439" s="623">
        <v>9.1499999999999998E-2</v>
      </c>
      <c r="K439" s="621">
        <v>8.1500000000000003E-2</v>
      </c>
      <c r="L439" s="622">
        <v>8.9300000000000004E-2</v>
      </c>
      <c r="M439" s="623">
        <v>0.10340000000000001</v>
      </c>
      <c r="N439" s="621">
        <v>8.8300000000000003E-2</v>
      </c>
      <c r="O439" s="622">
        <v>9.6699999999999994E-2</v>
      </c>
      <c r="P439" s="623">
        <v>0.112</v>
      </c>
      <c r="Q439" s="621">
        <v>0.12470000000000001</v>
      </c>
      <c r="R439" s="622">
        <v>0.1366</v>
      </c>
      <c r="S439" s="623">
        <v>0.15820000000000001</v>
      </c>
      <c r="T439" s="621">
        <v>0.23949999999999999</v>
      </c>
      <c r="U439" s="622">
        <v>0.26240000000000002</v>
      </c>
      <c r="V439" s="623">
        <v>0.30409999999999998</v>
      </c>
      <c r="W439" s="621">
        <v>0.29680000000000001</v>
      </c>
      <c r="X439" s="622">
        <v>0.32540000000000002</v>
      </c>
      <c r="Y439" s="623">
        <v>0.37719999999999998</v>
      </c>
    </row>
    <row r="440" spans="1:25">
      <c r="A440" s="227">
        <f t="shared" si="6"/>
        <v>44.3</v>
      </c>
      <c r="B440" s="621">
        <v>6.3399999999999998E-2</v>
      </c>
      <c r="C440" s="622">
        <v>6.93E-2</v>
      </c>
      <c r="D440" s="623">
        <v>8.0199999999999994E-2</v>
      </c>
      <c r="E440" s="621">
        <v>6.3399999999999998E-2</v>
      </c>
      <c r="F440" s="622">
        <v>6.93E-2</v>
      </c>
      <c r="G440" s="623">
        <v>8.0199999999999994E-2</v>
      </c>
      <c r="H440" s="621">
        <v>7.3099999999999998E-2</v>
      </c>
      <c r="I440" s="622">
        <v>0.08</v>
      </c>
      <c r="J440" s="623">
        <v>9.2499999999999999E-2</v>
      </c>
      <c r="K440" s="621">
        <v>8.2699999999999996E-2</v>
      </c>
      <c r="L440" s="622">
        <v>9.0399999999999994E-2</v>
      </c>
      <c r="M440" s="623">
        <v>0.1046</v>
      </c>
      <c r="N440" s="621">
        <v>8.9599999999999999E-2</v>
      </c>
      <c r="O440" s="622">
        <v>9.7900000000000001E-2</v>
      </c>
      <c r="P440" s="623">
        <v>0.1133</v>
      </c>
      <c r="Q440" s="621">
        <v>0.1265</v>
      </c>
      <c r="R440" s="622">
        <v>0.1384</v>
      </c>
      <c r="S440" s="623">
        <v>0.16009999999999999</v>
      </c>
      <c r="T440" s="621">
        <v>0.24299999999999999</v>
      </c>
      <c r="U440" s="622">
        <v>0.26590000000000003</v>
      </c>
      <c r="V440" s="623">
        <v>0.30759999999999998</v>
      </c>
      <c r="W440" s="621">
        <v>0.30109999999999998</v>
      </c>
      <c r="X440" s="622">
        <v>0.3296</v>
      </c>
      <c r="Y440" s="623">
        <v>0.38150000000000001</v>
      </c>
    </row>
    <row r="441" spans="1:25">
      <c r="A441" s="227">
        <f t="shared" si="6"/>
        <v>44.4</v>
      </c>
      <c r="B441" s="621">
        <v>6.4299999999999996E-2</v>
      </c>
      <c r="C441" s="622">
        <v>7.0199999999999999E-2</v>
      </c>
      <c r="D441" s="623">
        <v>8.1100000000000005E-2</v>
      </c>
      <c r="E441" s="621">
        <v>6.4299999999999996E-2</v>
      </c>
      <c r="F441" s="622">
        <v>7.0199999999999999E-2</v>
      </c>
      <c r="G441" s="623">
        <v>8.1100000000000005E-2</v>
      </c>
      <c r="H441" s="621">
        <v>7.4200000000000002E-2</v>
      </c>
      <c r="I441" s="622">
        <v>8.1000000000000003E-2</v>
      </c>
      <c r="J441" s="623">
        <v>9.3600000000000003E-2</v>
      </c>
      <c r="K441" s="621">
        <v>8.3900000000000002E-2</v>
      </c>
      <c r="L441" s="622">
        <v>9.1600000000000001E-2</v>
      </c>
      <c r="M441" s="623">
        <v>0.10580000000000001</v>
      </c>
      <c r="N441" s="621">
        <v>9.0899999999999995E-2</v>
      </c>
      <c r="O441" s="622">
        <v>9.9199999999999997E-2</v>
      </c>
      <c r="P441" s="623">
        <v>0.11459999999999999</v>
      </c>
      <c r="Q441" s="621">
        <v>0.1283</v>
      </c>
      <c r="R441" s="622">
        <v>0.14019999999999999</v>
      </c>
      <c r="S441" s="623">
        <v>0.16189999999999999</v>
      </c>
      <c r="T441" s="621">
        <v>0.2465</v>
      </c>
      <c r="U441" s="622">
        <v>0.26929999999999998</v>
      </c>
      <c r="V441" s="623">
        <v>0.31119999999999998</v>
      </c>
      <c r="W441" s="621">
        <v>0.30549999999999999</v>
      </c>
      <c r="X441" s="622">
        <v>0.33400000000000002</v>
      </c>
      <c r="Y441" s="623">
        <v>0.38600000000000001</v>
      </c>
    </row>
    <row r="442" spans="1:25">
      <c r="A442" s="227">
        <f t="shared" si="6"/>
        <v>44.5</v>
      </c>
      <c r="B442" s="621">
        <v>6.5199999999999994E-2</v>
      </c>
      <c r="C442" s="622">
        <v>7.1099999999999997E-2</v>
      </c>
      <c r="D442" s="623">
        <v>8.2000000000000003E-2</v>
      </c>
      <c r="E442" s="621">
        <v>6.5299999999999997E-2</v>
      </c>
      <c r="F442" s="622">
        <v>7.1199999999999999E-2</v>
      </c>
      <c r="G442" s="623">
        <v>8.2100000000000006E-2</v>
      </c>
      <c r="H442" s="621">
        <v>7.5300000000000006E-2</v>
      </c>
      <c r="I442" s="622">
        <v>8.2100000000000006E-2</v>
      </c>
      <c r="J442" s="623">
        <v>9.4700000000000006E-2</v>
      </c>
      <c r="K442" s="621">
        <v>8.5099999999999995E-2</v>
      </c>
      <c r="L442" s="622">
        <v>9.2799999999999994E-2</v>
      </c>
      <c r="M442" s="623">
        <v>0.1071</v>
      </c>
      <c r="N442" s="621">
        <v>9.2200000000000004E-2</v>
      </c>
      <c r="O442" s="622">
        <v>0.10050000000000001</v>
      </c>
      <c r="P442" s="623">
        <v>0.11600000000000001</v>
      </c>
      <c r="Q442" s="621">
        <v>0.13020000000000001</v>
      </c>
      <c r="R442" s="622">
        <v>0.14199999999999999</v>
      </c>
      <c r="S442" s="623">
        <v>0.16389999999999999</v>
      </c>
      <c r="T442" s="621">
        <v>0.25009999999999999</v>
      </c>
      <c r="U442" s="622">
        <v>0.27289999999999998</v>
      </c>
      <c r="V442" s="623">
        <v>0.31490000000000001</v>
      </c>
      <c r="W442" s="621">
        <v>0.31</v>
      </c>
      <c r="X442" s="622">
        <v>0.33839999999999998</v>
      </c>
      <c r="Y442" s="623">
        <v>0.39050000000000001</v>
      </c>
    </row>
    <row r="443" spans="1:25">
      <c r="A443" s="227">
        <f t="shared" si="6"/>
        <v>44.6</v>
      </c>
      <c r="B443" s="621">
        <v>6.6199999999999995E-2</v>
      </c>
      <c r="C443" s="622">
        <v>7.2099999999999997E-2</v>
      </c>
      <c r="D443" s="623">
        <v>8.3000000000000004E-2</v>
      </c>
      <c r="E443" s="621">
        <v>6.6199999999999995E-2</v>
      </c>
      <c r="F443" s="622">
        <v>7.2099999999999997E-2</v>
      </c>
      <c r="G443" s="623">
        <v>8.3099999999999993E-2</v>
      </c>
      <c r="H443" s="621">
        <v>7.6399999999999996E-2</v>
      </c>
      <c r="I443" s="622">
        <v>8.3199999999999996E-2</v>
      </c>
      <c r="J443" s="623">
        <v>9.5899999999999999E-2</v>
      </c>
      <c r="K443" s="621">
        <v>8.6400000000000005E-2</v>
      </c>
      <c r="L443" s="622">
        <v>9.4100000000000003E-2</v>
      </c>
      <c r="M443" s="623">
        <v>0.10829999999999999</v>
      </c>
      <c r="N443" s="621">
        <v>9.35E-2</v>
      </c>
      <c r="O443" s="622">
        <v>0.1019</v>
      </c>
      <c r="P443" s="623">
        <v>0.1174</v>
      </c>
      <c r="Q443" s="621">
        <v>0.13220000000000001</v>
      </c>
      <c r="R443" s="622">
        <v>0.1439</v>
      </c>
      <c r="S443" s="623">
        <v>0.1658</v>
      </c>
      <c r="T443" s="621">
        <v>0.25380000000000003</v>
      </c>
      <c r="U443" s="622">
        <v>0.27660000000000001</v>
      </c>
      <c r="V443" s="623">
        <v>0.31869999999999998</v>
      </c>
      <c r="W443" s="621">
        <v>0.31459999999999999</v>
      </c>
      <c r="X443" s="622">
        <v>0.34289999999999998</v>
      </c>
      <c r="Y443" s="623">
        <v>0.3952</v>
      </c>
    </row>
    <row r="444" spans="1:25">
      <c r="A444" s="227">
        <f t="shared" si="6"/>
        <v>44.7</v>
      </c>
      <c r="B444" s="621">
        <v>6.7199999999999996E-2</v>
      </c>
      <c r="C444" s="622">
        <v>7.3099999999999998E-2</v>
      </c>
      <c r="D444" s="623">
        <v>8.4000000000000005E-2</v>
      </c>
      <c r="E444" s="621">
        <v>6.7199999999999996E-2</v>
      </c>
      <c r="F444" s="622">
        <v>7.3099999999999998E-2</v>
      </c>
      <c r="G444" s="623">
        <v>8.4099999999999994E-2</v>
      </c>
      <c r="H444" s="621">
        <v>7.7499999999999999E-2</v>
      </c>
      <c r="I444" s="622">
        <v>8.43E-2</v>
      </c>
      <c r="J444" s="623">
        <v>9.7000000000000003E-2</v>
      </c>
      <c r="K444" s="621">
        <v>8.77E-2</v>
      </c>
      <c r="L444" s="622">
        <v>9.5299999999999996E-2</v>
      </c>
      <c r="M444" s="623">
        <v>0.10970000000000001</v>
      </c>
      <c r="N444" s="621">
        <v>9.4899999999999998E-2</v>
      </c>
      <c r="O444" s="622">
        <v>0.1033</v>
      </c>
      <c r="P444" s="623">
        <v>0.1188</v>
      </c>
      <c r="Q444" s="621">
        <v>0.1341</v>
      </c>
      <c r="R444" s="622">
        <v>0.1459</v>
      </c>
      <c r="S444" s="623">
        <v>0.1678</v>
      </c>
      <c r="T444" s="621">
        <v>0.2576</v>
      </c>
      <c r="U444" s="622">
        <v>0.28029999999999999</v>
      </c>
      <c r="V444" s="623">
        <v>0.32250000000000001</v>
      </c>
      <c r="W444" s="621">
        <v>0.31919999999999998</v>
      </c>
      <c r="X444" s="622">
        <v>0.34749999999999998</v>
      </c>
      <c r="Y444" s="623">
        <v>0.39989999999999998</v>
      </c>
    </row>
    <row r="445" spans="1:25">
      <c r="A445" s="227">
        <f t="shared" si="6"/>
        <v>44.8</v>
      </c>
      <c r="B445" s="621">
        <v>6.8199999999999997E-2</v>
      </c>
      <c r="C445" s="622">
        <v>7.3999999999999996E-2</v>
      </c>
      <c r="D445" s="623">
        <v>8.5000000000000006E-2</v>
      </c>
      <c r="E445" s="621">
        <v>6.8199999999999997E-2</v>
      </c>
      <c r="F445" s="622">
        <v>7.4099999999999999E-2</v>
      </c>
      <c r="G445" s="623">
        <v>8.5099999999999995E-2</v>
      </c>
      <c r="H445" s="621">
        <v>7.8700000000000006E-2</v>
      </c>
      <c r="I445" s="622">
        <v>8.5500000000000007E-2</v>
      </c>
      <c r="J445" s="623">
        <v>9.8199999999999996E-2</v>
      </c>
      <c r="K445" s="621">
        <v>8.8999999999999996E-2</v>
      </c>
      <c r="L445" s="622">
        <v>9.6600000000000005E-2</v>
      </c>
      <c r="M445" s="623">
        <v>0.111</v>
      </c>
      <c r="N445" s="621">
        <v>9.64E-2</v>
      </c>
      <c r="O445" s="622">
        <v>0.1047</v>
      </c>
      <c r="P445" s="623">
        <v>0.1202</v>
      </c>
      <c r="Q445" s="621">
        <v>0.1361</v>
      </c>
      <c r="R445" s="622">
        <v>0.1479</v>
      </c>
      <c r="S445" s="623">
        <v>0.16980000000000001</v>
      </c>
      <c r="T445" s="621">
        <v>0.26140000000000002</v>
      </c>
      <c r="U445" s="622">
        <v>0.28410000000000002</v>
      </c>
      <c r="V445" s="623">
        <v>0.32640000000000002</v>
      </c>
      <c r="W445" s="621">
        <v>0.32400000000000001</v>
      </c>
      <c r="X445" s="622">
        <v>0.35220000000000001</v>
      </c>
      <c r="Y445" s="623">
        <v>0.40479999999999999</v>
      </c>
    </row>
    <row r="446" spans="1:25">
      <c r="A446" s="227">
        <f t="shared" si="6"/>
        <v>44.9</v>
      </c>
      <c r="B446" s="621">
        <v>6.9199999999999998E-2</v>
      </c>
      <c r="C446" s="622">
        <v>7.51E-2</v>
      </c>
      <c r="D446" s="623">
        <v>8.6099999999999996E-2</v>
      </c>
      <c r="E446" s="621">
        <v>6.93E-2</v>
      </c>
      <c r="F446" s="622">
        <v>7.51E-2</v>
      </c>
      <c r="G446" s="623">
        <v>8.6099999999999996E-2</v>
      </c>
      <c r="H446" s="621">
        <v>7.9899999999999999E-2</v>
      </c>
      <c r="I446" s="622">
        <v>8.6699999999999999E-2</v>
      </c>
      <c r="J446" s="623">
        <v>9.9400000000000002E-2</v>
      </c>
      <c r="K446" s="621">
        <v>9.0300000000000005E-2</v>
      </c>
      <c r="L446" s="622">
        <v>9.8000000000000004E-2</v>
      </c>
      <c r="M446" s="623">
        <v>0.1123</v>
      </c>
      <c r="N446" s="621">
        <v>9.7799999999999998E-2</v>
      </c>
      <c r="O446" s="622">
        <v>0.1061</v>
      </c>
      <c r="P446" s="623">
        <v>0.1217</v>
      </c>
      <c r="Q446" s="621">
        <v>0.13819999999999999</v>
      </c>
      <c r="R446" s="622">
        <v>0.14990000000000001</v>
      </c>
      <c r="S446" s="623">
        <v>0.1719</v>
      </c>
      <c r="T446" s="621">
        <v>0.26540000000000002</v>
      </c>
      <c r="U446" s="622">
        <v>0.28799999999999998</v>
      </c>
      <c r="V446" s="623">
        <v>0.33040000000000003</v>
      </c>
      <c r="W446" s="621">
        <v>0.32890000000000003</v>
      </c>
      <c r="X446" s="622">
        <v>0.35709999999999997</v>
      </c>
      <c r="Y446" s="623">
        <v>0.4098</v>
      </c>
    </row>
    <row r="447" spans="1:25">
      <c r="A447" s="227">
        <f t="shared" si="6"/>
        <v>45</v>
      </c>
      <c r="B447" s="621">
        <v>7.0300000000000001E-2</v>
      </c>
      <c r="C447" s="622">
        <v>7.6100000000000001E-2</v>
      </c>
      <c r="D447" s="623">
        <v>8.72E-2</v>
      </c>
      <c r="E447" s="621">
        <v>7.0300000000000001E-2</v>
      </c>
      <c r="F447" s="622">
        <v>7.6100000000000001E-2</v>
      </c>
      <c r="G447" s="623">
        <v>8.72E-2</v>
      </c>
      <c r="H447" s="621">
        <v>8.1100000000000005E-2</v>
      </c>
      <c r="I447" s="622">
        <v>8.7900000000000006E-2</v>
      </c>
      <c r="J447" s="623">
        <v>0.10059999999999999</v>
      </c>
      <c r="K447" s="621">
        <v>9.1700000000000004E-2</v>
      </c>
      <c r="L447" s="622">
        <v>9.9299999999999999E-2</v>
      </c>
      <c r="M447" s="623">
        <v>0.1137</v>
      </c>
      <c r="N447" s="621">
        <v>9.9299999999999999E-2</v>
      </c>
      <c r="O447" s="622">
        <v>0.1076</v>
      </c>
      <c r="P447" s="623">
        <v>0.1232</v>
      </c>
      <c r="Q447" s="621">
        <v>0.14030000000000001</v>
      </c>
      <c r="R447" s="622">
        <v>0.152</v>
      </c>
      <c r="S447" s="623">
        <v>0.1741</v>
      </c>
      <c r="T447" s="621">
        <v>0.26939999999999997</v>
      </c>
      <c r="U447" s="622">
        <v>0.29199999999999998</v>
      </c>
      <c r="V447" s="623">
        <v>0.33450000000000002</v>
      </c>
      <c r="W447" s="621">
        <v>0.33400000000000002</v>
      </c>
      <c r="X447" s="622">
        <v>0.36199999999999999</v>
      </c>
      <c r="Y447" s="623">
        <v>0.4148</v>
      </c>
    </row>
    <row r="448" spans="1:25">
      <c r="A448" s="227">
        <f t="shared" si="6"/>
        <v>45.1</v>
      </c>
      <c r="B448" s="621">
        <v>7.1300000000000002E-2</v>
      </c>
      <c r="C448" s="622">
        <v>7.7200000000000005E-2</v>
      </c>
      <c r="D448" s="623">
        <v>8.8300000000000003E-2</v>
      </c>
      <c r="E448" s="621">
        <v>7.1400000000000005E-2</v>
      </c>
      <c r="F448" s="622">
        <v>7.7200000000000005E-2</v>
      </c>
      <c r="G448" s="623">
        <v>8.8300000000000003E-2</v>
      </c>
      <c r="H448" s="621">
        <v>8.2400000000000001E-2</v>
      </c>
      <c r="I448" s="622">
        <v>8.9099999999999999E-2</v>
      </c>
      <c r="J448" s="623">
        <v>0.1019</v>
      </c>
      <c r="K448" s="621">
        <v>9.3100000000000002E-2</v>
      </c>
      <c r="L448" s="622">
        <v>0.1007</v>
      </c>
      <c r="M448" s="623">
        <v>0.1152</v>
      </c>
      <c r="N448" s="621">
        <v>0.1008</v>
      </c>
      <c r="O448" s="622">
        <v>0.1091</v>
      </c>
      <c r="P448" s="623">
        <v>0.12470000000000001</v>
      </c>
      <c r="Q448" s="621">
        <v>0.14249999999999999</v>
      </c>
      <c r="R448" s="622">
        <v>0.15409999999999999</v>
      </c>
      <c r="S448" s="623">
        <v>0.1762</v>
      </c>
      <c r="T448" s="621">
        <v>0.27360000000000001</v>
      </c>
      <c r="U448" s="622">
        <v>0.29609999999999997</v>
      </c>
      <c r="V448" s="623">
        <v>0.3387</v>
      </c>
      <c r="W448" s="621">
        <v>0.33910000000000001</v>
      </c>
      <c r="X448" s="622">
        <v>0.36709999999999998</v>
      </c>
      <c r="Y448" s="623">
        <v>0.42</v>
      </c>
    </row>
    <row r="449" spans="1:25">
      <c r="A449" s="227">
        <f t="shared" si="6"/>
        <v>45.2</v>
      </c>
      <c r="B449" s="621">
        <v>7.2499999999999995E-2</v>
      </c>
      <c r="C449" s="622">
        <v>7.8299999999999995E-2</v>
      </c>
      <c r="D449" s="623">
        <v>8.9399999999999993E-2</v>
      </c>
      <c r="E449" s="621">
        <v>7.2499999999999995E-2</v>
      </c>
      <c r="F449" s="622">
        <v>7.8299999999999995E-2</v>
      </c>
      <c r="G449" s="623">
        <v>8.9399999999999993E-2</v>
      </c>
      <c r="H449" s="621">
        <v>8.3599999999999994E-2</v>
      </c>
      <c r="I449" s="622">
        <v>9.0300000000000005E-2</v>
      </c>
      <c r="J449" s="623">
        <v>0.1032</v>
      </c>
      <c r="K449" s="621">
        <v>9.4500000000000001E-2</v>
      </c>
      <c r="L449" s="622">
        <v>0.1021</v>
      </c>
      <c r="M449" s="623">
        <v>0.1166</v>
      </c>
      <c r="N449" s="621">
        <v>0.1024</v>
      </c>
      <c r="O449" s="622">
        <v>0.1106</v>
      </c>
      <c r="P449" s="623">
        <v>0.1263</v>
      </c>
      <c r="Q449" s="621">
        <v>0.1447</v>
      </c>
      <c r="R449" s="622">
        <v>0.15629999999999999</v>
      </c>
      <c r="S449" s="623">
        <v>0.17849999999999999</v>
      </c>
      <c r="T449" s="621">
        <v>0.27779999999999999</v>
      </c>
      <c r="U449" s="622">
        <v>0.30020000000000002</v>
      </c>
      <c r="V449" s="623">
        <v>0.34300000000000003</v>
      </c>
      <c r="W449" s="621">
        <v>0.34429999999999999</v>
      </c>
      <c r="X449" s="622">
        <v>0.37230000000000002</v>
      </c>
      <c r="Y449" s="623">
        <v>0.42530000000000001</v>
      </c>
    </row>
    <row r="450" spans="1:25">
      <c r="A450" s="227">
        <f t="shared" si="6"/>
        <v>45.3</v>
      </c>
      <c r="B450" s="621">
        <v>7.3599999999999999E-2</v>
      </c>
      <c r="C450" s="622">
        <v>7.9399999999999998E-2</v>
      </c>
      <c r="D450" s="623">
        <v>9.0499999999999997E-2</v>
      </c>
      <c r="E450" s="621">
        <v>7.3599999999999999E-2</v>
      </c>
      <c r="F450" s="622">
        <v>7.9399999999999998E-2</v>
      </c>
      <c r="G450" s="623">
        <v>9.06E-2</v>
      </c>
      <c r="H450" s="621">
        <v>8.5000000000000006E-2</v>
      </c>
      <c r="I450" s="622">
        <v>9.1600000000000001E-2</v>
      </c>
      <c r="J450" s="623">
        <v>0.1045</v>
      </c>
      <c r="K450" s="621">
        <v>9.6000000000000002E-2</v>
      </c>
      <c r="L450" s="622">
        <v>0.1036</v>
      </c>
      <c r="M450" s="623">
        <v>0.1181</v>
      </c>
      <c r="N450" s="621">
        <v>0.104</v>
      </c>
      <c r="O450" s="622">
        <v>0.11219999999999999</v>
      </c>
      <c r="P450" s="623">
        <v>0.12790000000000001</v>
      </c>
      <c r="Q450" s="621">
        <v>0.1469</v>
      </c>
      <c r="R450" s="622">
        <v>0.1585</v>
      </c>
      <c r="S450" s="623">
        <v>0.18079999999999999</v>
      </c>
      <c r="T450" s="621">
        <v>0.28220000000000001</v>
      </c>
      <c r="U450" s="622">
        <v>0.30449999999999999</v>
      </c>
      <c r="V450" s="623">
        <v>0.34739999999999999</v>
      </c>
      <c r="W450" s="621">
        <v>0.34970000000000001</v>
      </c>
      <c r="X450" s="622">
        <v>0.37759999999999999</v>
      </c>
      <c r="Y450" s="623">
        <v>0.43080000000000002</v>
      </c>
    </row>
    <row r="451" spans="1:25">
      <c r="A451" s="227">
        <f t="shared" si="6"/>
        <v>45.4</v>
      </c>
      <c r="B451" s="621">
        <v>7.4700000000000003E-2</v>
      </c>
      <c r="C451" s="622">
        <v>8.0500000000000002E-2</v>
      </c>
      <c r="D451" s="623">
        <v>9.1700000000000004E-2</v>
      </c>
      <c r="E451" s="621">
        <v>7.4800000000000005E-2</v>
      </c>
      <c r="F451" s="622">
        <v>8.0600000000000005E-2</v>
      </c>
      <c r="G451" s="623">
        <v>9.1700000000000004E-2</v>
      </c>
      <c r="H451" s="621">
        <v>8.6300000000000002E-2</v>
      </c>
      <c r="I451" s="622">
        <v>9.2999999999999999E-2</v>
      </c>
      <c r="J451" s="623">
        <v>0.10580000000000001</v>
      </c>
      <c r="K451" s="621">
        <v>9.7500000000000003E-2</v>
      </c>
      <c r="L451" s="622">
        <v>0.1051</v>
      </c>
      <c r="M451" s="623">
        <v>0.1196</v>
      </c>
      <c r="N451" s="621">
        <v>0.1057</v>
      </c>
      <c r="O451" s="622">
        <v>0.1138</v>
      </c>
      <c r="P451" s="623">
        <v>0.12959999999999999</v>
      </c>
      <c r="Q451" s="621">
        <v>0.1492</v>
      </c>
      <c r="R451" s="622">
        <v>0.1608</v>
      </c>
      <c r="S451" s="623">
        <v>0.18310000000000001</v>
      </c>
      <c r="T451" s="621">
        <v>0.28660000000000002</v>
      </c>
      <c r="U451" s="622">
        <v>0.30890000000000001</v>
      </c>
      <c r="V451" s="623">
        <v>0.3518</v>
      </c>
      <c r="W451" s="621">
        <v>0.3553</v>
      </c>
      <c r="X451" s="622">
        <v>0.38300000000000001</v>
      </c>
      <c r="Y451" s="623">
        <v>0.43630000000000002</v>
      </c>
    </row>
    <row r="452" spans="1:25">
      <c r="A452" s="227">
        <f t="shared" si="6"/>
        <v>45.5</v>
      </c>
      <c r="B452" s="621">
        <v>7.5899999999999995E-2</v>
      </c>
      <c r="C452" s="622">
        <v>8.1699999999999995E-2</v>
      </c>
      <c r="D452" s="623">
        <v>9.2899999999999996E-2</v>
      </c>
      <c r="E452" s="621">
        <v>7.5999999999999998E-2</v>
      </c>
      <c r="F452" s="622">
        <v>8.1699999999999995E-2</v>
      </c>
      <c r="G452" s="623">
        <v>9.2899999999999996E-2</v>
      </c>
      <c r="H452" s="621">
        <v>8.77E-2</v>
      </c>
      <c r="I452" s="622">
        <v>9.4299999999999995E-2</v>
      </c>
      <c r="J452" s="623">
        <v>0.1072</v>
      </c>
      <c r="K452" s="621">
        <v>9.9099999999999994E-2</v>
      </c>
      <c r="L452" s="622">
        <v>0.1066</v>
      </c>
      <c r="M452" s="623">
        <v>0.1212</v>
      </c>
      <c r="N452" s="621">
        <v>0.10730000000000001</v>
      </c>
      <c r="O452" s="622">
        <v>0.11550000000000001</v>
      </c>
      <c r="P452" s="623">
        <v>0.1313</v>
      </c>
      <c r="Q452" s="621">
        <v>0.15160000000000001</v>
      </c>
      <c r="R452" s="622">
        <v>0.16309999999999999</v>
      </c>
      <c r="S452" s="623">
        <v>0.1855</v>
      </c>
      <c r="T452" s="621">
        <v>0.29120000000000001</v>
      </c>
      <c r="U452" s="622">
        <v>0.31340000000000001</v>
      </c>
      <c r="V452" s="623">
        <v>0.35639999999999999</v>
      </c>
      <c r="W452" s="621">
        <v>0.3609</v>
      </c>
      <c r="X452" s="622">
        <v>0.38850000000000001</v>
      </c>
      <c r="Y452" s="623">
        <v>0.442</v>
      </c>
    </row>
    <row r="453" spans="1:25">
      <c r="A453" s="227">
        <f t="shared" si="6"/>
        <v>45.6</v>
      </c>
      <c r="B453" s="621">
        <v>7.7200000000000005E-2</v>
      </c>
      <c r="C453" s="622">
        <v>8.2900000000000001E-2</v>
      </c>
      <c r="D453" s="623">
        <v>9.4100000000000003E-2</v>
      </c>
      <c r="E453" s="621">
        <v>7.7200000000000005E-2</v>
      </c>
      <c r="F453" s="622">
        <v>8.2900000000000001E-2</v>
      </c>
      <c r="G453" s="623">
        <v>9.4200000000000006E-2</v>
      </c>
      <c r="H453" s="621">
        <v>8.9099999999999999E-2</v>
      </c>
      <c r="I453" s="622">
        <v>9.5699999999999993E-2</v>
      </c>
      <c r="J453" s="623">
        <v>0.1086</v>
      </c>
      <c r="K453" s="621">
        <v>0.1007</v>
      </c>
      <c r="L453" s="622">
        <v>0.1082</v>
      </c>
      <c r="M453" s="623">
        <v>0.12280000000000001</v>
      </c>
      <c r="N453" s="621">
        <v>0.1091</v>
      </c>
      <c r="O453" s="622">
        <v>0.1172</v>
      </c>
      <c r="P453" s="623">
        <v>0.13300000000000001</v>
      </c>
      <c r="Q453" s="621">
        <v>0.15409999999999999</v>
      </c>
      <c r="R453" s="622">
        <v>0.16550000000000001</v>
      </c>
      <c r="S453" s="623">
        <v>0.18790000000000001</v>
      </c>
      <c r="T453" s="621">
        <v>0.2959</v>
      </c>
      <c r="U453" s="622">
        <v>0.318</v>
      </c>
      <c r="V453" s="623">
        <v>0.36109999999999998</v>
      </c>
      <c r="W453" s="621">
        <v>0.36670000000000003</v>
      </c>
      <c r="X453" s="622">
        <v>0.39419999999999999</v>
      </c>
      <c r="Y453" s="623">
        <v>0.44779999999999998</v>
      </c>
    </row>
    <row r="454" spans="1:25">
      <c r="A454" s="227">
        <f t="shared" si="6"/>
        <v>45.7</v>
      </c>
      <c r="B454" s="621">
        <v>7.8399999999999997E-2</v>
      </c>
      <c r="C454" s="622">
        <v>8.4099999999999994E-2</v>
      </c>
      <c r="D454" s="623">
        <v>9.5399999999999999E-2</v>
      </c>
      <c r="E454" s="621">
        <v>7.85E-2</v>
      </c>
      <c r="F454" s="622">
        <v>8.4199999999999997E-2</v>
      </c>
      <c r="G454" s="623">
        <v>9.5399999999999999E-2</v>
      </c>
      <c r="H454" s="621">
        <v>9.0499999999999997E-2</v>
      </c>
      <c r="I454" s="622">
        <v>9.7100000000000006E-2</v>
      </c>
      <c r="J454" s="623">
        <v>0.1101</v>
      </c>
      <c r="K454" s="621">
        <v>0.1023</v>
      </c>
      <c r="L454" s="622">
        <v>0.10979999999999999</v>
      </c>
      <c r="M454" s="623">
        <v>0.1244</v>
      </c>
      <c r="N454" s="621">
        <v>0.1108</v>
      </c>
      <c r="O454" s="622">
        <v>0.11890000000000001</v>
      </c>
      <c r="P454" s="623">
        <v>0.1348</v>
      </c>
      <c r="Q454" s="621">
        <v>0.15659999999999999</v>
      </c>
      <c r="R454" s="622">
        <v>0.16800000000000001</v>
      </c>
      <c r="S454" s="623">
        <v>0.19040000000000001</v>
      </c>
      <c r="T454" s="621">
        <v>0.30070000000000002</v>
      </c>
      <c r="U454" s="622">
        <v>0.32269999999999999</v>
      </c>
      <c r="V454" s="623">
        <v>0.3659</v>
      </c>
      <c r="W454" s="621">
        <v>0.37259999999999999</v>
      </c>
      <c r="X454" s="622">
        <v>0.40010000000000001</v>
      </c>
      <c r="Y454" s="623">
        <v>0.45379999999999998</v>
      </c>
    </row>
    <row r="455" spans="1:25">
      <c r="A455" s="227">
        <f t="shared" si="6"/>
        <v>45.8</v>
      </c>
      <c r="B455" s="621">
        <v>7.9699999999999993E-2</v>
      </c>
      <c r="C455" s="622">
        <v>8.5400000000000004E-2</v>
      </c>
      <c r="D455" s="623">
        <v>9.6600000000000005E-2</v>
      </c>
      <c r="E455" s="621">
        <v>7.9699999999999993E-2</v>
      </c>
      <c r="F455" s="622">
        <v>8.5400000000000004E-2</v>
      </c>
      <c r="G455" s="623">
        <v>9.6699999999999994E-2</v>
      </c>
      <c r="H455" s="621">
        <v>9.1999999999999998E-2</v>
      </c>
      <c r="I455" s="622">
        <v>9.8599999999999993E-2</v>
      </c>
      <c r="J455" s="623">
        <v>0.1116</v>
      </c>
      <c r="K455" s="621">
        <v>0.104</v>
      </c>
      <c r="L455" s="622">
        <v>0.1114</v>
      </c>
      <c r="M455" s="623">
        <v>0.12609999999999999</v>
      </c>
      <c r="N455" s="621">
        <v>0.11260000000000001</v>
      </c>
      <c r="O455" s="622">
        <v>0.1207</v>
      </c>
      <c r="P455" s="623">
        <v>0.1366</v>
      </c>
      <c r="Q455" s="621">
        <v>0.15909999999999999</v>
      </c>
      <c r="R455" s="622">
        <v>0.17050000000000001</v>
      </c>
      <c r="S455" s="623">
        <v>0.193</v>
      </c>
      <c r="T455" s="621">
        <v>0.30559999999999998</v>
      </c>
      <c r="U455" s="622">
        <v>0.32750000000000001</v>
      </c>
      <c r="V455" s="623">
        <v>0.37090000000000001</v>
      </c>
      <c r="W455" s="621">
        <v>0.37869999999999998</v>
      </c>
      <c r="X455" s="622">
        <v>0.40610000000000002</v>
      </c>
      <c r="Y455" s="623">
        <v>0.45989999999999998</v>
      </c>
    </row>
    <row r="456" spans="1:25">
      <c r="A456" s="227">
        <f t="shared" si="6"/>
        <v>45.9</v>
      </c>
      <c r="B456" s="621">
        <v>8.1000000000000003E-2</v>
      </c>
      <c r="C456" s="622">
        <v>8.6699999999999999E-2</v>
      </c>
      <c r="D456" s="623">
        <v>9.8000000000000004E-2</v>
      </c>
      <c r="E456" s="621">
        <v>8.1100000000000005E-2</v>
      </c>
      <c r="F456" s="622">
        <v>8.6699999999999999E-2</v>
      </c>
      <c r="G456" s="623">
        <v>9.8000000000000004E-2</v>
      </c>
      <c r="H456" s="621">
        <v>9.35E-2</v>
      </c>
      <c r="I456" s="622">
        <v>0.1</v>
      </c>
      <c r="J456" s="623">
        <v>0.11310000000000001</v>
      </c>
      <c r="K456" s="621">
        <v>0.1057</v>
      </c>
      <c r="L456" s="622">
        <v>0.11310000000000001</v>
      </c>
      <c r="M456" s="623">
        <v>0.1278</v>
      </c>
      <c r="N456" s="621">
        <v>0.1145</v>
      </c>
      <c r="O456" s="622">
        <v>0.1225</v>
      </c>
      <c r="P456" s="623">
        <v>0.13850000000000001</v>
      </c>
      <c r="Q456" s="621">
        <v>0.16170000000000001</v>
      </c>
      <c r="R456" s="622">
        <v>0.17299999999999999</v>
      </c>
      <c r="S456" s="623">
        <v>0.1956</v>
      </c>
      <c r="T456" s="621">
        <v>0.31059999999999999</v>
      </c>
      <c r="U456" s="622">
        <v>0.33250000000000002</v>
      </c>
      <c r="V456" s="623">
        <v>0.37590000000000001</v>
      </c>
      <c r="W456" s="621">
        <v>0.38500000000000001</v>
      </c>
      <c r="X456" s="622">
        <v>0.41220000000000001</v>
      </c>
      <c r="Y456" s="623">
        <v>0.46610000000000001</v>
      </c>
    </row>
    <row r="457" spans="1:25">
      <c r="A457" s="227">
        <f t="shared" si="6"/>
        <v>46</v>
      </c>
      <c r="B457" s="621">
        <v>8.2299999999999998E-2</v>
      </c>
      <c r="C457" s="622">
        <v>8.7999999999999995E-2</v>
      </c>
      <c r="D457" s="623">
        <v>9.9299999999999999E-2</v>
      </c>
      <c r="E457" s="621">
        <v>8.2400000000000001E-2</v>
      </c>
      <c r="F457" s="622">
        <v>8.7999999999999995E-2</v>
      </c>
      <c r="G457" s="623">
        <v>9.9400000000000002E-2</v>
      </c>
      <c r="H457" s="621">
        <v>9.5100000000000004E-2</v>
      </c>
      <c r="I457" s="622">
        <v>0.1016</v>
      </c>
      <c r="J457" s="623">
        <v>0.11459999999999999</v>
      </c>
      <c r="K457" s="621">
        <v>0.1075</v>
      </c>
      <c r="L457" s="622">
        <v>0.1148</v>
      </c>
      <c r="M457" s="623">
        <v>0.12959999999999999</v>
      </c>
      <c r="N457" s="621">
        <v>0.1164</v>
      </c>
      <c r="O457" s="622">
        <v>0.1244</v>
      </c>
      <c r="P457" s="623">
        <v>0.1404</v>
      </c>
      <c r="Q457" s="621">
        <v>0.16439999999999999</v>
      </c>
      <c r="R457" s="622">
        <v>0.1757</v>
      </c>
      <c r="S457" s="623">
        <v>0.1983</v>
      </c>
      <c r="T457" s="621">
        <v>0.31580000000000003</v>
      </c>
      <c r="U457" s="622">
        <v>0.33750000000000002</v>
      </c>
      <c r="V457" s="623">
        <v>0.38109999999999999</v>
      </c>
      <c r="W457" s="621">
        <v>0.39140000000000003</v>
      </c>
      <c r="X457" s="622">
        <v>0.41849999999999998</v>
      </c>
      <c r="Y457" s="623">
        <v>0.47260000000000002</v>
      </c>
    </row>
    <row r="458" spans="1:25">
      <c r="A458" s="227">
        <f t="shared" ref="A458:A521" si="7">ROUND(A457+0.1,1)</f>
        <v>46.1</v>
      </c>
      <c r="B458" s="621">
        <v>8.3699999999999997E-2</v>
      </c>
      <c r="C458" s="622">
        <v>8.9300000000000004E-2</v>
      </c>
      <c r="D458" s="623">
        <v>0.1007</v>
      </c>
      <c r="E458" s="621">
        <v>8.3799999999999999E-2</v>
      </c>
      <c r="F458" s="622">
        <v>8.9399999999999993E-2</v>
      </c>
      <c r="G458" s="623">
        <v>0.1007</v>
      </c>
      <c r="H458" s="621">
        <v>9.6699999999999994E-2</v>
      </c>
      <c r="I458" s="622">
        <v>0.1031</v>
      </c>
      <c r="J458" s="623">
        <v>0.1162</v>
      </c>
      <c r="K458" s="621">
        <v>0.10929999999999999</v>
      </c>
      <c r="L458" s="622">
        <v>0.1166</v>
      </c>
      <c r="M458" s="623">
        <v>0.13139999999999999</v>
      </c>
      <c r="N458" s="621">
        <v>0.11840000000000001</v>
      </c>
      <c r="O458" s="622">
        <v>0.1263</v>
      </c>
      <c r="P458" s="623">
        <v>0.14230000000000001</v>
      </c>
      <c r="Q458" s="621">
        <v>0.16719999999999999</v>
      </c>
      <c r="R458" s="622">
        <v>0.1784</v>
      </c>
      <c r="S458" s="623">
        <v>0.2011</v>
      </c>
      <c r="T458" s="621">
        <v>0.3211</v>
      </c>
      <c r="U458" s="622">
        <v>0.3427</v>
      </c>
      <c r="V458" s="623">
        <v>0.38640000000000002</v>
      </c>
      <c r="W458" s="621">
        <v>0.39800000000000002</v>
      </c>
      <c r="X458" s="622">
        <v>0.4249</v>
      </c>
      <c r="Y458" s="623">
        <v>0.47910000000000003</v>
      </c>
    </row>
    <row r="459" spans="1:25">
      <c r="A459" s="227">
        <f t="shared" si="7"/>
        <v>46.2</v>
      </c>
      <c r="B459" s="621">
        <v>8.5199999999999998E-2</v>
      </c>
      <c r="C459" s="622">
        <v>9.0700000000000003E-2</v>
      </c>
      <c r="D459" s="623">
        <v>0.1021</v>
      </c>
      <c r="E459" s="621">
        <v>8.5199999999999998E-2</v>
      </c>
      <c r="F459" s="622">
        <v>9.0800000000000006E-2</v>
      </c>
      <c r="G459" s="623">
        <v>0.1022</v>
      </c>
      <c r="H459" s="621">
        <v>9.8299999999999998E-2</v>
      </c>
      <c r="I459" s="622">
        <v>0.1047</v>
      </c>
      <c r="J459" s="623">
        <v>0.1179</v>
      </c>
      <c r="K459" s="621">
        <v>0.1111</v>
      </c>
      <c r="L459" s="622">
        <v>0.11840000000000001</v>
      </c>
      <c r="M459" s="623">
        <v>0.13320000000000001</v>
      </c>
      <c r="N459" s="621">
        <v>0.12039999999999999</v>
      </c>
      <c r="O459" s="622">
        <v>0.12820000000000001</v>
      </c>
      <c r="P459" s="623">
        <v>0.14430000000000001</v>
      </c>
      <c r="Q459" s="621">
        <v>0.17</v>
      </c>
      <c r="R459" s="622">
        <v>0.1812</v>
      </c>
      <c r="S459" s="623">
        <v>0.2039</v>
      </c>
      <c r="T459" s="621">
        <v>0.32650000000000001</v>
      </c>
      <c r="U459" s="622">
        <v>0.34810000000000002</v>
      </c>
      <c r="V459" s="623">
        <v>0.39179999999999998</v>
      </c>
      <c r="W459" s="621">
        <v>0.4047</v>
      </c>
      <c r="X459" s="622">
        <v>0.43149999999999999</v>
      </c>
      <c r="Y459" s="623">
        <v>0.4859</v>
      </c>
    </row>
    <row r="460" spans="1:25">
      <c r="A460" s="227">
        <f t="shared" si="7"/>
        <v>46.3</v>
      </c>
      <c r="B460" s="621">
        <v>8.6599999999999996E-2</v>
      </c>
      <c r="C460" s="622">
        <v>9.2200000000000004E-2</v>
      </c>
      <c r="D460" s="623">
        <v>0.1036</v>
      </c>
      <c r="E460" s="621">
        <v>8.6699999999999999E-2</v>
      </c>
      <c r="F460" s="622">
        <v>9.2200000000000004E-2</v>
      </c>
      <c r="G460" s="623">
        <v>0.1036</v>
      </c>
      <c r="H460" s="621">
        <v>0.1</v>
      </c>
      <c r="I460" s="622">
        <v>0.10639999999999999</v>
      </c>
      <c r="J460" s="623">
        <v>0.1196</v>
      </c>
      <c r="K460" s="621">
        <v>0.113</v>
      </c>
      <c r="L460" s="622">
        <v>0.1203</v>
      </c>
      <c r="M460" s="623">
        <v>0.1351</v>
      </c>
      <c r="N460" s="621">
        <v>0.12239999999999999</v>
      </c>
      <c r="O460" s="622">
        <v>0.1303</v>
      </c>
      <c r="P460" s="623">
        <v>0.1464</v>
      </c>
      <c r="Q460" s="621">
        <v>0.1729</v>
      </c>
      <c r="R460" s="622">
        <v>0.184</v>
      </c>
      <c r="S460" s="623">
        <v>0.20680000000000001</v>
      </c>
      <c r="T460" s="621">
        <v>0.33210000000000001</v>
      </c>
      <c r="U460" s="622">
        <v>0.35360000000000003</v>
      </c>
      <c r="V460" s="623">
        <v>0.39739999999999998</v>
      </c>
      <c r="W460" s="621">
        <v>0.41160000000000002</v>
      </c>
      <c r="X460" s="622">
        <v>0.43830000000000002</v>
      </c>
      <c r="Y460" s="623">
        <v>0.49280000000000002</v>
      </c>
    </row>
    <row r="461" spans="1:25">
      <c r="A461" s="227">
        <f t="shared" si="7"/>
        <v>46.4</v>
      </c>
      <c r="B461" s="621">
        <v>8.8099999999999998E-2</v>
      </c>
      <c r="C461" s="622">
        <v>9.3600000000000003E-2</v>
      </c>
      <c r="D461" s="623">
        <v>0.1051</v>
      </c>
      <c r="E461" s="621">
        <v>8.8200000000000001E-2</v>
      </c>
      <c r="F461" s="622">
        <v>9.3700000000000006E-2</v>
      </c>
      <c r="G461" s="623">
        <v>0.1051</v>
      </c>
      <c r="H461" s="621">
        <v>0.1017</v>
      </c>
      <c r="I461" s="622">
        <v>0.1081</v>
      </c>
      <c r="J461" s="623">
        <v>0.12130000000000001</v>
      </c>
      <c r="K461" s="621">
        <v>0.115</v>
      </c>
      <c r="L461" s="622">
        <v>0.1222</v>
      </c>
      <c r="M461" s="623">
        <v>0.1371</v>
      </c>
      <c r="N461" s="621">
        <v>0.1245</v>
      </c>
      <c r="O461" s="622">
        <v>0.1323</v>
      </c>
      <c r="P461" s="623">
        <v>0.14849999999999999</v>
      </c>
      <c r="Q461" s="621">
        <v>0.1759</v>
      </c>
      <c r="R461" s="622">
        <v>0.187</v>
      </c>
      <c r="S461" s="623">
        <v>0.20979999999999999</v>
      </c>
      <c r="T461" s="621">
        <v>0.33779999999999999</v>
      </c>
      <c r="U461" s="622">
        <v>0.35920000000000002</v>
      </c>
      <c r="V461" s="623">
        <v>0.40310000000000001</v>
      </c>
      <c r="W461" s="621">
        <v>0.41870000000000002</v>
      </c>
      <c r="X461" s="622">
        <v>0.44529999999999997</v>
      </c>
      <c r="Y461" s="623">
        <v>0.49990000000000001</v>
      </c>
    </row>
    <row r="462" spans="1:25">
      <c r="A462" s="227">
        <f t="shared" si="7"/>
        <v>46.5</v>
      </c>
      <c r="B462" s="621">
        <v>8.9599999999999999E-2</v>
      </c>
      <c r="C462" s="622">
        <v>9.5100000000000004E-2</v>
      </c>
      <c r="D462" s="623">
        <v>0.1066</v>
      </c>
      <c r="E462" s="621">
        <v>8.9700000000000002E-2</v>
      </c>
      <c r="F462" s="622">
        <v>9.5200000000000007E-2</v>
      </c>
      <c r="G462" s="623">
        <v>0.1066</v>
      </c>
      <c r="H462" s="621">
        <v>0.10349999999999999</v>
      </c>
      <c r="I462" s="622">
        <v>0.10979999999999999</v>
      </c>
      <c r="J462" s="623">
        <v>0.1231</v>
      </c>
      <c r="K462" s="621">
        <v>0.11700000000000001</v>
      </c>
      <c r="L462" s="622">
        <v>0.1241</v>
      </c>
      <c r="M462" s="623">
        <v>0.1391</v>
      </c>
      <c r="N462" s="621">
        <v>0.12670000000000001</v>
      </c>
      <c r="O462" s="622">
        <v>0.13450000000000001</v>
      </c>
      <c r="P462" s="623">
        <v>0.1507</v>
      </c>
      <c r="Q462" s="621">
        <v>0.17899999999999999</v>
      </c>
      <c r="R462" s="622">
        <v>0.19</v>
      </c>
      <c r="S462" s="623">
        <v>0.21279999999999999</v>
      </c>
      <c r="T462" s="621">
        <v>0.34370000000000001</v>
      </c>
      <c r="U462" s="622">
        <v>0.3649</v>
      </c>
      <c r="V462" s="623">
        <v>0.40899999999999997</v>
      </c>
      <c r="W462" s="621">
        <v>0.42599999999999999</v>
      </c>
      <c r="X462" s="622">
        <v>0.45250000000000001</v>
      </c>
      <c r="Y462" s="623">
        <v>0.5071</v>
      </c>
    </row>
    <row r="463" spans="1:25">
      <c r="A463" s="227">
        <f t="shared" si="7"/>
        <v>46.6</v>
      </c>
      <c r="B463" s="621">
        <v>9.1200000000000003E-2</v>
      </c>
      <c r="C463" s="622">
        <v>9.6699999999999994E-2</v>
      </c>
      <c r="D463" s="623">
        <v>0.1082</v>
      </c>
      <c r="E463" s="621">
        <v>9.1300000000000006E-2</v>
      </c>
      <c r="F463" s="622">
        <v>9.6699999999999994E-2</v>
      </c>
      <c r="G463" s="623">
        <v>0.1082</v>
      </c>
      <c r="H463" s="621">
        <v>0.1053</v>
      </c>
      <c r="I463" s="622">
        <v>0.1116</v>
      </c>
      <c r="J463" s="623">
        <v>0.1249</v>
      </c>
      <c r="K463" s="621">
        <v>0.11899999999999999</v>
      </c>
      <c r="L463" s="622">
        <v>0.12620000000000001</v>
      </c>
      <c r="M463" s="623">
        <v>0.1411</v>
      </c>
      <c r="N463" s="621">
        <v>0.12889999999999999</v>
      </c>
      <c r="O463" s="622">
        <v>0.1366</v>
      </c>
      <c r="P463" s="623">
        <v>0.15290000000000001</v>
      </c>
      <c r="Q463" s="621">
        <v>0.18210000000000001</v>
      </c>
      <c r="R463" s="622">
        <v>0.19309999999999999</v>
      </c>
      <c r="S463" s="623">
        <v>0.216</v>
      </c>
      <c r="T463" s="621">
        <v>0.3498</v>
      </c>
      <c r="U463" s="622">
        <v>0.37090000000000001</v>
      </c>
      <c r="V463" s="623">
        <v>0.41499999999999998</v>
      </c>
      <c r="W463" s="621">
        <v>0.4335</v>
      </c>
      <c r="X463" s="622">
        <v>0.45979999999999999</v>
      </c>
      <c r="Y463" s="623">
        <v>0.51459999999999995</v>
      </c>
    </row>
    <row r="464" spans="1:25">
      <c r="A464" s="227">
        <f t="shared" si="7"/>
        <v>46.7</v>
      </c>
      <c r="B464" s="621">
        <v>9.2799999999999994E-2</v>
      </c>
      <c r="C464" s="622">
        <v>9.8299999999999998E-2</v>
      </c>
      <c r="D464" s="623">
        <v>0.10979999999999999</v>
      </c>
      <c r="E464" s="621">
        <v>9.2899999999999996E-2</v>
      </c>
      <c r="F464" s="622">
        <v>9.8299999999999998E-2</v>
      </c>
      <c r="G464" s="623">
        <v>0.10979999999999999</v>
      </c>
      <c r="H464" s="621">
        <v>0.1072</v>
      </c>
      <c r="I464" s="622">
        <v>0.1134</v>
      </c>
      <c r="J464" s="623">
        <v>0.12670000000000001</v>
      </c>
      <c r="K464" s="621">
        <v>0.1212</v>
      </c>
      <c r="L464" s="622">
        <v>0.12820000000000001</v>
      </c>
      <c r="M464" s="623">
        <v>0.14319999999999999</v>
      </c>
      <c r="N464" s="621">
        <v>0.13120000000000001</v>
      </c>
      <c r="O464" s="622">
        <v>0.1389</v>
      </c>
      <c r="P464" s="623">
        <v>0.1552</v>
      </c>
      <c r="Q464" s="621">
        <v>0.18540000000000001</v>
      </c>
      <c r="R464" s="622">
        <v>0.19620000000000001</v>
      </c>
      <c r="S464" s="623">
        <v>0.21920000000000001</v>
      </c>
      <c r="T464" s="621">
        <v>0.35599999999999998</v>
      </c>
      <c r="U464" s="622">
        <v>0.377</v>
      </c>
      <c r="V464" s="623">
        <v>0.42120000000000002</v>
      </c>
      <c r="W464" s="621">
        <v>0.44130000000000003</v>
      </c>
      <c r="X464" s="622">
        <v>0.46729999999999999</v>
      </c>
      <c r="Y464" s="623">
        <v>0.52229999999999999</v>
      </c>
    </row>
    <row r="465" spans="1:25">
      <c r="A465" s="227">
        <f t="shared" si="7"/>
        <v>46.8</v>
      </c>
      <c r="B465" s="621">
        <v>9.4500000000000001E-2</v>
      </c>
      <c r="C465" s="622">
        <v>9.9900000000000003E-2</v>
      </c>
      <c r="D465" s="623">
        <v>0.1114</v>
      </c>
      <c r="E465" s="621">
        <v>9.4600000000000004E-2</v>
      </c>
      <c r="F465" s="622">
        <v>0.1</v>
      </c>
      <c r="G465" s="623">
        <v>0.1115</v>
      </c>
      <c r="H465" s="621">
        <v>0.1091</v>
      </c>
      <c r="I465" s="622">
        <v>0.1153</v>
      </c>
      <c r="J465" s="623">
        <v>0.12859999999999999</v>
      </c>
      <c r="K465" s="621">
        <v>0.12330000000000001</v>
      </c>
      <c r="L465" s="622">
        <v>0.13039999999999999</v>
      </c>
      <c r="M465" s="623">
        <v>0.1454</v>
      </c>
      <c r="N465" s="621">
        <v>0.1336</v>
      </c>
      <c r="O465" s="622">
        <v>0.14119999999999999</v>
      </c>
      <c r="P465" s="623">
        <v>0.1575</v>
      </c>
      <c r="Q465" s="621">
        <v>0.18870000000000001</v>
      </c>
      <c r="R465" s="622">
        <v>0.19950000000000001</v>
      </c>
      <c r="S465" s="623">
        <v>0.2225</v>
      </c>
      <c r="T465" s="621">
        <v>0.3624</v>
      </c>
      <c r="U465" s="622">
        <v>0.38319999999999999</v>
      </c>
      <c r="V465" s="623">
        <v>0.42759999999999998</v>
      </c>
      <c r="W465" s="621">
        <v>0.44919999999999999</v>
      </c>
      <c r="X465" s="622">
        <v>0.47510000000000002</v>
      </c>
      <c r="Y465" s="623">
        <v>0.5302</v>
      </c>
    </row>
    <row r="466" spans="1:25">
      <c r="A466" s="227">
        <f t="shared" si="7"/>
        <v>46.9</v>
      </c>
      <c r="B466" s="621">
        <v>9.6199999999999994E-2</v>
      </c>
      <c r="C466" s="622">
        <v>0.1016</v>
      </c>
      <c r="D466" s="623">
        <v>0.11310000000000001</v>
      </c>
      <c r="E466" s="621">
        <v>9.6299999999999997E-2</v>
      </c>
      <c r="F466" s="622">
        <v>0.1016</v>
      </c>
      <c r="G466" s="623">
        <v>0.1132</v>
      </c>
      <c r="H466" s="621">
        <v>0.1111</v>
      </c>
      <c r="I466" s="622">
        <v>0.1173</v>
      </c>
      <c r="J466" s="623">
        <v>0.13059999999999999</v>
      </c>
      <c r="K466" s="621">
        <v>0.12559999999999999</v>
      </c>
      <c r="L466" s="622">
        <v>0.13250000000000001</v>
      </c>
      <c r="M466" s="623">
        <v>0.14760000000000001</v>
      </c>
      <c r="N466" s="621">
        <v>0.13600000000000001</v>
      </c>
      <c r="O466" s="622">
        <v>0.14360000000000001</v>
      </c>
      <c r="P466" s="623">
        <v>0.15989999999999999</v>
      </c>
      <c r="Q466" s="621">
        <v>0.19209999999999999</v>
      </c>
      <c r="R466" s="622">
        <v>0.20280000000000001</v>
      </c>
      <c r="S466" s="623">
        <v>0.22589999999999999</v>
      </c>
      <c r="T466" s="621">
        <v>0.36899999999999999</v>
      </c>
      <c r="U466" s="622">
        <v>0.38969999999999999</v>
      </c>
      <c r="V466" s="623">
        <v>0.43409999999999999</v>
      </c>
      <c r="W466" s="621">
        <v>0.45729999999999998</v>
      </c>
      <c r="X466" s="622">
        <v>0.48309999999999997</v>
      </c>
      <c r="Y466" s="623">
        <v>0.5383</v>
      </c>
    </row>
    <row r="467" spans="1:25">
      <c r="A467" s="227">
        <f t="shared" si="7"/>
        <v>47</v>
      </c>
      <c r="B467" s="621">
        <v>9.8000000000000004E-2</v>
      </c>
      <c r="C467" s="622">
        <v>0.1033</v>
      </c>
      <c r="D467" s="623">
        <v>0.1149</v>
      </c>
      <c r="E467" s="621">
        <v>9.8100000000000007E-2</v>
      </c>
      <c r="F467" s="622">
        <v>0.10340000000000001</v>
      </c>
      <c r="G467" s="623">
        <v>0.115</v>
      </c>
      <c r="H467" s="621">
        <v>0.11310000000000001</v>
      </c>
      <c r="I467" s="622">
        <v>0.1193</v>
      </c>
      <c r="J467" s="623">
        <v>0.1326</v>
      </c>
      <c r="K467" s="621">
        <v>0.12790000000000001</v>
      </c>
      <c r="L467" s="622">
        <v>0.1348</v>
      </c>
      <c r="M467" s="623">
        <v>0.14990000000000001</v>
      </c>
      <c r="N467" s="621">
        <v>0.13850000000000001</v>
      </c>
      <c r="O467" s="622">
        <v>0.14599999999999999</v>
      </c>
      <c r="P467" s="623">
        <v>0.16239999999999999</v>
      </c>
      <c r="Q467" s="621">
        <v>0.19570000000000001</v>
      </c>
      <c r="R467" s="622">
        <v>0.20630000000000001</v>
      </c>
      <c r="S467" s="623">
        <v>0.22939999999999999</v>
      </c>
      <c r="T467" s="621">
        <v>0.37569999999999998</v>
      </c>
      <c r="U467" s="622">
        <v>0.39629999999999999</v>
      </c>
      <c r="V467" s="623">
        <v>0.44080000000000003</v>
      </c>
      <c r="W467" s="621">
        <v>0.4657</v>
      </c>
      <c r="X467" s="622">
        <v>0.49130000000000001</v>
      </c>
      <c r="Y467" s="623">
        <v>0.54659999999999997</v>
      </c>
    </row>
    <row r="468" spans="1:25">
      <c r="A468" s="227">
        <f t="shared" si="7"/>
        <v>47.1</v>
      </c>
      <c r="B468" s="621">
        <v>9.98E-2</v>
      </c>
      <c r="C468" s="622">
        <v>0.1051</v>
      </c>
      <c r="D468" s="623">
        <v>0.1167</v>
      </c>
      <c r="E468" s="621">
        <v>9.9900000000000003E-2</v>
      </c>
      <c r="F468" s="622">
        <v>0.1051</v>
      </c>
      <c r="G468" s="623">
        <v>0.1168</v>
      </c>
      <c r="H468" s="621">
        <v>0.1152</v>
      </c>
      <c r="I468" s="622">
        <v>0.12130000000000001</v>
      </c>
      <c r="J468" s="623">
        <v>0.13469999999999999</v>
      </c>
      <c r="K468" s="621">
        <v>0.13020000000000001</v>
      </c>
      <c r="L468" s="622">
        <v>0.1371</v>
      </c>
      <c r="M468" s="623">
        <v>0.15229999999999999</v>
      </c>
      <c r="N468" s="621">
        <v>0.1411</v>
      </c>
      <c r="O468" s="622">
        <v>0.14849999999999999</v>
      </c>
      <c r="P468" s="623">
        <v>0.16489999999999999</v>
      </c>
      <c r="Q468" s="621">
        <v>0.1993</v>
      </c>
      <c r="R468" s="622">
        <v>0.20979999999999999</v>
      </c>
      <c r="S468" s="623">
        <v>0.23300000000000001</v>
      </c>
      <c r="T468" s="621">
        <v>0.38269999999999998</v>
      </c>
      <c r="U468" s="622">
        <v>0.40310000000000001</v>
      </c>
      <c r="V468" s="623">
        <v>0.44769999999999999</v>
      </c>
      <c r="W468" s="621">
        <v>0.4743</v>
      </c>
      <c r="X468" s="622">
        <v>0.49969999999999998</v>
      </c>
      <c r="Y468" s="623">
        <v>0.55510000000000004</v>
      </c>
    </row>
    <row r="469" spans="1:25">
      <c r="A469" s="227">
        <f t="shared" si="7"/>
        <v>47.2</v>
      </c>
      <c r="B469" s="621">
        <v>0.1017</v>
      </c>
      <c r="C469" s="622">
        <v>0.1069</v>
      </c>
      <c r="D469" s="623">
        <v>0.11849999999999999</v>
      </c>
      <c r="E469" s="621">
        <v>0.1017</v>
      </c>
      <c r="F469" s="622">
        <v>0.107</v>
      </c>
      <c r="G469" s="623">
        <v>0.1186</v>
      </c>
      <c r="H469" s="621">
        <v>0.1174</v>
      </c>
      <c r="I469" s="622">
        <v>0.1234</v>
      </c>
      <c r="J469" s="623">
        <v>0.13689999999999999</v>
      </c>
      <c r="K469" s="621">
        <v>0.13270000000000001</v>
      </c>
      <c r="L469" s="622">
        <v>0.13950000000000001</v>
      </c>
      <c r="M469" s="623">
        <v>0.1547</v>
      </c>
      <c r="N469" s="621">
        <v>0.14369999999999999</v>
      </c>
      <c r="O469" s="622">
        <v>0.15110000000000001</v>
      </c>
      <c r="P469" s="623">
        <v>0.1676</v>
      </c>
      <c r="Q469" s="621">
        <v>0.20300000000000001</v>
      </c>
      <c r="R469" s="622">
        <v>0.2135</v>
      </c>
      <c r="S469" s="623">
        <v>0.23669999999999999</v>
      </c>
      <c r="T469" s="621">
        <v>0.38990000000000002</v>
      </c>
      <c r="U469" s="622">
        <v>0.41010000000000002</v>
      </c>
      <c r="V469" s="623">
        <v>0.45479999999999998</v>
      </c>
      <c r="W469" s="621">
        <v>0.48320000000000002</v>
      </c>
      <c r="X469" s="622">
        <v>0.50839999999999996</v>
      </c>
      <c r="Y469" s="623">
        <v>0.56389999999999996</v>
      </c>
    </row>
    <row r="470" spans="1:25">
      <c r="A470" s="227">
        <f t="shared" si="7"/>
        <v>47.3</v>
      </c>
      <c r="B470" s="621">
        <v>0.1036</v>
      </c>
      <c r="C470" s="622">
        <v>0.10879999999999999</v>
      </c>
      <c r="D470" s="623">
        <v>0.12039999999999999</v>
      </c>
      <c r="E470" s="621">
        <v>0.1037</v>
      </c>
      <c r="F470" s="622">
        <v>0.1089</v>
      </c>
      <c r="G470" s="623">
        <v>0.1205</v>
      </c>
      <c r="H470" s="621">
        <v>0.1196</v>
      </c>
      <c r="I470" s="622">
        <v>0.12559999999999999</v>
      </c>
      <c r="J470" s="623">
        <v>0.1391</v>
      </c>
      <c r="K470" s="621">
        <v>0.13519999999999999</v>
      </c>
      <c r="L470" s="622">
        <v>0.14199999999999999</v>
      </c>
      <c r="M470" s="623">
        <v>0.15720000000000001</v>
      </c>
      <c r="N470" s="621">
        <v>0.1464</v>
      </c>
      <c r="O470" s="622">
        <v>0.15379999999999999</v>
      </c>
      <c r="P470" s="623">
        <v>0.17019999999999999</v>
      </c>
      <c r="Q470" s="621">
        <v>0.2069</v>
      </c>
      <c r="R470" s="622">
        <v>0.2172</v>
      </c>
      <c r="S470" s="623">
        <v>0.24049999999999999</v>
      </c>
      <c r="T470" s="621">
        <v>0.39729999999999999</v>
      </c>
      <c r="U470" s="622">
        <v>0.4173</v>
      </c>
      <c r="V470" s="623">
        <v>0.46210000000000001</v>
      </c>
      <c r="W470" s="621">
        <v>0.4924</v>
      </c>
      <c r="X470" s="622">
        <v>0.51739999999999997</v>
      </c>
      <c r="Y470" s="623">
        <v>0.57299999999999995</v>
      </c>
    </row>
    <row r="471" spans="1:25">
      <c r="A471" s="227">
        <f t="shared" si="7"/>
        <v>47.4</v>
      </c>
      <c r="B471" s="621">
        <v>0.1056</v>
      </c>
      <c r="C471" s="622">
        <v>0.11070000000000001</v>
      </c>
      <c r="D471" s="623">
        <v>0.12239999999999999</v>
      </c>
      <c r="E471" s="621">
        <v>0.1056</v>
      </c>
      <c r="F471" s="622">
        <v>0.1108</v>
      </c>
      <c r="G471" s="623">
        <v>0.1225</v>
      </c>
      <c r="H471" s="621">
        <v>0.12189999999999999</v>
      </c>
      <c r="I471" s="622">
        <v>0.1278</v>
      </c>
      <c r="J471" s="623">
        <v>0.14130000000000001</v>
      </c>
      <c r="K471" s="621">
        <v>0.13780000000000001</v>
      </c>
      <c r="L471" s="622">
        <v>0.14449999999999999</v>
      </c>
      <c r="M471" s="623">
        <v>0.15970000000000001</v>
      </c>
      <c r="N471" s="621">
        <v>0.1492</v>
      </c>
      <c r="O471" s="622">
        <v>0.1565</v>
      </c>
      <c r="P471" s="623">
        <v>0.17299999999999999</v>
      </c>
      <c r="Q471" s="621">
        <v>0.21079999999999999</v>
      </c>
      <c r="R471" s="622">
        <v>0.22109999999999999</v>
      </c>
      <c r="S471" s="623">
        <v>0.24440000000000001</v>
      </c>
      <c r="T471" s="621">
        <v>0.40479999999999999</v>
      </c>
      <c r="U471" s="622">
        <v>0.42470000000000002</v>
      </c>
      <c r="V471" s="623">
        <v>0.46970000000000001</v>
      </c>
      <c r="W471" s="621">
        <v>0.50180000000000002</v>
      </c>
      <c r="X471" s="622">
        <v>0.52659999999999996</v>
      </c>
      <c r="Y471" s="623">
        <v>0.58230000000000004</v>
      </c>
    </row>
    <row r="472" spans="1:25">
      <c r="A472" s="227">
        <f t="shared" si="7"/>
        <v>47.5</v>
      </c>
      <c r="B472" s="621">
        <v>0.1076</v>
      </c>
      <c r="C472" s="622">
        <v>0.11269999999999999</v>
      </c>
      <c r="D472" s="623">
        <v>0.1244</v>
      </c>
      <c r="E472" s="621">
        <v>0.1077</v>
      </c>
      <c r="F472" s="622">
        <v>0.1128</v>
      </c>
      <c r="G472" s="623">
        <v>0.1245</v>
      </c>
      <c r="H472" s="621">
        <v>0.1242</v>
      </c>
      <c r="I472" s="622">
        <v>0.13009999999999999</v>
      </c>
      <c r="J472" s="623">
        <v>0.14369999999999999</v>
      </c>
      <c r="K472" s="621">
        <v>0.1404</v>
      </c>
      <c r="L472" s="622">
        <v>0.14710000000000001</v>
      </c>
      <c r="M472" s="623">
        <v>0.16239999999999999</v>
      </c>
      <c r="N472" s="621">
        <v>0.15210000000000001</v>
      </c>
      <c r="O472" s="622">
        <v>0.1593</v>
      </c>
      <c r="P472" s="623">
        <v>0.1759</v>
      </c>
      <c r="Q472" s="621">
        <v>0.21490000000000001</v>
      </c>
      <c r="R472" s="622">
        <v>0.22509999999999999</v>
      </c>
      <c r="S472" s="623">
        <v>0.2485</v>
      </c>
      <c r="T472" s="621">
        <v>0.41270000000000001</v>
      </c>
      <c r="U472" s="622">
        <v>0.43240000000000001</v>
      </c>
      <c r="V472" s="623">
        <v>0.47739999999999999</v>
      </c>
      <c r="W472" s="621">
        <v>0.51149999999999995</v>
      </c>
      <c r="X472" s="622">
        <v>0.53600000000000003</v>
      </c>
      <c r="Y472" s="623">
        <v>0.59189999999999998</v>
      </c>
    </row>
    <row r="473" spans="1:25">
      <c r="A473" s="227">
        <f t="shared" si="7"/>
        <v>47.6</v>
      </c>
      <c r="B473" s="621">
        <v>0.10970000000000001</v>
      </c>
      <c r="C473" s="622">
        <v>0.1148</v>
      </c>
      <c r="D473" s="623">
        <v>0.1265</v>
      </c>
      <c r="E473" s="621">
        <v>0.10979999999999999</v>
      </c>
      <c r="F473" s="622">
        <v>0.1148</v>
      </c>
      <c r="G473" s="623">
        <v>0.12659999999999999</v>
      </c>
      <c r="H473" s="621">
        <v>0.12670000000000001</v>
      </c>
      <c r="I473" s="622">
        <v>0.13250000000000001</v>
      </c>
      <c r="J473" s="623">
        <v>0.14610000000000001</v>
      </c>
      <c r="K473" s="621">
        <v>0.14319999999999999</v>
      </c>
      <c r="L473" s="622">
        <v>0.14979999999999999</v>
      </c>
      <c r="M473" s="623">
        <v>0.1651</v>
      </c>
      <c r="N473" s="621">
        <v>0.15509999999999999</v>
      </c>
      <c r="O473" s="622">
        <v>0.16220000000000001</v>
      </c>
      <c r="P473" s="623">
        <v>0.17879999999999999</v>
      </c>
      <c r="Q473" s="621">
        <v>0.21909999999999999</v>
      </c>
      <c r="R473" s="622">
        <v>0.22919999999999999</v>
      </c>
      <c r="S473" s="623">
        <v>0.25259999999999999</v>
      </c>
      <c r="T473" s="621">
        <v>0.42070000000000002</v>
      </c>
      <c r="U473" s="622">
        <v>0.44030000000000002</v>
      </c>
      <c r="V473" s="623">
        <v>0.4854</v>
      </c>
      <c r="W473" s="621">
        <v>0.52149999999999996</v>
      </c>
      <c r="X473" s="622">
        <v>0.54579999999999995</v>
      </c>
      <c r="Y473" s="623">
        <v>0.6018</v>
      </c>
    </row>
    <row r="474" spans="1:25">
      <c r="A474" s="227">
        <f t="shared" si="7"/>
        <v>47.7</v>
      </c>
      <c r="B474" s="621">
        <v>0.1119</v>
      </c>
      <c r="C474" s="622">
        <v>0.1169</v>
      </c>
      <c r="D474" s="623">
        <v>0.12870000000000001</v>
      </c>
      <c r="E474" s="621">
        <v>0.112</v>
      </c>
      <c r="F474" s="622">
        <v>0.11700000000000001</v>
      </c>
      <c r="G474" s="623">
        <v>0.12870000000000001</v>
      </c>
      <c r="H474" s="621">
        <v>0.12920000000000001</v>
      </c>
      <c r="I474" s="622">
        <v>0.13500000000000001</v>
      </c>
      <c r="J474" s="623">
        <v>0.14849999999999999</v>
      </c>
      <c r="K474" s="621">
        <v>0.14599999999999999</v>
      </c>
      <c r="L474" s="622">
        <v>0.1525</v>
      </c>
      <c r="M474" s="623">
        <v>0.16789999999999999</v>
      </c>
      <c r="N474" s="621">
        <v>0.15820000000000001</v>
      </c>
      <c r="O474" s="622">
        <v>0.16520000000000001</v>
      </c>
      <c r="P474" s="623">
        <v>0.18190000000000001</v>
      </c>
      <c r="Q474" s="621">
        <v>0.22339999999999999</v>
      </c>
      <c r="R474" s="622">
        <v>0.2334</v>
      </c>
      <c r="S474" s="623">
        <v>0.25690000000000002</v>
      </c>
      <c r="T474" s="621">
        <v>0.42909999999999998</v>
      </c>
      <c r="U474" s="622">
        <v>0.44840000000000002</v>
      </c>
      <c r="V474" s="623">
        <v>0.49359999999999998</v>
      </c>
      <c r="W474" s="621">
        <v>0.53180000000000005</v>
      </c>
      <c r="X474" s="622">
        <v>0.55589999999999995</v>
      </c>
      <c r="Y474" s="623">
        <v>0.61199999999999999</v>
      </c>
    </row>
    <row r="475" spans="1:25">
      <c r="A475" s="227">
        <f t="shared" si="7"/>
        <v>47.8</v>
      </c>
      <c r="B475" s="621">
        <v>0.11409999999999999</v>
      </c>
      <c r="C475" s="622">
        <v>0.1191</v>
      </c>
      <c r="D475" s="623">
        <v>0.13089999999999999</v>
      </c>
      <c r="E475" s="621">
        <v>0.1142</v>
      </c>
      <c r="F475" s="622">
        <v>0.1192</v>
      </c>
      <c r="G475" s="623">
        <v>0.13089999999999999</v>
      </c>
      <c r="H475" s="621">
        <v>0.1318</v>
      </c>
      <c r="I475" s="622">
        <v>0.13750000000000001</v>
      </c>
      <c r="J475" s="623">
        <v>0.15110000000000001</v>
      </c>
      <c r="K475" s="621">
        <v>0.1489</v>
      </c>
      <c r="L475" s="622">
        <v>0.15540000000000001</v>
      </c>
      <c r="M475" s="623">
        <v>0.17080000000000001</v>
      </c>
      <c r="N475" s="621">
        <v>0.1613</v>
      </c>
      <c r="O475" s="622">
        <v>0.16830000000000001</v>
      </c>
      <c r="P475" s="623">
        <v>0.185</v>
      </c>
      <c r="Q475" s="621">
        <v>0.22789999999999999</v>
      </c>
      <c r="R475" s="622">
        <v>0.23780000000000001</v>
      </c>
      <c r="S475" s="623">
        <v>0.26129999999999998</v>
      </c>
      <c r="T475" s="621">
        <v>0.43769999999999998</v>
      </c>
      <c r="U475" s="622">
        <v>0.45679999999999998</v>
      </c>
      <c r="V475" s="623">
        <v>0.50209999999999999</v>
      </c>
      <c r="W475" s="621">
        <v>0.54239999999999999</v>
      </c>
      <c r="X475" s="622">
        <v>0.56630000000000003</v>
      </c>
      <c r="Y475" s="623">
        <v>0.62250000000000005</v>
      </c>
    </row>
    <row r="476" spans="1:25">
      <c r="A476" s="227">
        <f t="shared" si="7"/>
        <v>47.9</v>
      </c>
      <c r="B476" s="621">
        <v>0.1164</v>
      </c>
      <c r="C476" s="622">
        <v>0.12130000000000001</v>
      </c>
      <c r="D476" s="623">
        <v>0.1331</v>
      </c>
      <c r="E476" s="621">
        <v>0.11650000000000001</v>
      </c>
      <c r="F476" s="622">
        <v>0.12139999999999999</v>
      </c>
      <c r="G476" s="623">
        <v>0.13320000000000001</v>
      </c>
      <c r="H476" s="621">
        <v>0.13439999999999999</v>
      </c>
      <c r="I476" s="622">
        <v>0.1401</v>
      </c>
      <c r="J476" s="623">
        <v>0.1537</v>
      </c>
      <c r="K476" s="621">
        <v>0.15190000000000001</v>
      </c>
      <c r="L476" s="622">
        <v>0.1583</v>
      </c>
      <c r="M476" s="623">
        <v>0.17369999999999999</v>
      </c>
      <c r="N476" s="621">
        <v>0.1646</v>
      </c>
      <c r="O476" s="622">
        <v>0.17150000000000001</v>
      </c>
      <c r="P476" s="623">
        <v>0.18820000000000001</v>
      </c>
      <c r="Q476" s="621">
        <v>0.23250000000000001</v>
      </c>
      <c r="R476" s="622">
        <v>0.24229999999999999</v>
      </c>
      <c r="S476" s="623">
        <v>0.26590000000000003</v>
      </c>
      <c r="T476" s="621">
        <v>0.44650000000000001</v>
      </c>
      <c r="U476" s="622">
        <v>0.46539999999999998</v>
      </c>
      <c r="V476" s="623">
        <v>0.51080000000000003</v>
      </c>
      <c r="W476" s="621">
        <v>0.5534</v>
      </c>
      <c r="X476" s="622">
        <v>0.57699999999999996</v>
      </c>
      <c r="Y476" s="623">
        <v>0.63339999999999996</v>
      </c>
    </row>
    <row r="477" spans="1:25">
      <c r="A477" s="227">
        <f t="shared" si="7"/>
        <v>48</v>
      </c>
      <c r="B477" s="621">
        <v>0.1188</v>
      </c>
      <c r="C477" s="622">
        <v>0.1237</v>
      </c>
      <c r="D477" s="623">
        <v>0.13550000000000001</v>
      </c>
      <c r="E477" s="621">
        <v>0.11890000000000001</v>
      </c>
      <c r="F477" s="622">
        <v>0.1237</v>
      </c>
      <c r="G477" s="623">
        <v>0.1356</v>
      </c>
      <c r="H477" s="621">
        <v>0.13719999999999999</v>
      </c>
      <c r="I477" s="622">
        <v>0.14280000000000001</v>
      </c>
      <c r="J477" s="623">
        <v>0.15640000000000001</v>
      </c>
      <c r="K477" s="621">
        <v>0.15509999999999999</v>
      </c>
      <c r="L477" s="622">
        <v>0.16139999999999999</v>
      </c>
      <c r="M477" s="623">
        <v>0.17680000000000001</v>
      </c>
      <c r="N477" s="621">
        <v>0.16800000000000001</v>
      </c>
      <c r="O477" s="622">
        <v>0.17480000000000001</v>
      </c>
      <c r="P477" s="623">
        <v>0.1915</v>
      </c>
      <c r="Q477" s="621">
        <v>0.23730000000000001</v>
      </c>
      <c r="R477" s="622">
        <v>0.24690000000000001</v>
      </c>
      <c r="S477" s="623">
        <v>0.27060000000000001</v>
      </c>
      <c r="T477" s="621">
        <v>0.45569999999999999</v>
      </c>
      <c r="U477" s="622">
        <v>0.47439999999999999</v>
      </c>
      <c r="V477" s="623">
        <v>0.51990000000000003</v>
      </c>
      <c r="W477" s="621">
        <v>0.56479999999999997</v>
      </c>
      <c r="X477" s="622">
        <v>0.58809999999999996</v>
      </c>
      <c r="Y477" s="623">
        <v>0.64459999999999995</v>
      </c>
    </row>
    <row r="478" spans="1:25">
      <c r="A478" s="227">
        <f t="shared" si="7"/>
        <v>48.1</v>
      </c>
      <c r="B478" s="621">
        <v>0.12130000000000001</v>
      </c>
      <c r="C478" s="622">
        <v>0.12609999999999999</v>
      </c>
      <c r="D478" s="623">
        <v>0.13789999999999999</v>
      </c>
      <c r="E478" s="621">
        <v>0.12139999999999999</v>
      </c>
      <c r="F478" s="622">
        <v>0.12609999999999999</v>
      </c>
      <c r="G478" s="623">
        <v>0.13800000000000001</v>
      </c>
      <c r="H478" s="621">
        <v>0.14000000000000001</v>
      </c>
      <c r="I478" s="622">
        <v>0.14560000000000001</v>
      </c>
      <c r="J478" s="623">
        <v>0.15920000000000001</v>
      </c>
      <c r="K478" s="621">
        <v>0.1583</v>
      </c>
      <c r="L478" s="622">
        <v>0.16450000000000001</v>
      </c>
      <c r="M478" s="623">
        <v>0.18</v>
      </c>
      <c r="N478" s="621">
        <v>0.1714</v>
      </c>
      <c r="O478" s="622">
        <v>0.1782</v>
      </c>
      <c r="P478" s="623">
        <v>0.19500000000000001</v>
      </c>
      <c r="Q478" s="621">
        <v>0.2422</v>
      </c>
      <c r="R478" s="622">
        <v>0.25169999999999998</v>
      </c>
      <c r="S478" s="623">
        <v>0.27539999999999998</v>
      </c>
      <c r="T478" s="621">
        <v>0.46510000000000001</v>
      </c>
      <c r="U478" s="622">
        <v>0.48359999999999997</v>
      </c>
      <c r="V478" s="623">
        <v>0.5292</v>
      </c>
      <c r="W478" s="621">
        <v>0.57650000000000001</v>
      </c>
      <c r="X478" s="622">
        <v>0.59950000000000003</v>
      </c>
      <c r="Y478" s="623">
        <v>0.65610000000000002</v>
      </c>
    </row>
    <row r="479" spans="1:25">
      <c r="A479" s="227">
        <f t="shared" si="7"/>
        <v>48.2</v>
      </c>
      <c r="B479" s="621">
        <v>0.12379999999999999</v>
      </c>
      <c r="C479" s="622">
        <v>0.12859999999999999</v>
      </c>
      <c r="D479" s="623">
        <v>0.1404</v>
      </c>
      <c r="E479" s="621">
        <v>0.1239</v>
      </c>
      <c r="F479" s="622">
        <v>0.12859999999999999</v>
      </c>
      <c r="G479" s="623">
        <v>0.14050000000000001</v>
      </c>
      <c r="H479" s="621">
        <v>0.14299999999999999</v>
      </c>
      <c r="I479" s="622">
        <v>0.1484</v>
      </c>
      <c r="J479" s="623">
        <v>0.16209999999999999</v>
      </c>
      <c r="K479" s="621">
        <v>0.16159999999999999</v>
      </c>
      <c r="L479" s="622">
        <v>0.1678</v>
      </c>
      <c r="M479" s="623">
        <v>0.18329999999999999</v>
      </c>
      <c r="N479" s="621">
        <v>0.17499999999999999</v>
      </c>
      <c r="O479" s="622">
        <v>0.1817</v>
      </c>
      <c r="P479" s="623">
        <v>0.19850000000000001</v>
      </c>
      <c r="Q479" s="621">
        <v>0.24729999999999999</v>
      </c>
      <c r="R479" s="622">
        <v>0.25669999999999998</v>
      </c>
      <c r="S479" s="623">
        <v>0.28050000000000003</v>
      </c>
      <c r="T479" s="621">
        <v>0.47489999999999999</v>
      </c>
      <c r="U479" s="622">
        <v>0.49309999999999998</v>
      </c>
      <c r="V479" s="623">
        <v>0.53879999999999995</v>
      </c>
      <c r="W479" s="621">
        <v>0.58860000000000001</v>
      </c>
      <c r="X479" s="622">
        <v>0.61129999999999995</v>
      </c>
      <c r="Y479" s="623">
        <v>0.66810000000000003</v>
      </c>
    </row>
    <row r="480" spans="1:25">
      <c r="A480" s="227">
        <f t="shared" si="7"/>
        <v>48.3</v>
      </c>
      <c r="B480" s="621">
        <v>0.1265</v>
      </c>
      <c r="C480" s="622">
        <v>0.13109999999999999</v>
      </c>
      <c r="D480" s="623">
        <v>0.14299999999999999</v>
      </c>
      <c r="E480" s="621">
        <v>0.1265</v>
      </c>
      <c r="F480" s="622">
        <v>0.13120000000000001</v>
      </c>
      <c r="G480" s="623">
        <v>0.1431</v>
      </c>
      <c r="H480" s="621">
        <v>0.14599999999999999</v>
      </c>
      <c r="I480" s="622">
        <v>0.15140000000000001</v>
      </c>
      <c r="J480" s="623">
        <v>0.1651</v>
      </c>
      <c r="K480" s="621">
        <v>0.16500000000000001</v>
      </c>
      <c r="L480" s="622">
        <v>0.1711</v>
      </c>
      <c r="M480" s="623">
        <v>0.1867</v>
      </c>
      <c r="N480" s="621">
        <v>0.17879999999999999</v>
      </c>
      <c r="O480" s="622">
        <v>0.18529999999999999</v>
      </c>
      <c r="P480" s="623">
        <v>0.20219999999999999</v>
      </c>
      <c r="Q480" s="621">
        <v>0.2525</v>
      </c>
      <c r="R480" s="622">
        <v>0.26179999999999998</v>
      </c>
      <c r="S480" s="623">
        <v>0.28560000000000002</v>
      </c>
      <c r="T480" s="621">
        <v>0.4849</v>
      </c>
      <c r="U480" s="622">
        <v>0.503</v>
      </c>
      <c r="V480" s="623">
        <v>0.54879999999999995</v>
      </c>
      <c r="W480" s="621">
        <v>0.60109999999999997</v>
      </c>
      <c r="X480" s="622">
        <v>0.62360000000000004</v>
      </c>
      <c r="Y480" s="623">
        <v>0.6804</v>
      </c>
    </row>
    <row r="481" spans="1:25">
      <c r="A481" s="227">
        <f t="shared" si="7"/>
        <v>48.4</v>
      </c>
      <c r="B481" s="621">
        <v>0.12920000000000001</v>
      </c>
      <c r="C481" s="622">
        <v>0.1338</v>
      </c>
      <c r="D481" s="623">
        <v>0.1457</v>
      </c>
      <c r="E481" s="621">
        <v>0.1293</v>
      </c>
      <c r="F481" s="622">
        <v>0.13389999999999999</v>
      </c>
      <c r="G481" s="623">
        <v>0.14580000000000001</v>
      </c>
      <c r="H481" s="621">
        <v>0.14910000000000001</v>
      </c>
      <c r="I481" s="622">
        <v>0.1545</v>
      </c>
      <c r="J481" s="623">
        <v>0.16819999999999999</v>
      </c>
      <c r="K481" s="621">
        <v>0.1686</v>
      </c>
      <c r="L481" s="622">
        <v>0.17460000000000001</v>
      </c>
      <c r="M481" s="623">
        <v>0.19020000000000001</v>
      </c>
      <c r="N481" s="621">
        <v>0.18260000000000001</v>
      </c>
      <c r="O481" s="622">
        <v>0.18909999999999999</v>
      </c>
      <c r="P481" s="623">
        <v>0.20599999999999999</v>
      </c>
      <c r="Q481" s="621">
        <v>0.25790000000000002</v>
      </c>
      <c r="R481" s="622">
        <v>0.26719999999999999</v>
      </c>
      <c r="S481" s="623">
        <v>0.29099999999999998</v>
      </c>
      <c r="T481" s="621">
        <v>0.49540000000000001</v>
      </c>
      <c r="U481" s="622">
        <v>0.51319999999999999</v>
      </c>
      <c r="V481" s="623">
        <v>0.55910000000000004</v>
      </c>
      <c r="W481" s="621">
        <v>0.61399999999999999</v>
      </c>
      <c r="X481" s="622">
        <v>0.63619999999999999</v>
      </c>
      <c r="Y481" s="623">
        <v>0.69320000000000004</v>
      </c>
    </row>
    <row r="482" spans="1:25">
      <c r="A482" s="227">
        <f t="shared" si="7"/>
        <v>48.5</v>
      </c>
      <c r="B482" s="621">
        <v>0.13200000000000001</v>
      </c>
      <c r="C482" s="622">
        <v>0.13650000000000001</v>
      </c>
      <c r="D482" s="623">
        <v>0.14849999999999999</v>
      </c>
      <c r="E482" s="621">
        <v>0.1321</v>
      </c>
      <c r="F482" s="622">
        <v>0.1366</v>
      </c>
      <c r="G482" s="623">
        <v>0.14860000000000001</v>
      </c>
      <c r="H482" s="621">
        <v>0.15240000000000001</v>
      </c>
      <c r="I482" s="622">
        <v>0.15759999999999999</v>
      </c>
      <c r="J482" s="623">
        <v>0.17150000000000001</v>
      </c>
      <c r="K482" s="621">
        <v>0.17230000000000001</v>
      </c>
      <c r="L482" s="622">
        <v>0.1782</v>
      </c>
      <c r="M482" s="623">
        <v>0.1938</v>
      </c>
      <c r="N482" s="621">
        <v>0.18659999999999999</v>
      </c>
      <c r="O482" s="622">
        <v>0.193</v>
      </c>
      <c r="P482" s="623">
        <v>0.2099</v>
      </c>
      <c r="Q482" s="621">
        <v>0.2636</v>
      </c>
      <c r="R482" s="622">
        <v>0.27260000000000001</v>
      </c>
      <c r="S482" s="623">
        <v>0.29659999999999997</v>
      </c>
      <c r="T482" s="621">
        <v>0.50619999999999998</v>
      </c>
      <c r="U482" s="622">
        <v>0.52370000000000005</v>
      </c>
      <c r="V482" s="623">
        <v>0.56969999999999998</v>
      </c>
      <c r="W482" s="621">
        <v>0.62739999999999996</v>
      </c>
      <c r="X482" s="622">
        <v>0.64929999999999999</v>
      </c>
      <c r="Y482" s="623">
        <v>0.70640000000000003</v>
      </c>
    </row>
    <row r="483" spans="1:25">
      <c r="A483" s="227">
        <f t="shared" si="7"/>
        <v>48.6</v>
      </c>
      <c r="B483" s="621">
        <v>0.13489999999999999</v>
      </c>
      <c r="C483" s="622">
        <v>0.1394</v>
      </c>
      <c r="D483" s="623">
        <v>0.15140000000000001</v>
      </c>
      <c r="E483" s="621">
        <v>0.13500000000000001</v>
      </c>
      <c r="F483" s="622">
        <v>0.13950000000000001</v>
      </c>
      <c r="G483" s="623">
        <v>0.1515</v>
      </c>
      <c r="H483" s="621">
        <v>0.15579999999999999</v>
      </c>
      <c r="I483" s="622">
        <v>0.16089999999999999</v>
      </c>
      <c r="J483" s="623">
        <v>0.17480000000000001</v>
      </c>
      <c r="K483" s="621">
        <v>0.17610000000000001</v>
      </c>
      <c r="L483" s="622">
        <v>0.18190000000000001</v>
      </c>
      <c r="M483" s="623">
        <v>0.19750000000000001</v>
      </c>
      <c r="N483" s="621">
        <v>0.19070000000000001</v>
      </c>
      <c r="O483" s="622">
        <v>0.19700000000000001</v>
      </c>
      <c r="P483" s="623">
        <v>0.214</v>
      </c>
      <c r="Q483" s="621">
        <v>0.26939999999999997</v>
      </c>
      <c r="R483" s="622">
        <v>0.27829999999999999</v>
      </c>
      <c r="S483" s="623">
        <v>0.30230000000000001</v>
      </c>
      <c r="T483" s="621">
        <v>0.51739999999999997</v>
      </c>
      <c r="U483" s="622">
        <v>0.53469999999999995</v>
      </c>
      <c r="V483" s="623">
        <v>0.58079999999999998</v>
      </c>
      <c r="W483" s="621">
        <v>0.64119999999999999</v>
      </c>
      <c r="X483" s="622">
        <v>0.66279999999999994</v>
      </c>
      <c r="Y483" s="623">
        <v>0.72</v>
      </c>
    </row>
    <row r="484" spans="1:25">
      <c r="A484" s="227">
        <f t="shared" si="7"/>
        <v>48.7</v>
      </c>
      <c r="B484" s="621">
        <v>0.13789999999999999</v>
      </c>
      <c r="C484" s="622">
        <v>0.14230000000000001</v>
      </c>
      <c r="D484" s="623">
        <v>0.15440000000000001</v>
      </c>
      <c r="E484" s="621">
        <v>0.13800000000000001</v>
      </c>
      <c r="F484" s="622">
        <v>0.1424</v>
      </c>
      <c r="G484" s="623">
        <v>0.1545</v>
      </c>
      <c r="H484" s="621">
        <v>0.15920000000000001</v>
      </c>
      <c r="I484" s="622">
        <v>0.1643</v>
      </c>
      <c r="J484" s="623">
        <v>0.1782</v>
      </c>
      <c r="K484" s="621">
        <v>0.18</v>
      </c>
      <c r="L484" s="622">
        <v>0.1857</v>
      </c>
      <c r="M484" s="623">
        <v>0.2014</v>
      </c>
      <c r="N484" s="621">
        <v>0.19500000000000001</v>
      </c>
      <c r="O484" s="622">
        <v>0.20119999999999999</v>
      </c>
      <c r="P484" s="623">
        <v>0.21820000000000001</v>
      </c>
      <c r="Q484" s="621">
        <v>0.27539999999999998</v>
      </c>
      <c r="R484" s="622">
        <v>0.28420000000000001</v>
      </c>
      <c r="S484" s="623">
        <v>0.30830000000000002</v>
      </c>
      <c r="T484" s="621">
        <v>0.52890000000000004</v>
      </c>
      <c r="U484" s="622">
        <v>0.54600000000000004</v>
      </c>
      <c r="V484" s="623">
        <v>0.59219999999999995</v>
      </c>
      <c r="W484" s="621">
        <v>0.65559999999999996</v>
      </c>
      <c r="X484" s="622">
        <v>0.67679999999999996</v>
      </c>
      <c r="Y484" s="623">
        <v>0.73419999999999996</v>
      </c>
    </row>
    <row r="485" spans="1:25">
      <c r="A485" s="227">
        <f t="shared" si="7"/>
        <v>48.8</v>
      </c>
      <c r="B485" s="621">
        <v>0.1411</v>
      </c>
      <c r="C485" s="622">
        <v>0.1454</v>
      </c>
      <c r="D485" s="623">
        <v>0.1575</v>
      </c>
      <c r="E485" s="621">
        <v>0.14119999999999999</v>
      </c>
      <c r="F485" s="622">
        <v>0.14549999999999999</v>
      </c>
      <c r="G485" s="623">
        <v>0.15759999999999999</v>
      </c>
      <c r="H485" s="621">
        <v>0.16289999999999999</v>
      </c>
      <c r="I485" s="622">
        <v>0.16789999999999999</v>
      </c>
      <c r="J485" s="623">
        <v>0.18179999999999999</v>
      </c>
      <c r="K485" s="621">
        <v>0.18410000000000001</v>
      </c>
      <c r="L485" s="622">
        <v>0.18970000000000001</v>
      </c>
      <c r="M485" s="623">
        <v>0.20549999999999999</v>
      </c>
      <c r="N485" s="621">
        <v>0.19939999999999999</v>
      </c>
      <c r="O485" s="622">
        <v>0.20549999999999999</v>
      </c>
      <c r="P485" s="623">
        <v>0.22259999999999999</v>
      </c>
      <c r="Q485" s="621">
        <v>0.28170000000000001</v>
      </c>
      <c r="R485" s="622">
        <v>0.2903</v>
      </c>
      <c r="S485" s="623">
        <v>0.31440000000000001</v>
      </c>
      <c r="T485" s="621">
        <v>0.54090000000000005</v>
      </c>
      <c r="U485" s="622">
        <v>0.55769999999999997</v>
      </c>
      <c r="V485" s="623">
        <v>0.60409999999999997</v>
      </c>
      <c r="W485" s="621">
        <v>0.67049999999999998</v>
      </c>
      <c r="X485" s="622">
        <v>0.69140000000000001</v>
      </c>
      <c r="Y485" s="623">
        <v>0.74890000000000001</v>
      </c>
    </row>
    <row r="486" spans="1:25">
      <c r="A486" s="227">
        <f t="shared" si="7"/>
        <v>48.9</v>
      </c>
      <c r="B486" s="621">
        <v>0.14430000000000001</v>
      </c>
      <c r="C486" s="622">
        <v>0.14860000000000001</v>
      </c>
      <c r="D486" s="623">
        <v>0.16070000000000001</v>
      </c>
      <c r="E486" s="621">
        <v>0.1444</v>
      </c>
      <c r="F486" s="622">
        <v>0.1487</v>
      </c>
      <c r="G486" s="623">
        <v>0.1608</v>
      </c>
      <c r="H486" s="621">
        <v>0.1666</v>
      </c>
      <c r="I486" s="622">
        <v>0.17150000000000001</v>
      </c>
      <c r="J486" s="623">
        <v>0.1855</v>
      </c>
      <c r="K486" s="621">
        <v>0.1883</v>
      </c>
      <c r="L486" s="622">
        <v>0.19389999999999999</v>
      </c>
      <c r="M486" s="623">
        <v>0.2097</v>
      </c>
      <c r="N486" s="621">
        <v>0.20399999999999999</v>
      </c>
      <c r="O486" s="622">
        <v>0.21</v>
      </c>
      <c r="P486" s="623">
        <v>0.2271</v>
      </c>
      <c r="Q486" s="621">
        <v>0.28820000000000001</v>
      </c>
      <c r="R486" s="622">
        <v>0.29670000000000002</v>
      </c>
      <c r="S486" s="623">
        <v>0.32079999999999997</v>
      </c>
      <c r="T486" s="621">
        <v>0.5534</v>
      </c>
      <c r="U486" s="622">
        <v>0.56989999999999996</v>
      </c>
      <c r="V486" s="623">
        <v>0.61639999999999995</v>
      </c>
      <c r="W486" s="621">
        <v>0.68589999999999995</v>
      </c>
      <c r="X486" s="622">
        <v>0.70650000000000002</v>
      </c>
      <c r="Y486" s="623">
        <v>0.7641</v>
      </c>
    </row>
    <row r="487" spans="1:25">
      <c r="A487" s="227">
        <f t="shared" si="7"/>
        <v>49</v>
      </c>
      <c r="B487" s="621">
        <v>0.1477</v>
      </c>
      <c r="C487" s="622">
        <v>0.15190000000000001</v>
      </c>
      <c r="D487" s="623">
        <v>0.16400000000000001</v>
      </c>
      <c r="E487" s="621">
        <v>0.14779999999999999</v>
      </c>
      <c r="F487" s="622">
        <v>0.152</v>
      </c>
      <c r="G487" s="623">
        <v>0.1641</v>
      </c>
      <c r="H487" s="621">
        <v>0.17050000000000001</v>
      </c>
      <c r="I487" s="622">
        <v>0.17530000000000001</v>
      </c>
      <c r="J487" s="623">
        <v>0.1893</v>
      </c>
      <c r="K487" s="621">
        <v>0.19270000000000001</v>
      </c>
      <c r="L487" s="622">
        <v>0.19819999999999999</v>
      </c>
      <c r="M487" s="623">
        <v>0.214</v>
      </c>
      <c r="N487" s="621">
        <v>0.2087</v>
      </c>
      <c r="O487" s="622">
        <v>0.2147</v>
      </c>
      <c r="P487" s="623">
        <v>0.23180000000000001</v>
      </c>
      <c r="Q487" s="621">
        <v>0.2949</v>
      </c>
      <c r="R487" s="622">
        <v>0.30330000000000001</v>
      </c>
      <c r="S487" s="623">
        <v>0.32750000000000001</v>
      </c>
      <c r="T487" s="621">
        <v>0.56630000000000003</v>
      </c>
      <c r="U487" s="622">
        <v>0.58250000000000002</v>
      </c>
      <c r="V487" s="623">
        <v>0.62909999999999999</v>
      </c>
      <c r="W487" s="621">
        <v>0.70189999999999997</v>
      </c>
      <c r="X487" s="622">
        <v>0.72219999999999995</v>
      </c>
      <c r="Y487" s="623">
        <v>0.78</v>
      </c>
    </row>
    <row r="488" spans="1:25">
      <c r="A488" s="227">
        <f t="shared" si="7"/>
        <v>49.1</v>
      </c>
      <c r="B488" s="621">
        <v>0.1512</v>
      </c>
      <c r="C488" s="622">
        <v>0.15529999999999999</v>
      </c>
      <c r="D488" s="623">
        <v>0.16750000000000001</v>
      </c>
      <c r="E488" s="621">
        <v>0.15129999999999999</v>
      </c>
      <c r="F488" s="622">
        <v>0.15540000000000001</v>
      </c>
      <c r="G488" s="623">
        <v>0.1676</v>
      </c>
      <c r="H488" s="621">
        <v>0.17449999999999999</v>
      </c>
      <c r="I488" s="622">
        <v>0.17929999999999999</v>
      </c>
      <c r="J488" s="623">
        <v>0.1933</v>
      </c>
      <c r="K488" s="621">
        <v>0.1973</v>
      </c>
      <c r="L488" s="622">
        <v>0.20269999999999999</v>
      </c>
      <c r="M488" s="623">
        <v>0.2185</v>
      </c>
      <c r="N488" s="621">
        <v>0.2137</v>
      </c>
      <c r="O488" s="622">
        <v>0.2195</v>
      </c>
      <c r="P488" s="623">
        <v>0.23669999999999999</v>
      </c>
      <c r="Q488" s="621">
        <v>0.3019</v>
      </c>
      <c r="R488" s="622">
        <v>0.31009999999999999</v>
      </c>
      <c r="S488" s="623">
        <v>0.33439999999999998</v>
      </c>
      <c r="T488" s="621">
        <v>0.57969999999999999</v>
      </c>
      <c r="U488" s="622">
        <v>0.59570000000000001</v>
      </c>
      <c r="V488" s="623">
        <v>0.64239999999999997</v>
      </c>
      <c r="W488" s="621">
        <v>0.71860000000000002</v>
      </c>
      <c r="X488" s="622">
        <v>0.73839999999999995</v>
      </c>
      <c r="Y488" s="623">
        <v>0.7964</v>
      </c>
    </row>
    <row r="489" spans="1:25">
      <c r="A489" s="227">
        <f t="shared" si="7"/>
        <v>49.2</v>
      </c>
      <c r="B489" s="621">
        <v>0.15479999999999999</v>
      </c>
      <c r="C489" s="622">
        <v>0.15890000000000001</v>
      </c>
      <c r="D489" s="623">
        <v>0.1711</v>
      </c>
      <c r="E489" s="621">
        <v>0.15490000000000001</v>
      </c>
      <c r="F489" s="622">
        <v>0.159</v>
      </c>
      <c r="G489" s="623">
        <v>0.17119999999999999</v>
      </c>
      <c r="H489" s="621">
        <v>0.1787</v>
      </c>
      <c r="I489" s="622">
        <v>0.18340000000000001</v>
      </c>
      <c r="J489" s="623">
        <v>0.19750000000000001</v>
      </c>
      <c r="K489" s="621">
        <v>0.20200000000000001</v>
      </c>
      <c r="L489" s="622">
        <v>0.20730000000000001</v>
      </c>
      <c r="M489" s="623">
        <v>0.22320000000000001</v>
      </c>
      <c r="N489" s="621">
        <v>0.21879999999999999</v>
      </c>
      <c r="O489" s="622">
        <v>0.22450000000000001</v>
      </c>
      <c r="P489" s="623">
        <v>0.24179999999999999</v>
      </c>
      <c r="Q489" s="621">
        <v>0.30909999999999999</v>
      </c>
      <c r="R489" s="622">
        <v>0.31719999999999998</v>
      </c>
      <c r="S489" s="623">
        <v>0.34160000000000001</v>
      </c>
      <c r="T489" s="621">
        <v>0.59370000000000001</v>
      </c>
      <c r="U489" s="622">
        <v>0.60929999999999995</v>
      </c>
      <c r="V489" s="623">
        <v>0.65620000000000001</v>
      </c>
      <c r="W489" s="621">
        <v>0.73580000000000001</v>
      </c>
      <c r="X489" s="622">
        <v>0.75539999999999996</v>
      </c>
      <c r="Y489" s="623">
        <v>0.8135</v>
      </c>
    </row>
    <row r="490" spans="1:25">
      <c r="A490" s="227">
        <f t="shared" si="7"/>
        <v>49.3</v>
      </c>
      <c r="B490" s="621">
        <v>0.15859999999999999</v>
      </c>
      <c r="C490" s="622">
        <v>0.16259999999999999</v>
      </c>
      <c r="D490" s="623">
        <v>0.17480000000000001</v>
      </c>
      <c r="E490" s="621">
        <v>0.15870000000000001</v>
      </c>
      <c r="F490" s="622">
        <v>0.16270000000000001</v>
      </c>
      <c r="G490" s="623">
        <v>0.1749</v>
      </c>
      <c r="H490" s="621">
        <v>0.18310000000000001</v>
      </c>
      <c r="I490" s="622">
        <v>0.18770000000000001</v>
      </c>
      <c r="J490" s="623">
        <v>0.20180000000000001</v>
      </c>
      <c r="K490" s="621">
        <v>0.20699999999999999</v>
      </c>
      <c r="L490" s="622">
        <v>0.21210000000000001</v>
      </c>
      <c r="M490" s="623">
        <v>0.2281</v>
      </c>
      <c r="N490" s="621">
        <v>0.22420000000000001</v>
      </c>
      <c r="O490" s="622">
        <v>0.2298</v>
      </c>
      <c r="P490" s="623">
        <v>0.24709999999999999</v>
      </c>
      <c r="Q490" s="621">
        <v>0.31669999999999998</v>
      </c>
      <c r="R490" s="622">
        <v>0.3246</v>
      </c>
      <c r="S490" s="623">
        <v>0.34910000000000002</v>
      </c>
      <c r="T490" s="621">
        <v>0.60819999999999996</v>
      </c>
      <c r="U490" s="622">
        <v>0.62360000000000004</v>
      </c>
      <c r="V490" s="623">
        <v>0.67059999999999997</v>
      </c>
      <c r="W490" s="621">
        <v>0.75380000000000003</v>
      </c>
      <c r="X490" s="622">
        <v>0.77300000000000002</v>
      </c>
      <c r="Y490" s="623">
        <v>0.83130000000000004</v>
      </c>
    </row>
    <row r="491" spans="1:25">
      <c r="A491" s="227">
        <f t="shared" si="7"/>
        <v>49.4</v>
      </c>
      <c r="B491" s="621">
        <v>0.16250000000000001</v>
      </c>
      <c r="C491" s="622">
        <v>0.16639999999999999</v>
      </c>
      <c r="D491" s="623">
        <v>0.1787</v>
      </c>
      <c r="E491" s="621">
        <v>0.16259999999999999</v>
      </c>
      <c r="F491" s="622">
        <v>0.16650000000000001</v>
      </c>
      <c r="G491" s="623">
        <v>0.17879999999999999</v>
      </c>
      <c r="H491" s="621">
        <v>0.18770000000000001</v>
      </c>
      <c r="I491" s="622">
        <v>0.19220000000000001</v>
      </c>
      <c r="J491" s="623">
        <v>0.20630000000000001</v>
      </c>
      <c r="K491" s="621">
        <v>0.21210000000000001</v>
      </c>
      <c r="L491" s="622">
        <v>0.2172</v>
      </c>
      <c r="M491" s="623">
        <v>0.23319999999999999</v>
      </c>
      <c r="N491" s="621">
        <v>0.22969999999999999</v>
      </c>
      <c r="O491" s="622">
        <v>0.23530000000000001</v>
      </c>
      <c r="P491" s="623">
        <v>0.25259999999999999</v>
      </c>
      <c r="Q491" s="621">
        <v>0.3246</v>
      </c>
      <c r="R491" s="622">
        <v>0.33229999999999998</v>
      </c>
      <c r="S491" s="623">
        <v>0.3569</v>
      </c>
      <c r="T491" s="621">
        <v>0.62329999999999997</v>
      </c>
      <c r="U491" s="622">
        <v>0.63839999999999997</v>
      </c>
      <c r="V491" s="623">
        <v>0.68559999999999999</v>
      </c>
      <c r="W491" s="621">
        <v>0.77259999999999995</v>
      </c>
      <c r="X491" s="622">
        <v>0.79139999999999999</v>
      </c>
      <c r="Y491" s="623">
        <v>0.84989999999999999</v>
      </c>
    </row>
    <row r="492" spans="1:25">
      <c r="A492" s="227">
        <f t="shared" si="7"/>
        <v>49.5</v>
      </c>
      <c r="B492" s="621">
        <v>0.16669999999999999</v>
      </c>
      <c r="C492" s="622">
        <v>0.17050000000000001</v>
      </c>
      <c r="D492" s="623">
        <v>0.18279999999999999</v>
      </c>
      <c r="E492" s="621">
        <v>0.1668</v>
      </c>
      <c r="F492" s="622">
        <v>0.1706</v>
      </c>
      <c r="G492" s="623">
        <v>0.18290000000000001</v>
      </c>
      <c r="H492" s="621">
        <v>0.19239999999999999</v>
      </c>
      <c r="I492" s="622">
        <v>0.1968</v>
      </c>
      <c r="J492" s="623">
        <v>0.21099999999999999</v>
      </c>
      <c r="K492" s="621">
        <v>0.2175</v>
      </c>
      <c r="L492" s="622">
        <v>0.2225</v>
      </c>
      <c r="M492" s="623">
        <v>0.23849999999999999</v>
      </c>
      <c r="N492" s="621">
        <v>0.2356</v>
      </c>
      <c r="O492" s="622">
        <v>0.24099999999999999</v>
      </c>
      <c r="P492" s="623">
        <v>0.25840000000000002</v>
      </c>
      <c r="Q492" s="621">
        <v>0.33279999999999998</v>
      </c>
      <c r="R492" s="622">
        <v>0.34039999999999998</v>
      </c>
      <c r="S492" s="623">
        <v>0.36499999999999999</v>
      </c>
      <c r="T492" s="621">
        <v>0.63900000000000001</v>
      </c>
      <c r="U492" s="622">
        <v>0.65390000000000004</v>
      </c>
      <c r="V492" s="623">
        <v>0.70120000000000005</v>
      </c>
      <c r="W492" s="621">
        <v>0.79210000000000003</v>
      </c>
      <c r="X492" s="622">
        <v>0.81059999999999999</v>
      </c>
      <c r="Y492" s="623">
        <v>0.86929999999999996</v>
      </c>
    </row>
    <row r="493" spans="1:25">
      <c r="A493" s="227">
        <f t="shared" si="7"/>
        <v>49.6</v>
      </c>
      <c r="B493" s="621">
        <v>0.1709</v>
      </c>
      <c r="C493" s="622">
        <v>0.17469999999999999</v>
      </c>
      <c r="D493" s="623">
        <v>0.18709999999999999</v>
      </c>
      <c r="E493" s="621">
        <v>0.17100000000000001</v>
      </c>
      <c r="F493" s="622">
        <v>0.17480000000000001</v>
      </c>
      <c r="G493" s="623">
        <v>0.18720000000000001</v>
      </c>
      <c r="H493" s="621">
        <v>0.1973</v>
      </c>
      <c r="I493" s="622">
        <v>0.20169999999999999</v>
      </c>
      <c r="J493" s="623">
        <v>0.216</v>
      </c>
      <c r="K493" s="621">
        <v>0.22309999999999999</v>
      </c>
      <c r="L493" s="622">
        <v>0.22789999999999999</v>
      </c>
      <c r="M493" s="623">
        <v>0.24410000000000001</v>
      </c>
      <c r="N493" s="621">
        <v>0.24160000000000001</v>
      </c>
      <c r="O493" s="622">
        <v>0.24690000000000001</v>
      </c>
      <c r="P493" s="623">
        <v>0.26440000000000002</v>
      </c>
      <c r="Q493" s="621">
        <v>0.34129999999999999</v>
      </c>
      <c r="R493" s="622">
        <v>0.3488</v>
      </c>
      <c r="S493" s="623">
        <v>0.3735</v>
      </c>
      <c r="T493" s="621">
        <v>0.65549999999999997</v>
      </c>
      <c r="U493" s="622">
        <v>0.67</v>
      </c>
      <c r="V493" s="623">
        <v>0.71750000000000003</v>
      </c>
      <c r="W493" s="621">
        <v>0.81240000000000001</v>
      </c>
      <c r="X493" s="622">
        <v>0.8306</v>
      </c>
      <c r="Y493" s="623">
        <v>0.88959999999999995</v>
      </c>
    </row>
    <row r="494" spans="1:25">
      <c r="A494" s="227">
        <f t="shared" si="7"/>
        <v>49.7</v>
      </c>
      <c r="B494" s="621">
        <v>0.1754</v>
      </c>
      <c r="C494" s="622">
        <v>0.17910000000000001</v>
      </c>
      <c r="D494" s="623">
        <v>0.1915</v>
      </c>
      <c r="E494" s="621">
        <v>0.17549999999999999</v>
      </c>
      <c r="F494" s="622">
        <v>0.1792</v>
      </c>
      <c r="G494" s="623">
        <v>0.19159999999999999</v>
      </c>
      <c r="H494" s="621">
        <v>0.20250000000000001</v>
      </c>
      <c r="I494" s="622">
        <v>0.20680000000000001</v>
      </c>
      <c r="J494" s="623">
        <v>0.22109999999999999</v>
      </c>
      <c r="K494" s="621">
        <v>0.22889999999999999</v>
      </c>
      <c r="L494" s="622">
        <v>0.23369999999999999</v>
      </c>
      <c r="M494" s="623">
        <v>0.24990000000000001</v>
      </c>
      <c r="N494" s="621">
        <v>0.24790000000000001</v>
      </c>
      <c r="O494" s="622">
        <v>0.25309999999999999</v>
      </c>
      <c r="P494" s="623">
        <v>0.2707</v>
      </c>
      <c r="Q494" s="621">
        <v>0.35020000000000001</v>
      </c>
      <c r="R494" s="622">
        <v>0.35759999999999997</v>
      </c>
      <c r="S494" s="623">
        <v>0.38240000000000002</v>
      </c>
      <c r="T494" s="621">
        <v>0.67259999999999998</v>
      </c>
      <c r="U494" s="622">
        <v>0.68689999999999996</v>
      </c>
      <c r="V494" s="623">
        <v>0.73470000000000002</v>
      </c>
      <c r="W494" s="621">
        <v>0.8337</v>
      </c>
      <c r="X494" s="622">
        <v>0.85150000000000003</v>
      </c>
      <c r="Y494" s="623">
        <v>0.91080000000000005</v>
      </c>
    </row>
    <row r="495" spans="1:25">
      <c r="A495" s="227">
        <f t="shared" si="7"/>
        <v>49.8</v>
      </c>
      <c r="B495" s="621">
        <v>0.18010000000000001</v>
      </c>
      <c r="C495" s="622">
        <v>0.1837</v>
      </c>
      <c r="D495" s="623">
        <v>0.19620000000000001</v>
      </c>
      <c r="E495" s="621">
        <v>0.1802</v>
      </c>
      <c r="F495" s="622">
        <v>0.18379999999999999</v>
      </c>
      <c r="G495" s="623">
        <v>0.1963</v>
      </c>
      <c r="H495" s="621">
        <v>0.2079</v>
      </c>
      <c r="I495" s="622">
        <v>0.21210000000000001</v>
      </c>
      <c r="J495" s="623">
        <v>0.22650000000000001</v>
      </c>
      <c r="K495" s="621">
        <v>0.23499999999999999</v>
      </c>
      <c r="L495" s="622">
        <v>0.2397</v>
      </c>
      <c r="M495" s="623">
        <v>0.25600000000000001</v>
      </c>
      <c r="N495" s="621">
        <v>0.2545</v>
      </c>
      <c r="O495" s="622">
        <v>0.25969999999999999</v>
      </c>
      <c r="P495" s="623">
        <v>0.27729999999999999</v>
      </c>
      <c r="Q495" s="621">
        <v>0.35959999999999998</v>
      </c>
      <c r="R495" s="622">
        <v>0.36680000000000001</v>
      </c>
      <c r="S495" s="623">
        <v>0.39179999999999998</v>
      </c>
      <c r="T495" s="621">
        <v>0.69059999999999999</v>
      </c>
      <c r="U495" s="622">
        <v>0.7046</v>
      </c>
      <c r="V495" s="623">
        <v>0.75260000000000005</v>
      </c>
      <c r="W495" s="621">
        <v>0.85599999999999998</v>
      </c>
      <c r="X495" s="622">
        <v>0.87350000000000005</v>
      </c>
      <c r="Y495" s="623">
        <v>0.93300000000000005</v>
      </c>
    </row>
    <row r="496" spans="1:25">
      <c r="A496" s="227">
        <f t="shared" si="7"/>
        <v>49.9</v>
      </c>
      <c r="B496" s="621">
        <v>0.185</v>
      </c>
      <c r="C496" s="622">
        <v>0.1885</v>
      </c>
      <c r="D496" s="623">
        <v>0.2011</v>
      </c>
      <c r="E496" s="621">
        <v>0.18509999999999999</v>
      </c>
      <c r="F496" s="622">
        <v>0.18870000000000001</v>
      </c>
      <c r="G496" s="623">
        <v>0.20119999999999999</v>
      </c>
      <c r="H496" s="621">
        <v>0.21360000000000001</v>
      </c>
      <c r="I496" s="622">
        <v>0.2177</v>
      </c>
      <c r="J496" s="623">
        <v>0.23219999999999999</v>
      </c>
      <c r="K496" s="621">
        <v>0.2414</v>
      </c>
      <c r="L496" s="622">
        <v>0.246</v>
      </c>
      <c r="M496" s="623">
        <v>0.26240000000000002</v>
      </c>
      <c r="N496" s="621">
        <v>0.26150000000000001</v>
      </c>
      <c r="O496" s="622">
        <v>0.26650000000000001</v>
      </c>
      <c r="P496" s="623">
        <v>0.2843</v>
      </c>
      <c r="Q496" s="621">
        <v>0.36940000000000001</v>
      </c>
      <c r="R496" s="622">
        <v>0.3765</v>
      </c>
      <c r="S496" s="623">
        <v>0.40160000000000001</v>
      </c>
      <c r="T496" s="621">
        <v>0.70940000000000003</v>
      </c>
      <c r="U496" s="622">
        <v>0.72319999999999995</v>
      </c>
      <c r="V496" s="623">
        <v>0.77149999999999996</v>
      </c>
      <c r="W496" s="621">
        <v>0.87929999999999997</v>
      </c>
      <c r="X496" s="622">
        <v>0.89649999999999996</v>
      </c>
      <c r="Y496" s="623">
        <v>0.95640000000000003</v>
      </c>
    </row>
    <row r="497" spans="1:25">
      <c r="A497" s="227">
        <f t="shared" si="7"/>
        <v>50</v>
      </c>
      <c r="B497" s="621">
        <v>0.19009999999999999</v>
      </c>
      <c r="C497" s="622">
        <v>0.19359999999999999</v>
      </c>
      <c r="D497" s="623">
        <v>0.20630000000000001</v>
      </c>
      <c r="E497" s="621">
        <v>0.1903</v>
      </c>
      <c r="F497" s="622">
        <v>0.1938</v>
      </c>
      <c r="G497" s="623">
        <v>0.2064</v>
      </c>
      <c r="H497" s="621">
        <v>0.2195</v>
      </c>
      <c r="I497" s="622">
        <v>0.22359999999999999</v>
      </c>
      <c r="J497" s="623">
        <v>0.2382</v>
      </c>
      <c r="K497" s="621">
        <v>0.24809999999999999</v>
      </c>
      <c r="L497" s="622">
        <v>0.25269999999999998</v>
      </c>
      <c r="M497" s="623">
        <v>0.26919999999999999</v>
      </c>
      <c r="N497" s="621">
        <v>0.26869999999999999</v>
      </c>
      <c r="O497" s="622">
        <v>0.2737</v>
      </c>
      <c r="P497" s="623">
        <v>0.29160000000000003</v>
      </c>
      <c r="Q497" s="621">
        <v>0.37959999999999999</v>
      </c>
      <c r="R497" s="622">
        <v>0.38669999999999999</v>
      </c>
      <c r="S497" s="623">
        <v>0.41199999999999998</v>
      </c>
      <c r="T497" s="621">
        <v>0.72909999999999997</v>
      </c>
      <c r="U497" s="622">
        <v>0.74270000000000003</v>
      </c>
      <c r="V497" s="623">
        <v>0.79139999999999999</v>
      </c>
      <c r="W497" s="621">
        <v>0.90369999999999995</v>
      </c>
      <c r="X497" s="622">
        <v>0.92069999999999996</v>
      </c>
      <c r="Y497" s="623">
        <v>0.98109999999999997</v>
      </c>
    </row>
    <row r="498" spans="1:25">
      <c r="A498" s="227">
        <f t="shared" si="7"/>
        <v>50.1</v>
      </c>
      <c r="B498" s="621">
        <v>0.19550000000000001</v>
      </c>
      <c r="C498" s="622">
        <v>0.19900000000000001</v>
      </c>
      <c r="D498" s="623">
        <v>0.21179999999999999</v>
      </c>
      <c r="E498" s="621">
        <v>0.19570000000000001</v>
      </c>
      <c r="F498" s="622">
        <v>0.1991</v>
      </c>
      <c r="G498" s="623">
        <v>0.21190000000000001</v>
      </c>
      <c r="H498" s="621">
        <v>0.2258</v>
      </c>
      <c r="I498" s="622">
        <v>0.2298</v>
      </c>
      <c r="J498" s="623">
        <v>0.2445</v>
      </c>
      <c r="K498" s="621">
        <v>0.25519999999999998</v>
      </c>
      <c r="L498" s="622">
        <v>0.25969999999999999</v>
      </c>
      <c r="M498" s="623">
        <v>0.27639999999999998</v>
      </c>
      <c r="N498" s="621">
        <v>0.27639999999999998</v>
      </c>
      <c r="O498" s="622">
        <v>0.28129999999999999</v>
      </c>
      <c r="P498" s="623">
        <v>0.29930000000000001</v>
      </c>
      <c r="Q498" s="621">
        <v>0.39040000000000002</v>
      </c>
      <c r="R498" s="622">
        <v>0.39739999999999998</v>
      </c>
      <c r="S498" s="623">
        <v>0.4229</v>
      </c>
      <c r="T498" s="621">
        <v>0.74990000000000001</v>
      </c>
      <c r="U498" s="622">
        <v>0.76329999999999998</v>
      </c>
      <c r="V498" s="623">
        <v>0.81240000000000001</v>
      </c>
      <c r="W498" s="621">
        <v>0.9294</v>
      </c>
      <c r="X498" s="622">
        <v>0.94630000000000003</v>
      </c>
      <c r="Y498" s="623">
        <v>1.0071000000000001</v>
      </c>
    </row>
    <row r="499" spans="1:25">
      <c r="A499" s="227">
        <f t="shared" si="7"/>
        <v>50.2</v>
      </c>
      <c r="B499" s="621">
        <v>0.20119999999999999</v>
      </c>
      <c r="C499" s="622">
        <v>0.20469999999999999</v>
      </c>
      <c r="D499" s="623">
        <v>0.21759999999999999</v>
      </c>
      <c r="E499" s="621">
        <v>0.2014</v>
      </c>
      <c r="F499" s="622">
        <v>0.20480000000000001</v>
      </c>
      <c r="G499" s="623">
        <v>0.2177</v>
      </c>
      <c r="H499" s="621">
        <v>0.23230000000000001</v>
      </c>
      <c r="I499" s="622">
        <v>0.23630000000000001</v>
      </c>
      <c r="J499" s="623">
        <v>0.25119999999999998</v>
      </c>
      <c r="K499" s="621">
        <v>0.2626</v>
      </c>
      <c r="L499" s="622">
        <v>0.2671</v>
      </c>
      <c r="M499" s="623">
        <v>0.28389999999999999</v>
      </c>
      <c r="N499" s="621">
        <v>0.28439999999999999</v>
      </c>
      <c r="O499" s="622">
        <v>0.2893</v>
      </c>
      <c r="P499" s="623">
        <v>0.3075</v>
      </c>
      <c r="Q499" s="621">
        <v>0.40179999999999999</v>
      </c>
      <c r="R499" s="622">
        <v>0.40870000000000001</v>
      </c>
      <c r="S499" s="623">
        <v>0.4345</v>
      </c>
      <c r="T499" s="621">
        <v>0.77170000000000005</v>
      </c>
      <c r="U499" s="622">
        <v>0.78510000000000002</v>
      </c>
      <c r="V499" s="623">
        <v>0.83460000000000001</v>
      </c>
      <c r="W499" s="621">
        <v>0.95650000000000002</v>
      </c>
      <c r="X499" s="622">
        <v>0.97330000000000005</v>
      </c>
      <c r="Y499" s="623">
        <v>1.0347</v>
      </c>
    </row>
    <row r="500" spans="1:25">
      <c r="A500" s="227">
        <f t="shared" si="7"/>
        <v>50.3</v>
      </c>
      <c r="B500" s="621">
        <v>0.2072</v>
      </c>
      <c r="C500" s="622">
        <v>0.2107</v>
      </c>
      <c r="D500" s="623">
        <v>0.2238</v>
      </c>
      <c r="E500" s="621">
        <v>0.2074</v>
      </c>
      <c r="F500" s="622">
        <v>0.21079999999999999</v>
      </c>
      <c r="G500" s="623">
        <v>0.22389999999999999</v>
      </c>
      <c r="H500" s="621">
        <v>0.23930000000000001</v>
      </c>
      <c r="I500" s="622">
        <v>0.24329999999999999</v>
      </c>
      <c r="J500" s="623">
        <v>0.25829999999999997</v>
      </c>
      <c r="K500" s="621">
        <v>0.27039999999999997</v>
      </c>
      <c r="L500" s="622">
        <v>0.27489999999999998</v>
      </c>
      <c r="M500" s="623">
        <v>0.29199999999999998</v>
      </c>
      <c r="N500" s="621">
        <v>0.29289999999999999</v>
      </c>
      <c r="O500" s="622">
        <v>0.29780000000000001</v>
      </c>
      <c r="P500" s="623">
        <v>0.31630000000000003</v>
      </c>
      <c r="Q500" s="621">
        <v>0.4138</v>
      </c>
      <c r="R500" s="622">
        <v>0.42070000000000002</v>
      </c>
      <c r="S500" s="623">
        <v>0.44679999999999997</v>
      </c>
      <c r="T500" s="621">
        <v>0.79479999999999995</v>
      </c>
      <c r="U500" s="622">
        <v>0.80820000000000003</v>
      </c>
      <c r="V500" s="623">
        <v>0.85829999999999995</v>
      </c>
      <c r="W500" s="621">
        <v>0.98509999999999998</v>
      </c>
      <c r="X500" s="622">
        <v>1.0018</v>
      </c>
      <c r="Y500" s="623">
        <v>1.0640000000000001</v>
      </c>
    </row>
    <row r="501" spans="1:25">
      <c r="A501" s="227">
        <f t="shared" si="7"/>
        <v>50.4</v>
      </c>
      <c r="B501" s="621">
        <v>0.21360000000000001</v>
      </c>
      <c r="C501" s="622">
        <v>0.21709999999999999</v>
      </c>
      <c r="D501" s="623">
        <v>0.2303</v>
      </c>
      <c r="E501" s="621">
        <v>0.2137</v>
      </c>
      <c r="F501" s="622">
        <v>0.2172</v>
      </c>
      <c r="G501" s="623">
        <v>0.23050000000000001</v>
      </c>
      <c r="H501" s="621">
        <v>0.24660000000000001</v>
      </c>
      <c r="I501" s="622">
        <v>0.25059999999999999</v>
      </c>
      <c r="J501" s="623">
        <v>0.26590000000000003</v>
      </c>
      <c r="K501" s="621">
        <v>0.2787</v>
      </c>
      <c r="L501" s="622">
        <v>0.2833</v>
      </c>
      <c r="M501" s="623">
        <v>0.30059999999999998</v>
      </c>
      <c r="N501" s="621">
        <v>0.3019</v>
      </c>
      <c r="O501" s="622">
        <v>0.30680000000000002</v>
      </c>
      <c r="P501" s="623">
        <v>0.3256</v>
      </c>
      <c r="Q501" s="621">
        <v>0.42649999999999999</v>
      </c>
      <c r="R501" s="622">
        <v>0.4335</v>
      </c>
      <c r="S501" s="623">
        <v>0.45989999999999998</v>
      </c>
      <c r="T501" s="621">
        <v>0.81910000000000005</v>
      </c>
      <c r="U501" s="622">
        <v>0.83260000000000001</v>
      </c>
      <c r="V501" s="623">
        <v>0.88349999999999995</v>
      </c>
      <c r="W501" s="621">
        <v>1.0153000000000001</v>
      </c>
      <c r="X501" s="622">
        <v>1.0321</v>
      </c>
      <c r="Y501" s="623">
        <v>1.0952999999999999</v>
      </c>
    </row>
    <row r="502" spans="1:25">
      <c r="A502" s="227">
        <f t="shared" si="7"/>
        <v>50.5</v>
      </c>
      <c r="B502" s="621">
        <v>0.2203</v>
      </c>
      <c r="C502" s="622">
        <v>0.2238</v>
      </c>
      <c r="D502" s="623">
        <v>0.23730000000000001</v>
      </c>
      <c r="E502" s="621">
        <v>0.2205</v>
      </c>
      <c r="F502" s="622">
        <v>0.224</v>
      </c>
      <c r="G502" s="623">
        <v>0.23749999999999999</v>
      </c>
      <c r="H502" s="621">
        <v>0.25440000000000002</v>
      </c>
      <c r="I502" s="622">
        <v>0.25840000000000002</v>
      </c>
      <c r="J502" s="623">
        <v>0.27400000000000002</v>
      </c>
      <c r="K502" s="621">
        <v>0.28749999999999998</v>
      </c>
      <c r="L502" s="622">
        <v>0.29210000000000003</v>
      </c>
      <c r="M502" s="623">
        <v>0.30969999999999998</v>
      </c>
      <c r="N502" s="621">
        <v>0.31140000000000001</v>
      </c>
      <c r="O502" s="622">
        <v>0.31640000000000001</v>
      </c>
      <c r="P502" s="623">
        <v>0.33550000000000002</v>
      </c>
      <c r="Q502" s="621">
        <v>0.43990000000000001</v>
      </c>
      <c r="R502" s="622">
        <v>0.44690000000000002</v>
      </c>
      <c r="S502" s="623">
        <v>0.47389999999999999</v>
      </c>
      <c r="T502" s="621">
        <v>0.84489999999999998</v>
      </c>
      <c r="U502" s="622">
        <v>0.85850000000000004</v>
      </c>
      <c r="V502" s="623">
        <v>0.9103</v>
      </c>
      <c r="W502" s="621">
        <v>1.0471999999999999</v>
      </c>
      <c r="X502" s="622">
        <v>1.0642</v>
      </c>
      <c r="Y502" s="623">
        <v>1.1285000000000001</v>
      </c>
    </row>
    <row r="503" spans="1:25">
      <c r="A503" s="227">
        <f t="shared" si="7"/>
        <v>50.6</v>
      </c>
      <c r="B503" s="621">
        <v>0.22739999999999999</v>
      </c>
      <c r="C503" s="622">
        <v>0.23089999999999999</v>
      </c>
      <c r="D503" s="623">
        <v>0.2445</v>
      </c>
      <c r="E503" s="621">
        <v>0.22750000000000001</v>
      </c>
      <c r="F503" s="622">
        <v>0.23100000000000001</v>
      </c>
      <c r="G503" s="623">
        <v>0.2447</v>
      </c>
      <c r="H503" s="621">
        <v>0.26250000000000001</v>
      </c>
      <c r="I503" s="622">
        <v>0.2666</v>
      </c>
      <c r="J503" s="623">
        <v>0.2823</v>
      </c>
      <c r="K503" s="621">
        <v>0.29670000000000002</v>
      </c>
      <c r="L503" s="622">
        <v>0.30130000000000001</v>
      </c>
      <c r="M503" s="623">
        <v>0.31909999999999999</v>
      </c>
      <c r="N503" s="621">
        <v>0.32140000000000002</v>
      </c>
      <c r="O503" s="622">
        <v>0.32640000000000002</v>
      </c>
      <c r="P503" s="623">
        <v>0.34560000000000002</v>
      </c>
      <c r="Q503" s="621">
        <v>0.45400000000000001</v>
      </c>
      <c r="R503" s="622">
        <v>0.46110000000000001</v>
      </c>
      <c r="S503" s="623">
        <v>0.48830000000000001</v>
      </c>
      <c r="T503" s="621">
        <v>0.87190000000000001</v>
      </c>
      <c r="U503" s="622">
        <v>0.88570000000000004</v>
      </c>
      <c r="V503" s="623">
        <v>0.93799999999999994</v>
      </c>
      <c r="W503" s="621">
        <v>1.0807</v>
      </c>
      <c r="X503" s="622">
        <v>1.0979000000000001</v>
      </c>
      <c r="Y503" s="623">
        <v>1.1628000000000001</v>
      </c>
    </row>
    <row r="504" spans="1:25">
      <c r="A504" s="227">
        <f t="shared" si="7"/>
        <v>50.7</v>
      </c>
      <c r="B504" s="621">
        <v>0.2349</v>
      </c>
      <c r="C504" s="622">
        <v>0.23849999999999999</v>
      </c>
      <c r="D504" s="623">
        <v>0.25230000000000002</v>
      </c>
      <c r="E504" s="621">
        <v>0.23499999999999999</v>
      </c>
      <c r="F504" s="622">
        <v>0.23860000000000001</v>
      </c>
      <c r="G504" s="623">
        <v>0.2525</v>
      </c>
      <c r="H504" s="621">
        <v>0.27110000000000001</v>
      </c>
      <c r="I504" s="622">
        <v>0.27529999999999999</v>
      </c>
      <c r="J504" s="623">
        <v>0.2913</v>
      </c>
      <c r="K504" s="621">
        <v>0.30649999999999999</v>
      </c>
      <c r="L504" s="622">
        <v>0.31119999999999998</v>
      </c>
      <c r="M504" s="623">
        <v>0.32929999999999998</v>
      </c>
      <c r="N504" s="621">
        <v>0.33189999999999997</v>
      </c>
      <c r="O504" s="622">
        <v>0.33710000000000001</v>
      </c>
      <c r="P504" s="623">
        <v>0.35670000000000002</v>
      </c>
      <c r="Q504" s="621">
        <v>0.46889999999999998</v>
      </c>
      <c r="R504" s="622">
        <v>0.47620000000000001</v>
      </c>
      <c r="S504" s="623">
        <v>0.50390000000000001</v>
      </c>
      <c r="T504" s="621">
        <v>0.90059999999999996</v>
      </c>
      <c r="U504" s="622">
        <v>0.91469999999999996</v>
      </c>
      <c r="V504" s="623">
        <v>0.96789999999999998</v>
      </c>
      <c r="W504" s="621">
        <v>1.1164000000000001</v>
      </c>
      <c r="X504" s="622">
        <v>1.1338999999999999</v>
      </c>
      <c r="Y504" s="623">
        <v>1.1999</v>
      </c>
    </row>
    <row r="505" spans="1:25">
      <c r="A505" s="227">
        <f t="shared" si="7"/>
        <v>50.8</v>
      </c>
      <c r="B505" s="621">
        <v>0.2429</v>
      </c>
      <c r="C505" s="622">
        <v>0.24660000000000001</v>
      </c>
      <c r="D505" s="623">
        <v>0.26079999999999998</v>
      </c>
      <c r="E505" s="621">
        <v>0.24299999999999999</v>
      </c>
      <c r="F505" s="622">
        <v>0.2467</v>
      </c>
      <c r="G505" s="623">
        <v>0.26090000000000002</v>
      </c>
      <c r="H505" s="621">
        <v>0.28039999999999998</v>
      </c>
      <c r="I505" s="622">
        <v>0.28470000000000001</v>
      </c>
      <c r="J505" s="623">
        <v>0.30099999999999999</v>
      </c>
      <c r="K505" s="621">
        <v>0.31690000000000002</v>
      </c>
      <c r="L505" s="622">
        <v>0.32179999999999997</v>
      </c>
      <c r="M505" s="623">
        <v>0.34029999999999999</v>
      </c>
      <c r="N505" s="621">
        <v>0.34329999999999999</v>
      </c>
      <c r="O505" s="622">
        <v>0.34849999999999998</v>
      </c>
      <c r="P505" s="623">
        <v>0.36859999999999998</v>
      </c>
      <c r="Q505" s="621">
        <v>0.4849</v>
      </c>
      <c r="R505" s="622">
        <v>0.4924</v>
      </c>
      <c r="S505" s="623">
        <v>0.52070000000000005</v>
      </c>
      <c r="T505" s="621">
        <v>0.93140000000000001</v>
      </c>
      <c r="U505" s="622">
        <v>0.94579999999999997</v>
      </c>
      <c r="V505" s="623">
        <v>1.0002</v>
      </c>
      <c r="W505" s="621">
        <v>1.1544000000000001</v>
      </c>
      <c r="X505" s="622">
        <v>1.1725000000000001</v>
      </c>
      <c r="Y505" s="623">
        <v>1.2399</v>
      </c>
    </row>
    <row r="506" spans="1:25">
      <c r="A506" s="227">
        <f t="shared" si="7"/>
        <v>50.9</v>
      </c>
      <c r="B506" s="621">
        <v>0.25140000000000001</v>
      </c>
      <c r="C506" s="622">
        <v>0.25530000000000003</v>
      </c>
      <c r="D506" s="623">
        <v>0.26989999999999997</v>
      </c>
      <c r="E506" s="621">
        <v>0.25159999999999999</v>
      </c>
      <c r="F506" s="622">
        <v>0.2555</v>
      </c>
      <c r="G506" s="623">
        <v>0.27010000000000001</v>
      </c>
      <c r="H506" s="621">
        <v>0.2903</v>
      </c>
      <c r="I506" s="622">
        <v>0.29480000000000001</v>
      </c>
      <c r="J506" s="623">
        <v>0.31159999999999999</v>
      </c>
      <c r="K506" s="621">
        <v>0.3281</v>
      </c>
      <c r="L506" s="622">
        <v>0.3332</v>
      </c>
      <c r="M506" s="623">
        <v>0.35220000000000001</v>
      </c>
      <c r="N506" s="621">
        <v>0.35539999999999999</v>
      </c>
      <c r="O506" s="622">
        <v>0.3609</v>
      </c>
      <c r="P506" s="623">
        <v>0.38150000000000001</v>
      </c>
      <c r="Q506" s="621">
        <v>0.50209999999999999</v>
      </c>
      <c r="R506" s="622">
        <v>0.50990000000000002</v>
      </c>
      <c r="S506" s="623">
        <v>0.53900000000000003</v>
      </c>
      <c r="T506" s="621">
        <v>0.96430000000000005</v>
      </c>
      <c r="U506" s="622">
        <v>0.97940000000000005</v>
      </c>
      <c r="V506" s="623">
        <v>1.0354000000000001</v>
      </c>
      <c r="W506" s="621">
        <v>1.1953</v>
      </c>
      <c r="X506" s="622">
        <v>1.2141</v>
      </c>
      <c r="Y506" s="623">
        <v>1.2835000000000001</v>
      </c>
    </row>
    <row r="507" spans="1:25">
      <c r="A507" s="227">
        <f t="shared" si="7"/>
        <v>51</v>
      </c>
      <c r="B507" s="621">
        <v>0.26069999999999999</v>
      </c>
      <c r="C507" s="622">
        <v>0.26469999999999999</v>
      </c>
      <c r="D507" s="623">
        <v>0.28010000000000002</v>
      </c>
      <c r="E507" s="621">
        <v>0.26090000000000002</v>
      </c>
      <c r="F507" s="622">
        <v>0.26490000000000002</v>
      </c>
      <c r="G507" s="623">
        <v>0.28029999999999999</v>
      </c>
      <c r="H507" s="621">
        <v>0.30099999999999999</v>
      </c>
      <c r="I507" s="622">
        <v>0.30559999999999998</v>
      </c>
      <c r="J507" s="623">
        <v>0.32340000000000002</v>
      </c>
      <c r="K507" s="621">
        <v>0.3402</v>
      </c>
      <c r="L507" s="622">
        <v>0.34539999999999998</v>
      </c>
      <c r="M507" s="623">
        <v>0.36549999999999999</v>
      </c>
      <c r="N507" s="621">
        <v>0.36849999999999999</v>
      </c>
      <c r="O507" s="622">
        <v>0.37409999999999999</v>
      </c>
      <c r="P507" s="623">
        <v>0.39589999999999997</v>
      </c>
      <c r="Q507" s="621">
        <v>0.52059999999999995</v>
      </c>
      <c r="R507" s="622">
        <v>0.52859999999999996</v>
      </c>
      <c r="S507" s="623">
        <v>0.55930000000000002</v>
      </c>
      <c r="T507" s="621">
        <v>0.99980000000000002</v>
      </c>
      <c r="U507" s="622">
        <v>1.0153000000000001</v>
      </c>
      <c r="V507" s="623">
        <v>1.0743</v>
      </c>
      <c r="W507" s="621">
        <v>1.2393000000000001</v>
      </c>
      <c r="X507" s="622">
        <v>1.2585999999999999</v>
      </c>
      <c r="Y507" s="623">
        <v>1.3318000000000001</v>
      </c>
    </row>
    <row r="508" spans="1:25">
      <c r="A508" s="227">
        <f t="shared" si="7"/>
        <v>51.1</v>
      </c>
      <c r="B508" s="621">
        <v>0.2702</v>
      </c>
      <c r="C508" s="622">
        <v>0.27450000000000002</v>
      </c>
      <c r="D508" s="623">
        <v>0.2898</v>
      </c>
      <c r="E508" s="621">
        <v>0.27039999999999997</v>
      </c>
      <c r="F508" s="622">
        <v>0.2747</v>
      </c>
      <c r="G508" s="623">
        <v>0.28999999999999998</v>
      </c>
      <c r="H508" s="621">
        <v>0.31190000000000001</v>
      </c>
      <c r="I508" s="622">
        <v>0.31690000000000002</v>
      </c>
      <c r="J508" s="623">
        <v>0.33460000000000001</v>
      </c>
      <c r="K508" s="621">
        <v>0.35260000000000002</v>
      </c>
      <c r="L508" s="622">
        <v>0.35820000000000002</v>
      </c>
      <c r="M508" s="623">
        <v>0.37819999999999998</v>
      </c>
      <c r="N508" s="621">
        <v>0.38190000000000002</v>
      </c>
      <c r="O508" s="622">
        <v>0.38800000000000001</v>
      </c>
      <c r="P508" s="623">
        <v>0.40970000000000001</v>
      </c>
      <c r="Q508" s="621">
        <v>0.53949999999999998</v>
      </c>
      <c r="R508" s="622">
        <v>0.54810000000000003</v>
      </c>
      <c r="S508" s="623">
        <v>0.57869999999999999</v>
      </c>
      <c r="T508" s="621">
        <v>1.0362</v>
      </c>
      <c r="U508" s="622">
        <v>1.0528</v>
      </c>
      <c r="V508" s="623">
        <v>1.1116999999999999</v>
      </c>
      <c r="W508" s="621">
        <v>1.2845</v>
      </c>
      <c r="X508" s="622">
        <v>1.3051999999999999</v>
      </c>
      <c r="Y508" s="623">
        <v>1.3781000000000001</v>
      </c>
    </row>
    <row r="509" spans="1:25">
      <c r="A509" s="227">
        <f t="shared" si="7"/>
        <v>51.2</v>
      </c>
      <c r="B509" s="621">
        <v>0.28050000000000003</v>
      </c>
      <c r="C509" s="622">
        <v>0.28510000000000002</v>
      </c>
      <c r="D509" s="623">
        <v>0.30080000000000001</v>
      </c>
      <c r="E509" s="621">
        <v>0.28070000000000001</v>
      </c>
      <c r="F509" s="622">
        <v>0.2853</v>
      </c>
      <c r="G509" s="623">
        <v>0.30099999999999999</v>
      </c>
      <c r="H509" s="621">
        <v>0.32390000000000002</v>
      </c>
      <c r="I509" s="622">
        <v>0.3291</v>
      </c>
      <c r="J509" s="623">
        <v>0.3473</v>
      </c>
      <c r="K509" s="621">
        <v>0.36609999999999998</v>
      </c>
      <c r="L509" s="622">
        <v>0.372</v>
      </c>
      <c r="M509" s="623">
        <v>0.39250000000000002</v>
      </c>
      <c r="N509" s="621">
        <v>0.39650000000000002</v>
      </c>
      <c r="O509" s="622">
        <v>0.40300000000000002</v>
      </c>
      <c r="P509" s="623">
        <v>0.42520000000000002</v>
      </c>
      <c r="Q509" s="621">
        <v>0.56020000000000003</v>
      </c>
      <c r="R509" s="622">
        <v>0.56930000000000003</v>
      </c>
      <c r="S509" s="623">
        <v>0.60070000000000001</v>
      </c>
      <c r="T509" s="621">
        <v>1.0759000000000001</v>
      </c>
      <c r="U509" s="622">
        <v>1.0934999999999999</v>
      </c>
      <c r="V509" s="623">
        <v>1.1537999999999999</v>
      </c>
      <c r="W509" s="621">
        <v>1.3337000000000001</v>
      </c>
      <c r="X509" s="622">
        <v>1.3555999999999999</v>
      </c>
      <c r="Y509" s="623">
        <v>1.4303999999999999</v>
      </c>
    </row>
    <row r="510" spans="1:25">
      <c r="A510" s="227">
        <f t="shared" si="7"/>
        <v>51.3</v>
      </c>
      <c r="B510" s="621">
        <v>0.2918</v>
      </c>
      <c r="C510" s="622">
        <v>0.29670000000000002</v>
      </c>
      <c r="D510" s="623">
        <v>0.313</v>
      </c>
      <c r="E510" s="621">
        <v>0.29199999999999998</v>
      </c>
      <c r="F510" s="622">
        <v>0.2969</v>
      </c>
      <c r="G510" s="623">
        <v>0.31319999999999998</v>
      </c>
      <c r="H510" s="621">
        <v>0.33689999999999998</v>
      </c>
      <c r="I510" s="622">
        <v>0.34250000000000003</v>
      </c>
      <c r="J510" s="623">
        <v>0.3614</v>
      </c>
      <c r="K510" s="621">
        <v>0.38080000000000003</v>
      </c>
      <c r="L510" s="622">
        <v>0.38719999999999999</v>
      </c>
      <c r="M510" s="623">
        <v>0.40849999999999997</v>
      </c>
      <c r="N510" s="621">
        <v>0.41239999999999999</v>
      </c>
      <c r="O510" s="622">
        <v>0.4194</v>
      </c>
      <c r="P510" s="623">
        <v>0.44240000000000002</v>
      </c>
      <c r="Q510" s="621">
        <v>0.58260000000000001</v>
      </c>
      <c r="R510" s="622">
        <v>0.59240000000000004</v>
      </c>
      <c r="S510" s="623">
        <v>0.625</v>
      </c>
      <c r="T510" s="621">
        <v>1.1191</v>
      </c>
      <c r="U510" s="622">
        <v>1.1380999999999999</v>
      </c>
      <c r="V510" s="623">
        <v>1.2005999999999999</v>
      </c>
      <c r="W510" s="621">
        <v>1.3872</v>
      </c>
      <c r="X510" s="622">
        <v>1.4108000000000001</v>
      </c>
      <c r="Y510" s="623">
        <v>1.4883999999999999</v>
      </c>
    </row>
    <row r="511" spans="1:25">
      <c r="A511" s="227">
        <f t="shared" si="7"/>
        <v>51.4</v>
      </c>
      <c r="B511" s="621">
        <v>0.30409999999999998</v>
      </c>
      <c r="C511" s="622">
        <v>0.3095</v>
      </c>
      <c r="D511" s="623">
        <v>0.32669999999999999</v>
      </c>
      <c r="E511" s="621">
        <v>0.30430000000000001</v>
      </c>
      <c r="F511" s="622">
        <v>0.30969999999999998</v>
      </c>
      <c r="G511" s="623">
        <v>0.32690000000000002</v>
      </c>
      <c r="H511" s="621">
        <v>0.35110000000000002</v>
      </c>
      <c r="I511" s="622">
        <v>0.35730000000000001</v>
      </c>
      <c r="J511" s="623">
        <v>0.37719999999999998</v>
      </c>
      <c r="K511" s="621">
        <v>0.39689999999999998</v>
      </c>
      <c r="L511" s="622">
        <v>0.40389999999999998</v>
      </c>
      <c r="M511" s="623">
        <v>0.42630000000000001</v>
      </c>
      <c r="N511" s="621">
        <v>0.4299</v>
      </c>
      <c r="O511" s="622">
        <v>0.4375</v>
      </c>
      <c r="P511" s="623">
        <v>0.46179999999999999</v>
      </c>
      <c r="Q511" s="621">
        <v>0.60729999999999995</v>
      </c>
      <c r="R511" s="622">
        <v>0.61799999999999999</v>
      </c>
      <c r="S511" s="623">
        <v>0.65239999999999998</v>
      </c>
      <c r="T511" s="621">
        <v>1.1664000000000001</v>
      </c>
      <c r="U511" s="622">
        <v>1.1871</v>
      </c>
      <c r="V511" s="623">
        <v>1.2531000000000001</v>
      </c>
      <c r="W511" s="621">
        <v>1.4458</v>
      </c>
      <c r="X511" s="622">
        <v>1.4717</v>
      </c>
      <c r="Y511" s="623">
        <v>1.5535000000000001</v>
      </c>
    </row>
    <row r="512" spans="1:25">
      <c r="A512" s="227">
        <f t="shared" si="7"/>
        <v>51.5</v>
      </c>
      <c r="B512" s="621">
        <v>0.31819999999999998</v>
      </c>
      <c r="C512" s="622">
        <v>0.32350000000000001</v>
      </c>
      <c r="D512" s="623">
        <v>0.34329999999999999</v>
      </c>
      <c r="E512" s="621">
        <v>0.31840000000000002</v>
      </c>
      <c r="F512" s="622">
        <v>0.32369999999999999</v>
      </c>
      <c r="G512" s="623">
        <v>0.34350000000000003</v>
      </c>
      <c r="H512" s="621">
        <v>0.3674</v>
      </c>
      <c r="I512" s="622">
        <v>0.3735</v>
      </c>
      <c r="J512" s="623">
        <v>0.39629999999999999</v>
      </c>
      <c r="K512" s="621">
        <v>0.41520000000000001</v>
      </c>
      <c r="L512" s="622">
        <v>0.42209999999999998</v>
      </c>
      <c r="M512" s="623">
        <v>0.44800000000000001</v>
      </c>
      <c r="N512" s="621">
        <v>0.44979999999999998</v>
      </c>
      <c r="O512" s="622">
        <v>0.4572</v>
      </c>
      <c r="P512" s="623">
        <v>0.48520000000000002</v>
      </c>
      <c r="Q512" s="621">
        <v>0.63539999999999996</v>
      </c>
      <c r="R512" s="622">
        <v>0.64590000000000003</v>
      </c>
      <c r="S512" s="623">
        <v>0.6855</v>
      </c>
      <c r="T512" s="621">
        <v>1.2202999999999999</v>
      </c>
      <c r="U512" s="622">
        <v>1.2407999999999999</v>
      </c>
      <c r="V512" s="623">
        <v>1.3165</v>
      </c>
      <c r="W512" s="621">
        <v>1.5125999999999999</v>
      </c>
      <c r="X512" s="622">
        <v>1.5381</v>
      </c>
      <c r="Y512" s="623">
        <v>1.6317999999999999</v>
      </c>
    </row>
    <row r="513" spans="1:25">
      <c r="A513" s="227">
        <f t="shared" si="7"/>
        <v>51.6</v>
      </c>
      <c r="B513" s="621">
        <v>0.33129999999999998</v>
      </c>
      <c r="C513" s="622">
        <v>0.3377</v>
      </c>
      <c r="D513" s="623">
        <v>0.35659999999999997</v>
      </c>
      <c r="E513" s="621">
        <v>0.33150000000000002</v>
      </c>
      <c r="F513" s="622">
        <v>0.33789999999999998</v>
      </c>
      <c r="G513" s="623">
        <v>0.35680000000000001</v>
      </c>
      <c r="H513" s="621">
        <v>0.38250000000000001</v>
      </c>
      <c r="I513" s="622">
        <v>0.38990000000000002</v>
      </c>
      <c r="J513" s="623">
        <v>0.41160000000000002</v>
      </c>
      <c r="K513" s="621">
        <v>0.43230000000000002</v>
      </c>
      <c r="L513" s="622">
        <v>0.44069999999999998</v>
      </c>
      <c r="M513" s="623">
        <v>0.46529999999999999</v>
      </c>
      <c r="N513" s="621">
        <v>0.46829999999999999</v>
      </c>
      <c r="O513" s="622">
        <v>0.47739999999999999</v>
      </c>
      <c r="P513" s="623">
        <v>0.504</v>
      </c>
      <c r="Q513" s="621">
        <v>0.66159999999999997</v>
      </c>
      <c r="R513" s="622">
        <v>0.6744</v>
      </c>
      <c r="S513" s="623">
        <v>0.71199999999999997</v>
      </c>
      <c r="T513" s="621">
        <v>1.2706999999999999</v>
      </c>
      <c r="U513" s="622">
        <v>1.2955000000000001</v>
      </c>
      <c r="V513" s="623">
        <v>1.3675999999999999</v>
      </c>
      <c r="W513" s="621">
        <v>1.5751999999999999</v>
      </c>
      <c r="X513" s="622">
        <v>1.6060000000000001</v>
      </c>
      <c r="Y513" s="623">
        <v>1.6953</v>
      </c>
    </row>
    <row r="514" spans="1:25">
      <c r="A514" s="227">
        <f t="shared" si="7"/>
        <v>51.7</v>
      </c>
      <c r="B514" s="621">
        <v>0.3463</v>
      </c>
      <c r="C514" s="622">
        <v>0.3533</v>
      </c>
      <c r="D514" s="623">
        <v>0.37269999999999998</v>
      </c>
      <c r="E514" s="621">
        <v>0.34649999999999997</v>
      </c>
      <c r="F514" s="622">
        <v>0.35349999999999998</v>
      </c>
      <c r="G514" s="623">
        <v>0.373</v>
      </c>
      <c r="H514" s="621">
        <v>0.39979999999999999</v>
      </c>
      <c r="I514" s="622">
        <v>0.40789999999999998</v>
      </c>
      <c r="J514" s="623">
        <v>0.43030000000000002</v>
      </c>
      <c r="K514" s="621">
        <v>0.45190000000000002</v>
      </c>
      <c r="L514" s="622">
        <v>0.46110000000000001</v>
      </c>
      <c r="M514" s="623">
        <v>0.4864</v>
      </c>
      <c r="N514" s="621">
        <v>0.48949999999999999</v>
      </c>
      <c r="O514" s="622">
        <v>0.49940000000000001</v>
      </c>
      <c r="P514" s="623">
        <v>0.52680000000000005</v>
      </c>
      <c r="Q514" s="621">
        <v>0.69159999999999999</v>
      </c>
      <c r="R514" s="622">
        <v>0.7056</v>
      </c>
      <c r="S514" s="623">
        <v>0.74429999999999996</v>
      </c>
      <c r="T514" s="621">
        <v>1.3283</v>
      </c>
      <c r="U514" s="622">
        <v>1.3553999999999999</v>
      </c>
      <c r="V514" s="623">
        <v>1.4297</v>
      </c>
      <c r="W514" s="621">
        <v>1.6466000000000001</v>
      </c>
      <c r="X514" s="622">
        <v>1.6801999999999999</v>
      </c>
      <c r="Y514" s="623">
        <v>1.7723</v>
      </c>
    </row>
    <row r="515" spans="1:25">
      <c r="A515" s="227">
        <f t="shared" si="7"/>
        <v>51.8</v>
      </c>
      <c r="B515" s="621">
        <v>0.36309999999999998</v>
      </c>
      <c r="C515" s="622">
        <v>0.37090000000000001</v>
      </c>
      <c r="D515" s="623">
        <v>0.39140000000000003</v>
      </c>
      <c r="E515" s="621">
        <v>0.36330000000000001</v>
      </c>
      <c r="F515" s="622">
        <v>0.37109999999999999</v>
      </c>
      <c r="G515" s="623">
        <v>0.3916</v>
      </c>
      <c r="H515" s="621">
        <v>0.41920000000000002</v>
      </c>
      <c r="I515" s="622">
        <v>0.42820000000000003</v>
      </c>
      <c r="J515" s="623">
        <v>0.45179999999999998</v>
      </c>
      <c r="K515" s="621">
        <v>0.4738</v>
      </c>
      <c r="L515" s="622">
        <v>0.48399999999999999</v>
      </c>
      <c r="M515" s="623">
        <v>0.51070000000000004</v>
      </c>
      <c r="N515" s="621">
        <v>0.51319999999999999</v>
      </c>
      <c r="O515" s="622">
        <v>0.5242</v>
      </c>
      <c r="P515" s="623">
        <v>0.55320000000000003</v>
      </c>
      <c r="Q515" s="621">
        <v>0.72499999999999998</v>
      </c>
      <c r="R515" s="622">
        <v>0.74060000000000004</v>
      </c>
      <c r="S515" s="623">
        <v>0.78149999999999997</v>
      </c>
      <c r="T515" s="621">
        <v>1.3926000000000001</v>
      </c>
      <c r="U515" s="622">
        <v>1.4227000000000001</v>
      </c>
      <c r="V515" s="623">
        <v>1.5012000000000001</v>
      </c>
      <c r="W515" s="621">
        <v>1.7262999999999999</v>
      </c>
      <c r="X515" s="622">
        <v>1.7637</v>
      </c>
      <c r="Y515" s="623">
        <v>1.8609</v>
      </c>
    </row>
    <row r="516" spans="1:25">
      <c r="A516" s="227">
        <f t="shared" si="7"/>
        <v>51.9</v>
      </c>
      <c r="B516" s="621">
        <v>0.38200000000000001</v>
      </c>
      <c r="C516" s="622">
        <v>0.39079999999999998</v>
      </c>
      <c r="D516" s="623">
        <v>0.41310000000000002</v>
      </c>
      <c r="E516" s="621">
        <v>0.38219999999999998</v>
      </c>
      <c r="F516" s="622">
        <v>0.39100000000000001</v>
      </c>
      <c r="G516" s="623">
        <v>0.4133</v>
      </c>
      <c r="H516" s="621">
        <v>0.441</v>
      </c>
      <c r="I516" s="622">
        <v>0.45119999999999999</v>
      </c>
      <c r="J516" s="623">
        <v>0.47689999999999999</v>
      </c>
      <c r="K516" s="621">
        <v>0.4985</v>
      </c>
      <c r="L516" s="622">
        <v>0.51</v>
      </c>
      <c r="M516" s="623">
        <v>0.53910000000000002</v>
      </c>
      <c r="N516" s="621">
        <v>0.53990000000000005</v>
      </c>
      <c r="O516" s="622">
        <v>0.5524</v>
      </c>
      <c r="P516" s="623">
        <v>0.58389999999999997</v>
      </c>
      <c r="Q516" s="621">
        <v>0.76280000000000003</v>
      </c>
      <c r="R516" s="622">
        <v>0.78039999999999998</v>
      </c>
      <c r="S516" s="623">
        <v>0.82489999999999997</v>
      </c>
      <c r="T516" s="621">
        <v>1.4651000000000001</v>
      </c>
      <c r="U516" s="622">
        <v>1.4990000000000001</v>
      </c>
      <c r="V516" s="623">
        <v>1.5844</v>
      </c>
      <c r="W516" s="621">
        <v>1.8161</v>
      </c>
      <c r="X516" s="622">
        <v>1.8583000000000001</v>
      </c>
      <c r="Y516" s="623">
        <v>1.964</v>
      </c>
    </row>
    <row r="517" spans="1:25">
      <c r="A517" s="227">
        <f t="shared" si="7"/>
        <v>52</v>
      </c>
      <c r="B517" s="621">
        <v>0.40429999999999999</v>
      </c>
      <c r="C517" s="622">
        <v>0.4133</v>
      </c>
      <c r="D517" s="623">
        <v>0.44069999999999998</v>
      </c>
      <c r="E517" s="621">
        <v>0.40450000000000003</v>
      </c>
      <c r="F517" s="622">
        <v>0.41349999999999998</v>
      </c>
      <c r="G517" s="623">
        <v>0.441</v>
      </c>
      <c r="H517" s="621">
        <v>0.46679999999999999</v>
      </c>
      <c r="I517" s="622">
        <v>0.47710000000000002</v>
      </c>
      <c r="J517" s="623">
        <v>0.50880000000000003</v>
      </c>
      <c r="K517" s="621">
        <v>0.52759999999999996</v>
      </c>
      <c r="L517" s="622">
        <v>0.5393</v>
      </c>
      <c r="M517" s="623">
        <v>0.57509999999999994</v>
      </c>
      <c r="N517" s="621">
        <v>0.57140000000000002</v>
      </c>
      <c r="O517" s="622">
        <v>0.58409999999999995</v>
      </c>
      <c r="P517" s="623">
        <v>0.62290000000000001</v>
      </c>
      <c r="Q517" s="621">
        <v>0.80730000000000002</v>
      </c>
      <c r="R517" s="622">
        <v>0.82520000000000004</v>
      </c>
      <c r="S517" s="623">
        <v>0.87990000000000002</v>
      </c>
      <c r="T517" s="621">
        <v>1.5504</v>
      </c>
      <c r="U517" s="622">
        <v>1.5851999999999999</v>
      </c>
      <c r="V517" s="623">
        <v>1.6897</v>
      </c>
      <c r="W517" s="621">
        <v>1.9217</v>
      </c>
      <c r="X517" s="622">
        <v>1.9650000000000001</v>
      </c>
      <c r="Y517" s="623">
        <v>2.0941000000000001</v>
      </c>
    </row>
    <row r="518" spans="1:25">
      <c r="A518" s="227">
        <f t="shared" si="7"/>
        <v>52.1</v>
      </c>
      <c r="B518" s="621">
        <v>0.42430000000000001</v>
      </c>
      <c r="C518" s="622">
        <v>0.43530000000000002</v>
      </c>
      <c r="D518" s="623">
        <v>0.46129999999999999</v>
      </c>
      <c r="E518" s="621">
        <v>0.42459999999999998</v>
      </c>
      <c r="F518" s="622">
        <v>0.43559999999999999</v>
      </c>
      <c r="G518" s="623">
        <v>0.46160000000000001</v>
      </c>
      <c r="H518" s="621">
        <v>0.4899</v>
      </c>
      <c r="I518" s="622">
        <v>0.50260000000000005</v>
      </c>
      <c r="J518" s="623">
        <v>0.53259999999999996</v>
      </c>
      <c r="K518" s="621">
        <v>0.55369999999999997</v>
      </c>
      <c r="L518" s="622">
        <v>0.56810000000000005</v>
      </c>
      <c r="M518" s="623">
        <v>0.60199999999999998</v>
      </c>
      <c r="N518" s="621">
        <v>0.5998</v>
      </c>
      <c r="O518" s="622">
        <v>0.61529999999999996</v>
      </c>
      <c r="P518" s="623">
        <v>0.65210000000000001</v>
      </c>
      <c r="Q518" s="621">
        <v>0.84730000000000005</v>
      </c>
      <c r="R518" s="622">
        <v>0.86929999999999996</v>
      </c>
      <c r="S518" s="623">
        <v>0.92120000000000002</v>
      </c>
      <c r="T518" s="621">
        <v>1.6274999999999999</v>
      </c>
      <c r="U518" s="622">
        <v>1.6698999999999999</v>
      </c>
      <c r="V518" s="623">
        <v>1.7693000000000001</v>
      </c>
      <c r="W518" s="621">
        <v>2.0175000000000001</v>
      </c>
      <c r="X518" s="622">
        <v>2.0701000000000001</v>
      </c>
      <c r="Y518" s="623">
        <v>2.1930999999999998</v>
      </c>
    </row>
    <row r="519" spans="1:25">
      <c r="A519" s="227">
        <f t="shared" si="7"/>
        <v>52.2</v>
      </c>
      <c r="B519" s="621">
        <v>0.44700000000000001</v>
      </c>
      <c r="C519" s="622">
        <v>0.4592</v>
      </c>
      <c r="D519" s="623">
        <v>0.48559999999999998</v>
      </c>
      <c r="E519" s="621">
        <v>0.44729999999999998</v>
      </c>
      <c r="F519" s="622">
        <v>0.45950000000000002</v>
      </c>
      <c r="G519" s="623">
        <v>0.4859</v>
      </c>
      <c r="H519" s="621">
        <v>0.5161</v>
      </c>
      <c r="I519" s="622">
        <v>0.53010000000000002</v>
      </c>
      <c r="J519" s="623">
        <v>0.56059999999999999</v>
      </c>
      <c r="K519" s="621">
        <v>0.58330000000000004</v>
      </c>
      <c r="L519" s="622">
        <v>0.59919999999999995</v>
      </c>
      <c r="M519" s="623">
        <v>0.63370000000000004</v>
      </c>
      <c r="N519" s="621">
        <v>0.63180000000000003</v>
      </c>
      <c r="O519" s="622">
        <v>0.64900000000000002</v>
      </c>
      <c r="P519" s="623">
        <v>0.68640000000000001</v>
      </c>
      <c r="Q519" s="621">
        <v>0.89259999999999995</v>
      </c>
      <c r="R519" s="622">
        <v>0.91690000000000005</v>
      </c>
      <c r="S519" s="623">
        <v>0.96960000000000002</v>
      </c>
      <c r="T519" s="621">
        <v>1.7144999999999999</v>
      </c>
      <c r="U519" s="622">
        <v>1.7614000000000001</v>
      </c>
      <c r="V519" s="623">
        <v>1.8625</v>
      </c>
      <c r="W519" s="621">
        <v>2.1254</v>
      </c>
      <c r="X519" s="622">
        <v>2.1836000000000002</v>
      </c>
      <c r="Y519" s="623">
        <v>2.3087</v>
      </c>
    </row>
    <row r="520" spans="1:25">
      <c r="A520" s="227">
        <f t="shared" si="7"/>
        <v>52.3</v>
      </c>
      <c r="B520" s="621">
        <v>0.47320000000000001</v>
      </c>
      <c r="C520" s="622">
        <v>0.4869</v>
      </c>
      <c r="D520" s="623">
        <v>0.5151</v>
      </c>
      <c r="E520" s="621">
        <v>0.47349999999999998</v>
      </c>
      <c r="F520" s="622">
        <v>0.48720000000000002</v>
      </c>
      <c r="G520" s="623">
        <v>0.51539999999999997</v>
      </c>
      <c r="H520" s="621">
        <v>0.5464</v>
      </c>
      <c r="I520" s="622">
        <v>0.56210000000000004</v>
      </c>
      <c r="J520" s="623">
        <v>0.59470000000000001</v>
      </c>
      <c r="K520" s="621">
        <v>0.61760000000000004</v>
      </c>
      <c r="L520" s="622">
        <v>0.63539999999999996</v>
      </c>
      <c r="M520" s="623">
        <v>0.67220000000000002</v>
      </c>
      <c r="N520" s="621">
        <v>0.66890000000000005</v>
      </c>
      <c r="O520" s="622">
        <v>0.68820000000000003</v>
      </c>
      <c r="P520" s="623">
        <v>0.72809999999999997</v>
      </c>
      <c r="Q520" s="621">
        <v>0.94499999999999995</v>
      </c>
      <c r="R520" s="622">
        <v>0.97230000000000005</v>
      </c>
      <c r="S520" s="623">
        <v>1.0286</v>
      </c>
      <c r="T520" s="621">
        <v>1.8151999999999999</v>
      </c>
      <c r="U520" s="622">
        <v>1.8677999999999999</v>
      </c>
      <c r="V520" s="623">
        <v>1.9757</v>
      </c>
      <c r="W520" s="621">
        <v>2.2502</v>
      </c>
      <c r="X520" s="622">
        <v>2.3155000000000001</v>
      </c>
      <c r="Y520" s="623">
        <v>2.4491000000000001</v>
      </c>
    </row>
    <row r="521" spans="1:25">
      <c r="A521" s="227">
        <f t="shared" si="7"/>
        <v>52.4</v>
      </c>
      <c r="B521" s="621">
        <v>0.50390000000000001</v>
      </c>
      <c r="C521" s="622">
        <v>0.51949999999999996</v>
      </c>
      <c r="D521" s="623">
        <v>0.55110000000000003</v>
      </c>
      <c r="E521" s="621">
        <v>0.50419999999999998</v>
      </c>
      <c r="F521" s="622">
        <v>0.51980000000000004</v>
      </c>
      <c r="G521" s="623">
        <v>0.5514</v>
      </c>
      <c r="H521" s="621">
        <v>0.58179999999999998</v>
      </c>
      <c r="I521" s="622">
        <v>0.59970000000000001</v>
      </c>
      <c r="J521" s="623">
        <v>0.63619999999999999</v>
      </c>
      <c r="K521" s="621">
        <v>0.65759999999999996</v>
      </c>
      <c r="L521" s="622">
        <v>0.67789999999999995</v>
      </c>
      <c r="M521" s="623">
        <v>0.71909999999999996</v>
      </c>
      <c r="N521" s="621">
        <v>0.71220000000000006</v>
      </c>
      <c r="O521" s="622">
        <v>0.73429999999999995</v>
      </c>
      <c r="P521" s="623">
        <v>0.77890000000000004</v>
      </c>
      <c r="Q521" s="621">
        <v>1.0062</v>
      </c>
      <c r="R521" s="622">
        <v>1.0373000000000001</v>
      </c>
      <c r="S521" s="623">
        <v>1.1004</v>
      </c>
      <c r="T521" s="621">
        <v>1.9327000000000001</v>
      </c>
      <c r="U521" s="622">
        <v>1.9925999999999999</v>
      </c>
      <c r="V521" s="623">
        <v>2.1133999999999999</v>
      </c>
      <c r="W521" s="621">
        <v>2.3957999999999999</v>
      </c>
      <c r="X521" s="622">
        <v>2.4702000000000002</v>
      </c>
      <c r="Y521" s="623">
        <v>2.6196000000000002</v>
      </c>
    </row>
    <row r="522" spans="1:25">
      <c r="A522" s="227">
        <f t="shared" ref="A522:A585" si="8">ROUND(A521+0.1,1)</f>
        <v>52.5</v>
      </c>
      <c r="B522" s="621">
        <v>0.5413</v>
      </c>
      <c r="C522" s="622">
        <v>0.55779999999999996</v>
      </c>
      <c r="D522" s="623">
        <v>0.59819999999999995</v>
      </c>
      <c r="E522" s="621">
        <v>0.54159999999999997</v>
      </c>
      <c r="F522" s="622">
        <v>0.55810000000000004</v>
      </c>
      <c r="G522" s="623">
        <v>0.59860000000000002</v>
      </c>
      <c r="H522" s="621">
        <v>0.62490000000000001</v>
      </c>
      <c r="I522" s="622">
        <v>0.64400000000000002</v>
      </c>
      <c r="J522" s="623">
        <v>0.69059999999999999</v>
      </c>
      <c r="K522" s="621">
        <v>0.70630000000000004</v>
      </c>
      <c r="L522" s="622">
        <v>0.72789999999999999</v>
      </c>
      <c r="M522" s="623">
        <v>0.78059999999999996</v>
      </c>
      <c r="N522" s="621">
        <v>0.7651</v>
      </c>
      <c r="O522" s="622">
        <v>0.78839999999999999</v>
      </c>
      <c r="P522" s="623">
        <v>0.84550000000000003</v>
      </c>
      <c r="Q522" s="621">
        <v>1.0808</v>
      </c>
      <c r="R522" s="622">
        <v>1.1137999999999999</v>
      </c>
      <c r="S522" s="623">
        <v>1.1943999999999999</v>
      </c>
      <c r="T522" s="621">
        <v>2.0756000000000001</v>
      </c>
      <c r="U522" s="622">
        <v>2.1393</v>
      </c>
      <c r="V522" s="623">
        <v>2.2930999999999999</v>
      </c>
      <c r="W522" s="621">
        <v>2.5727000000000002</v>
      </c>
      <c r="X522" s="622">
        <v>2.6518000000000002</v>
      </c>
      <c r="Y522" s="623">
        <v>2.8416000000000001</v>
      </c>
    </row>
    <row r="523" spans="1:25">
      <c r="A523" s="227">
        <f t="shared" si="8"/>
        <v>52.6</v>
      </c>
      <c r="B523" s="621">
        <v>0.57550000000000001</v>
      </c>
      <c r="C523" s="622">
        <v>0.59450000000000003</v>
      </c>
      <c r="D523" s="623">
        <v>0.63600000000000001</v>
      </c>
      <c r="E523" s="621">
        <v>0.57579999999999998</v>
      </c>
      <c r="F523" s="622">
        <v>0.59489999999999998</v>
      </c>
      <c r="G523" s="623">
        <v>0.63639999999999997</v>
      </c>
      <c r="H523" s="621">
        <v>0.66439999999999999</v>
      </c>
      <c r="I523" s="622">
        <v>0.68640000000000001</v>
      </c>
      <c r="J523" s="623">
        <v>0.73429999999999995</v>
      </c>
      <c r="K523" s="621">
        <v>0.75090000000000001</v>
      </c>
      <c r="L523" s="622">
        <v>0.77580000000000005</v>
      </c>
      <c r="M523" s="623">
        <v>0.83</v>
      </c>
      <c r="N523" s="621">
        <v>0.81340000000000001</v>
      </c>
      <c r="O523" s="622">
        <v>0.84040000000000004</v>
      </c>
      <c r="P523" s="623">
        <v>0.89900000000000002</v>
      </c>
      <c r="Q523" s="621">
        <v>1.149</v>
      </c>
      <c r="R523" s="622">
        <v>1.1872</v>
      </c>
      <c r="S523" s="623">
        <v>1.2699</v>
      </c>
      <c r="T523" s="621">
        <v>2.2067999999999999</v>
      </c>
      <c r="U523" s="622">
        <v>2.2801999999999998</v>
      </c>
      <c r="V523" s="623">
        <v>2.4382999999999999</v>
      </c>
      <c r="W523" s="621">
        <v>2.7353000000000001</v>
      </c>
      <c r="X523" s="622">
        <v>2.8266</v>
      </c>
      <c r="Y523" s="623">
        <v>3.0217000000000001</v>
      </c>
    </row>
    <row r="524" spans="1:25">
      <c r="A524" s="227">
        <f t="shared" si="8"/>
        <v>52.7</v>
      </c>
      <c r="B524" s="621">
        <v>0.60940000000000005</v>
      </c>
      <c r="C524" s="622">
        <v>0.63109999999999999</v>
      </c>
      <c r="D524" s="623">
        <v>0.6704</v>
      </c>
      <c r="E524" s="621">
        <v>0.60970000000000002</v>
      </c>
      <c r="F524" s="622">
        <v>0.63139999999999996</v>
      </c>
      <c r="G524" s="623">
        <v>0.67079999999999995</v>
      </c>
      <c r="H524" s="621">
        <v>0.70350000000000001</v>
      </c>
      <c r="I524" s="622">
        <v>0.72860000000000003</v>
      </c>
      <c r="J524" s="623">
        <v>0.77400000000000002</v>
      </c>
      <c r="K524" s="621">
        <v>0.79520000000000002</v>
      </c>
      <c r="L524" s="622">
        <v>0.82350000000000001</v>
      </c>
      <c r="M524" s="623">
        <v>0.87490000000000001</v>
      </c>
      <c r="N524" s="621">
        <v>0.86129999999999995</v>
      </c>
      <c r="O524" s="622">
        <v>0.89200000000000002</v>
      </c>
      <c r="P524" s="623">
        <v>0.9476</v>
      </c>
      <c r="Q524" s="621">
        <v>1.2168000000000001</v>
      </c>
      <c r="R524" s="622">
        <v>1.2601</v>
      </c>
      <c r="S524" s="623">
        <v>1.3387</v>
      </c>
      <c r="T524" s="621">
        <v>2.3372000000000002</v>
      </c>
      <c r="U524" s="622">
        <v>2.4205000000000001</v>
      </c>
      <c r="V524" s="623">
        <v>2.5709</v>
      </c>
      <c r="W524" s="621">
        <v>2.8973</v>
      </c>
      <c r="X524" s="622">
        <v>3.0007000000000001</v>
      </c>
      <c r="Y524" s="623">
        <v>3.1865999999999999</v>
      </c>
    </row>
    <row r="525" spans="1:25">
      <c r="A525" s="227">
        <f t="shared" si="8"/>
        <v>52.8</v>
      </c>
      <c r="B525" s="621">
        <v>0.6512</v>
      </c>
      <c r="C525" s="622">
        <v>0.67520000000000002</v>
      </c>
      <c r="D525" s="623">
        <v>0.71699999999999997</v>
      </c>
      <c r="E525" s="621">
        <v>0.65159999999999996</v>
      </c>
      <c r="F525" s="622">
        <v>0.67559999999999998</v>
      </c>
      <c r="G525" s="623">
        <v>0.71740000000000004</v>
      </c>
      <c r="H525" s="621">
        <v>0.75180000000000002</v>
      </c>
      <c r="I525" s="622">
        <v>0.77949999999999997</v>
      </c>
      <c r="J525" s="623">
        <v>0.82769999999999999</v>
      </c>
      <c r="K525" s="621">
        <v>0.8498</v>
      </c>
      <c r="L525" s="622">
        <v>0.88109999999999999</v>
      </c>
      <c r="M525" s="623">
        <v>0.93559999999999999</v>
      </c>
      <c r="N525" s="621">
        <v>0.92049999999999998</v>
      </c>
      <c r="O525" s="622">
        <v>0.95440000000000003</v>
      </c>
      <c r="P525" s="623">
        <v>1.0134000000000001</v>
      </c>
      <c r="Q525" s="621">
        <v>1.3004</v>
      </c>
      <c r="R525" s="622">
        <v>1.3483000000000001</v>
      </c>
      <c r="S525" s="623">
        <v>1.4316</v>
      </c>
      <c r="T525" s="621">
        <v>2.4977999999999998</v>
      </c>
      <c r="U525" s="622">
        <v>2.59</v>
      </c>
      <c r="V525" s="623">
        <v>2.7494000000000001</v>
      </c>
      <c r="W525" s="621">
        <v>3.0964</v>
      </c>
      <c r="X525" s="622">
        <v>3.2107000000000001</v>
      </c>
      <c r="Y525" s="623">
        <v>3.4077999999999999</v>
      </c>
    </row>
    <row r="526" spans="1:25">
      <c r="A526" s="227">
        <f t="shared" si="8"/>
        <v>52.9</v>
      </c>
      <c r="B526" s="621">
        <v>0.70220000000000005</v>
      </c>
      <c r="C526" s="622">
        <v>0.72919999999999996</v>
      </c>
      <c r="D526" s="623">
        <v>0.77659999999999996</v>
      </c>
      <c r="E526" s="621">
        <v>0.7026</v>
      </c>
      <c r="F526" s="622">
        <v>0.72970000000000002</v>
      </c>
      <c r="G526" s="623">
        <v>0.77700000000000002</v>
      </c>
      <c r="H526" s="621">
        <v>0.81059999999999999</v>
      </c>
      <c r="I526" s="622">
        <v>0.84189999999999998</v>
      </c>
      <c r="J526" s="623">
        <v>0.89649999999999996</v>
      </c>
      <c r="K526" s="621">
        <v>0.9163</v>
      </c>
      <c r="L526" s="622">
        <v>0.9516</v>
      </c>
      <c r="M526" s="623">
        <v>1.0133000000000001</v>
      </c>
      <c r="N526" s="621">
        <v>0.99250000000000005</v>
      </c>
      <c r="O526" s="622">
        <v>1.0306999999999999</v>
      </c>
      <c r="P526" s="623">
        <v>1.0975999999999999</v>
      </c>
      <c r="Q526" s="621">
        <v>1.4019999999999999</v>
      </c>
      <c r="R526" s="622">
        <v>1.4560999999999999</v>
      </c>
      <c r="S526" s="623">
        <v>1.5505</v>
      </c>
      <c r="T526" s="621">
        <v>2.6928999999999998</v>
      </c>
      <c r="U526" s="622">
        <v>2.7968999999999999</v>
      </c>
      <c r="V526" s="623">
        <v>2.9773999999999998</v>
      </c>
      <c r="W526" s="621">
        <v>3.3380999999999998</v>
      </c>
      <c r="X526" s="622">
        <v>3.4670000000000001</v>
      </c>
      <c r="Y526" s="623">
        <v>3.6901999999999999</v>
      </c>
    </row>
    <row r="527" spans="1:25">
      <c r="A527" s="227">
        <f t="shared" si="8"/>
        <v>53</v>
      </c>
      <c r="B527" s="621">
        <v>0.76649999999999996</v>
      </c>
      <c r="C527" s="622">
        <v>0.79559999999999997</v>
      </c>
      <c r="D527" s="623">
        <v>0.85699999999999998</v>
      </c>
      <c r="E527" s="621">
        <v>0.76700000000000002</v>
      </c>
      <c r="F527" s="622">
        <v>0.79610000000000003</v>
      </c>
      <c r="G527" s="623">
        <v>0.85750000000000004</v>
      </c>
      <c r="H527" s="621">
        <v>0.88490000000000002</v>
      </c>
      <c r="I527" s="622">
        <v>0.91849999999999998</v>
      </c>
      <c r="J527" s="623">
        <v>0.98939999999999995</v>
      </c>
      <c r="K527" s="621">
        <v>1.0002</v>
      </c>
      <c r="L527" s="622">
        <v>1.0382</v>
      </c>
      <c r="M527" s="623">
        <v>1.1183000000000001</v>
      </c>
      <c r="N527" s="621">
        <v>1.0833999999999999</v>
      </c>
      <c r="O527" s="622">
        <v>1.1245000000000001</v>
      </c>
      <c r="P527" s="623">
        <v>1.2112000000000001</v>
      </c>
      <c r="Q527" s="621">
        <v>1.5304</v>
      </c>
      <c r="R527" s="622">
        <v>1.5885</v>
      </c>
      <c r="S527" s="623">
        <v>1.7109000000000001</v>
      </c>
      <c r="T527" s="621">
        <v>2.9386999999999999</v>
      </c>
      <c r="U527" s="622">
        <v>3.0506000000000002</v>
      </c>
      <c r="V527" s="623">
        <v>3.2839</v>
      </c>
      <c r="W527" s="621">
        <v>3.6421000000000001</v>
      </c>
      <c r="X527" s="622">
        <v>3.7810000000000001</v>
      </c>
      <c r="Y527" s="623">
        <v>4.0686999999999998</v>
      </c>
    </row>
    <row r="528" spans="1:25">
      <c r="A528" s="227">
        <f t="shared" si="8"/>
        <v>53.1</v>
      </c>
      <c r="B528" s="621">
        <v>0.83560000000000001</v>
      </c>
      <c r="C528" s="622">
        <v>0.86240000000000006</v>
      </c>
      <c r="D528" s="623">
        <v>0.94199999999999995</v>
      </c>
      <c r="E528" s="621">
        <v>0.83609999999999995</v>
      </c>
      <c r="F528" s="622">
        <v>0.86299999999999999</v>
      </c>
      <c r="G528" s="623">
        <v>0.94259999999999999</v>
      </c>
      <c r="H528" s="621">
        <v>0.96460000000000001</v>
      </c>
      <c r="I528" s="622">
        <v>0.99570000000000003</v>
      </c>
      <c r="J528" s="623">
        <v>1.0874999999999999</v>
      </c>
      <c r="K528" s="621">
        <v>1.0903</v>
      </c>
      <c r="L528" s="622">
        <v>1.1254</v>
      </c>
      <c r="M528" s="623">
        <v>1.2291000000000001</v>
      </c>
      <c r="N528" s="621">
        <v>1.1809000000000001</v>
      </c>
      <c r="O528" s="622">
        <v>1.2190000000000001</v>
      </c>
      <c r="P528" s="623">
        <v>1.3312999999999999</v>
      </c>
      <c r="Q528" s="621">
        <v>1.6680999999999999</v>
      </c>
      <c r="R528" s="622">
        <v>1.7219</v>
      </c>
      <c r="S528" s="623">
        <v>1.8803000000000001</v>
      </c>
      <c r="T528" s="621">
        <v>3.2023000000000001</v>
      </c>
      <c r="U528" s="622">
        <v>3.3065000000000002</v>
      </c>
      <c r="V528" s="623">
        <v>3.6074000000000002</v>
      </c>
      <c r="W528" s="621">
        <v>3.968</v>
      </c>
      <c r="X528" s="622">
        <v>4.0978000000000003</v>
      </c>
      <c r="Y528" s="623">
        <v>4.4680999999999997</v>
      </c>
    </row>
    <row r="529" spans="1:25">
      <c r="A529" s="227">
        <f t="shared" si="8"/>
        <v>53.2</v>
      </c>
      <c r="B529" s="621">
        <v>0.88039999999999996</v>
      </c>
      <c r="C529" s="622">
        <v>0.91700000000000004</v>
      </c>
      <c r="D529" s="623">
        <v>0.97950000000000004</v>
      </c>
      <c r="E529" s="621">
        <v>0.88090000000000002</v>
      </c>
      <c r="F529" s="622">
        <v>0.91759999999999997</v>
      </c>
      <c r="G529" s="623">
        <v>0.98009999999999997</v>
      </c>
      <c r="H529" s="621">
        <v>1.0164</v>
      </c>
      <c r="I529" s="622">
        <v>1.0587</v>
      </c>
      <c r="J529" s="623">
        <v>1.1309</v>
      </c>
      <c r="K529" s="621">
        <v>1.1488</v>
      </c>
      <c r="L529" s="622">
        <v>1.1966000000000001</v>
      </c>
      <c r="M529" s="623">
        <v>1.2782</v>
      </c>
      <c r="N529" s="621">
        <v>1.2443</v>
      </c>
      <c r="O529" s="622">
        <v>1.2962</v>
      </c>
      <c r="P529" s="623">
        <v>1.3845000000000001</v>
      </c>
      <c r="Q529" s="621">
        <v>1.7578</v>
      </c>
      <c r="R529" s="622">
        <v>1.831</v>
      </c>
      <c r="S529" s="623">
        <v>1.9557</v>
      </c>
      <c r="T529" s="621">
        <v>3.3759999999999999</v>
      </c>
      <c r="U529" s="622">
        <v>3.5165999999999999</v>
      </c>
      <c r="V529" s="623">
        <v>3.7547999999999999</v>
      </c>
      <c r="W529" s="621">
        <v>4.1844999999999999</v>
      </c>
      <c r="X529" s="622">
        <v>4.3589000000000002</v>
      </c>
      <c r="Y529" s="623">
        <v>4.6529999999999996</v>
      </c>
    </row>
    <row r="530" spans="1:25">
      <c r="A530" s="227">
        <f t="shared" si="8"/>
        <v>53.3</v>
      </c>
      <c r="B530" s="621">
        <v>0.94589999999999996</v>
      </c>
      <c r="C530" s="622">
        <v>0.98580000000000001</v>
      </c>
      <c r="D530" s="623">
        <v>1.0495000000000001</v>
      </c>
      <c r="E530" s="621">
        <v>0.94650000000000001</v>
      </c>
      <c r="F530" s="622">
        <v>0.98640000000000005</v>
      </c>
      <c r="G530" s="623">
        <v>1.0501</v>
      </c>
      <c r="H530" s="621">
        <v>1.0920000000000001</v>
      </c>
      <c r="I530" s="622">
        <v>1.1380999999999999</v>
      </c>
      <c r="J530" s="623">
        <v>1.2116</v>
      </c>
      <c r="K530" s="621">
        <v>1.2343</v>
      </c>
      <c r="L530" s="622">
        <v>1.2863</v>
      </c>
      <c r="M530" s="623">
        <v>1.3694999999999999</v>
      </c>
      <c r="N530" s="621">
        <v>1.337</v>
      </c>
      <c r="O530" s="622">
        <v>1.3933</v>
      </c>
      <c r="P530" s="623">
        <v>1.4834000000000001</v>
      </c>
      <c r="Q530" s="621">
        <v>1.8887</v>
      </c>
      <c r="R530" s="622">
        <v>1.9682999999999999</v>
      </c>
      <c r="S530" s="623">
        <v>2.0954000000000002</v>
      </c>
      <c r="T530" s="621">
        <v>3.6276000000000002</v>
      </c>
      <c r="U530" s="622">
        <v>3.7805</v>
      </c>
      <c r="V530" s="623">
        <v>4.0233999999999996</v>
      </c>
      <c r="W530" s="621">
        <v>4.4965999999999999</v>
      </c>
      <c r="X530" s="622">
        <v>4.6860999999999997</v>
      </c>
      <c r="Y530" s="623">
        <v>4.9862000000000002</v>
      </c>
    </row>
    <row r="531" spans="1:25">
      <c r="A531" s="227">
        <f t="shared" si="8"/>
        <v>53.4</v>
      </c>
      <c r="B531" s="621">
        <v>1.03</v>
      </c>
      <c r="C531" s="622">
        <v>1.0740000000000001</v>
      </c>
      <c r="D531" s="623">
        <v>1.1456</v>
      </c>
      <c r="E531" s="621">
        <v>1.0306999999999999</v>
      </c>
      <c r="F531" s="622">
        <v>1.0747</v>
      </c>
      <c r="G531" s="623">
        <v>1.1463000000000001</v>
      </c>
      <c r="H531" s="621">
        <v>1.1892</v>
      </c>
      <c r="I531" s="622">
        <v>1.2399</v>
      </c>
      <c r="J531" s="623">
        <v>1.3226</v>
      </c>
      <c r="K531" s="621">
        <v>1.3441000000000001</v>
      </c>
      <c r="L531" s="622">
        <v>1.4015</v>
      </c>
      <c r="M531" s="623">
        <v>1.4947999999999999</v>
      </c>
      <c r="N531" s="621">
        <v>1.4559</v>
      </c>
      <c r="O531" s="622">
        <v>1.518</v>
      </c>
      <c r="P531" s="623">
        <v>1.6192</v>
      </c>
      <c r="Q531" s="621">
        <v>2.0567000000000002</v>
      </c>
      <c r="R531" s="622">
        <v>2.1444999999999999</v>
      </c>
      <c r="S531" s="623">
        <v>2.2871999999999999</v>
      </c>
      <c r="T531" s="621">
        <v>3.9497</v>
      </c>
      <c r="U531" s="622">
        <v>4.1184000000000003</v>
      </c>
      <c r="V531" s="623">
        <v>4.391</v>
      </c>
      <c r="W531" s="621">
        <v>4.8955000000000002</v>
      </c>
      <c r="X531" s="622">
        <v>5.1045999999999996</v>
      </c>
      <c r="Y531" s="623">
        <v>5.4412000000000003</v>
      </c>
    </row>
    <row r="532" spans="1:25">
      <c r="A532" s="227">
        <f t="shared" si="8"/>
        <v>53.5</v>
      </c>
      <c r="B532" s="621">
        <v>1.1403000000000001</v>
      </c>
      <c r="C532" s="622">
        <v>1.1874</v>
      </c>
      <c r="D532" s="623">
        <v>1.2796000000000001</v>
      </c>
      <c r="E532" s="621">
        <v>1.141</v>
      </c>
      <c r="F532" s="622">
        <v>1.1880999999999999</v>
      </c>
      <c r="G532" s="623">
        <v>1.2804</v>
      </c>
      <c r="H532" s="621">
        <v>1.3164</v>
      </c>
      <c r="I532" s="622">
        <v>1.3708</v>
      </c>
      <c r="J532" s="623">
        <v>1.4772000000000001</v>
      </c>
      <c r="K532" s="621">
        <v>1.4879</v>
      </c>
      <c r="L532" s="622">
        <v>1.5494000000000001</v>
      </c>
      <c r="M532" s="623">
        <v>1.6697</v>
      </c>
      <c r="N532" s="621">
        <v>1.6115999999999999</v>
      </c>
      <c r="O532" s="622">
        <v>1.6782999999999999</v>
      </c>
      <c r="P532" s="623">
        <v>1.8085</v>
      </c>
      <c r="Q532" s="621">
        <v>2.2766000000000002</v>
      </c>
      <c r="R532" s="622">
        <v>2.3706999999999998</v>
      </c>
      <c r="S532" s="623">
        <v>2.5543999999999998</v>
      </c>
      <c r="T532" s="621">
        <v>4.3705999999999996</v>
      </c>
      <c r="U532" s="622">
        <v>4.5517000000000003</v>
      </c>
      <c r="V532" s="623">
        <v>4.9015000000000004</v>
      </c>
      <c r="W532" s="621">
        <v>5.4160000000000004</v>
      </c>
      <c r="X532" s="622">
        <v>5.6405000000000003</v>
      </c>
      <c r="Y532" s="623">
        <v>6.0716999999999999</v>
      </c>
    </row>
    <row r="533" spans="1:25">
      <c r="A533" s="227">
        <f t="shared" si="8"/>
        <v>53.6</v>
      </c>
      <c r="B533" s="621">
        <v>1.3269</v>
      </c>
      <c r="C533" s="622">
        <v>1.3166</v>
      </c>
      <c r="D533" s="623">
        <v>1.5144</v>
      </c>
      <c r="E533" s="621">
        <v>1.3277000000000001</v>
      </c>
      <c r="F533" s="622">
        <v>1.3173999999999999</v>
      </c>
      <c r="G533" s="623">
        <v>1.5153000000000001</v>
      </c>
      <c r="H533" s="621">
        <v>1.5318000000000001</v>
      </c>
      <c r="I533" s="622">
        <v>1.52</v>
      </c>
      <c r="J533" s="623">
        <v>1.7481</v>
      </c>
      <c r="K533" s="621">
        <v>1.7312000000000001</v>
      </c>
      <c r="L533" s="622">
        <v>1.718</v>
      </c>
      <c r="M533" s="623">
        <v>1.9757</v>
      </c>
      <c r="N533" s="621">
        <v>1.8751</v>
      </c>
      <c r="O533" s="622">
        <v>1.8609</v>
      </c>
      <c r="P533" s="623">
        <v>2.1398000000000001</v>
      </c>
      <c r="Q533" s="621">
        <v>2.6478999999999999</v>
      </c>
      <c r="R533" s="622">
        <v>2.6284999999999998</v>
      </c>
      <c r="S533" s="623">
        <v>3.0211000000000001</v>
      </c>
      <c r="T533" s="621">
        <v>5.0747999999999998</v>
      </c>
      <c r="U533" s="622">
        <v>5.0448000000000004</v>
      </c>
      <c r="V533" s="623">
        <v>5.7850999999999999</v>
      </c>
      <c r="W533" s="621">
        <v>6.2812999999999999</v>
      </c>
      <c r="X533" s="622">
        <v>6.25</v>
      </c>
      <c r="Y533" s="623">
        <v>7.1558999999999999</v>
      </c>
    </row>
    <row r="534" spans="1:25">
      <c r="A534" s="227">
        <f t="shared" si="8"/>
        <v>53.7</v>
      </c>
      <c r="B534" s="621">
        <v>1.3429</v>
      </c>
      <c r="C534" s="622">
        <v>1.3985000000000001</v>
      </c>
      <c r="D534" s="623">
        <v>1.5032000000000001</v>
      </c>
      <c r="E534" s="621">
        <v>1.3436999999999999</v>
      </c>
      <c r="F534" s="622">
        <v>1.3994</v>
      </c>
      <c r="G534" s="623">
        <v>1.5041</v>
      </c>
      <c r="H534" s="621">
        <v>1.5503</v>
      </c>
      <c r="I534" s="622">
        <v>1.6146</v>
      </c>
      <c r="J534" s="623">
        <v>1.7353000000000001</v>
      </c>
      <c r="K534" s="621">
        <v>1.7522</v>
      </c>
      <c r="L534" s="622">
        <v>1.8249</v>
      </c>
      <c r="M534" s="623">
        <v>1.9614</v>
      </c>
      <c r="N534" s="621">
        <v>1.8979999999999999</v>
      </c>
      <c r="O534" s="622">
        <v>1.9766999999999999</v>
      </c>
      <c r="P534" s="623">
        <v>2.1244999999999998</v>
      </c>
      <c r="Q534" s="621">
        <v>2.681</v>
      </c>
      <c r="R534" s="622">
        <v>2.7921999999999998</v>
      </c>
      <c r="S534" s="623">
        <v>3.0005999999999999</v>
      </c>
      <c r="T534" s="621">
        <v>5.1470000000000002</v>
      </c>
      <c r="U534" s="622">
        <v>5.3605999999999998</v>
      </c>
      <c r="V534" s="623">
        <v>5.7576999999999998</v>
      </c>
      <c r="W534" s="621">
        <v>6.3779000000000003</v>
      </c>
      <c r="X534" s="622">
        <v>6.6428000000000003</v>
      </c>
      <c r="Y534" s="623">
        <v>7.1321000000000003</v>
      </c>
    </row>
    <row r="535" spans="1:25">
      <c r="A535" s="227">
        <f t="shared" si="8"/>
        <v>53.8</v>
      </c>
      <c r="B535" s="621">
        <v>1.4375</v>
      </c>
      <c r="C535" s="622">
        <v>1.4983</v>
      </c>
      <c r="D535" s="623">
        <v>1.5956999999999999</v>
      </c>
      <c r="E535" s="621">
        <v>1.4383999999999999</v>
      </c>
      <c r="F535" s="622">
        <v>1.4992000000000001</v>
      </c>
      <c r="G535" s="623">
        <v>1.5967</v>
      </c>
      <c r="H535" s="621">
        <v>1.6596</v>
      </c>
      <c r="I535" s="622">
        <v>1.7297</v>
      </c>
      <c r="J535" s="623">
        <v>1.8422000000000001</v>
      </c>
      <c r="K535" s="621">
        <v>1.8757999999999999</v>
      </c>
      <c r="L535" s="622">
        <v>1.9551000000000001</v>
      </c>
      <c r="M535" s="623">
        <v>2.0821000000000001</v>
      </c>
      <c r="N535" s="621">
        <v>2.0318000000000001</v>
      </c>
      <c r="O535" s="622">
        <v>2.1177000000000001</v>
      </c>
      <c r="P535" s="623">
        <v>2.2553000000000001</v>
      </c>
      <c r="Q535" s="621">
        <v>2.8700999999999999</v>
      </c>
      <c r="R535" s="622">
        <v>2.9914000000000001</v>
      </c>
      <c r="S535" s="623">
        <v>3.1856</v>
      </c>
      <c r="T535" s="621">
        <v>5.5111999999999997</v>
      </c>
      <c r="U535" s="622">
        <v>5.7439999999999998</v>
      </c>
      <c r="V535" s="623">
        <v>6.1146000000000003</v>
      </c>
      <c r="W535" s="621">
        <v>6.8301999999999996</v>
      </c>
      <c r="X535" s="622">
        <v>7.1185999999999998</v>
      </c>
      <c r="Y535" s="623">
        <v>7.5758999999999999</v>
      </c>
    </row>
    <row r="536" spans="1:25">
      <c r="A536" s="227">
        <f t="shared" si="8"/>
        <v>53.9</v>
      </c>
      <c r="B536" s="621">
        <v>1.5703</v>
      </c>
      <c r="C536" s="622">
        <v>1.6355</v>
      </c>
      <c r="D536" s="623">
        <v>1.7407999999999999</v>
      </c>
      <c r="E536" s="621">
        <v>1.5712999999999999</v>
      </c>
      <c r="F536" s="622">
        <v>1.6365000000000001</v>
      </c>
      <c r="G536" s="623">
        <v>1.7419</v>
      </c>
      <c r="H536" s="621">
        <v>1.8129</v>
      </c>
      <c r="I536" s="622">
        <v>1.8880999999999999</v>
      </c>
      <c r="J536" s="623">
        <v>2.0097</v>
      </c>
      <c r="K536" s="621">
        <v>2.0491000000000001</v>
      </c>
      <c r="L536" s="622">
        <v>2.1341000000000001</v>
      </c>
      <c r="M536" s="623">
        <v>2.2715000000000001</v>
      </c>
      <c r="N536" s="621">
        <v>2.2195</v>
      </c>
      <c r="O536" s="622">
        <v>2.3115999999999999</v>
      </c>
      <c r="P536" s="623">
        <v>2.4603999999999999</v>
      </c>
      <c r="Q536" s="621">
        <v>3.1352000000000002</v>
      </c>
      <c r="R536" s="622">
        <v>3.2654000000000001</v>
      </c>
      <c r="S536" s="623">
        <v>3.4752999999999998</v>
      </c>
      <c r="T536" s="621">
        <v>6.0198</v>
      </c>
      <c r="U536" s="622">
        <v>6.2695999999999996</v>
      </c>
      <c r="V536" s="623">
        <v>6.6700999999999997</v>
      </c>
      <c r="W536" s="621">
        <v>7.4602000000000004</v>
      </c>
      <c r="X536" s="622">
        <v>7.7695999999999996</v>
      </c>
      <c r="Y536" s="623">
        <v>8.2637</v>
      </c>
    </row>
    <row r="537" spans="1:25">
      <c r="A537" s="227">
        <f t="shared" si="8"/>
        <v>54</v>
      </c>
      <c r="B537" s="621">
        <v>1.7521</v>
      </c>
      <c r="C537" s="622">
        <v>1.8209</v>
      </c>
      <c r="D537" s="623">
        <v>1.9525999999999999</v>
      </c>
      <c r="E537" s="621">
        <v>1.7532000000000001</v>
      </c>
      <c r="F537" s="622">
        <v>1.8220000000000001</v>
      </c>
      <c r="G537" s="623">
        <v>1.9538</v>
      </c>
      <c r="H537" s="621">
        <v>2.0226999999999999</v>
      </c>
      <c r="I537" s="622">
        <v>2.1021000000000001</v>
      </c>
      <c r="J537" s="623">
        <v>2.2542</v>
      </c>
      <c r="K537" s="621">
        <v>2.2862</v>
      </c>
      <c r="L537" s="622">
        <v>2.3759999999999999</v>
      </c>
      <c r="M537" s="623">
        <v>2.5478000000000001</v>
      </c>
      <c r="N537" s="621">
        <v>2.4763999999999999</v>
      </c>
      <c r="O537" s="622">
        <v>2.5735000000000001</v>
      </c>
      <c r="P537" s="623">
        <v>2.7595999999999998</v>
      </c>
      <c r="Q537" s="621">
        <v>3.4979</v>
      </c>
      <c r="R537" s="622">
        <v>3.6352000000000002</v>
      </c>
      <c r="S537" s="623">
        <v>3.8976000000000002</v>
      </c>
      <c r="T537" s="621">
        <v>6.7138</v>
      </c>
      <c r="U537" s="622">
        <v>6.9775</v>
      </c>
      <c r="V537" s="623">
        <v>7.4770000000000003</v>
      </c>
      <c r="W537" s="621">
        <v>8.3180999999999994</v>
      </c>
      <c r="X537" s="622">
        <v>8.6449999999999996</v>
      </c>
      <c r="Y537" s="623">
        <v>9.2603000000000009</v>
      </c>
    </row>
    <row r="538" spans="1:25">
      <c r="A538" s="227">
        <f t="shared" si="8"/>
        <v>54.1</v>
      </c>
      <c r="B538" s="621">
        <v>2.0482999999999998</v>
      </c>
      <c r="C538" s="622">
        <v>2.0608</v>
      </c>
      <c r="D538" s="623">
        <v>2.3256000000000001</v>
      </c>
      <c r="E538" s="621">
        <v>2.0495999999999999</v>
      </c>
      <c r="F538" s="622">
        <v>2.0619999999999998</v>
      </c>
      <c r="G538" s="623">
        <v>2.327</v>
      </c>
      <c r="H538" s="621">
        <v>2.3645999999999998</v>
      </c>
      <c r="I538" s="622">
        <v>2.3791000000000002</v>
      </c>
      <c r="J538" s="623">
        <v>2.6846000000000001</v>
      </c>
      <c r="K538" s="621">
        <v>2.6724999999999999</v>
      </c>
      <c r="L538" s="622">
        <v>2.6888999999999998</v>
      </c>
      <c r="M538" s="623">
        <v>3.0341</v>
      </c>
      <c r="N538" s="621">
        <v>2.8946999999999998</v>
      </c>
      <c r="O538" s="622">
        <v>2.9125000000000001</v>
      </c>
      <c r="P538" s="623">
        <v>3.2862</v>
      </c>
      <c r="Q538" s="621">
        <v>4.0876000000000001</v>
      </c>
      <c r="R538" s="622">
        <v>4.1135000000000002</v>
      </c>
      <c r="S538" s="623">
        <v>4.6395999999999997</v>
      </c>
      <c r="T538" s="621">
        <v>7.8349000000000002</v>
      </c>
      <c r="U538" s="622">
        <v>7.891</v>
      </c>
      <c r="V538" s="623">
        <v>8.8840000000000003</v>
      </c>
      <c r="W538" s="621">
        <v>9.6978000000000009</v>
      </c>
      <c r="X538" s="622">
        <v>9.7728000000000002</v>
      </c>
      <c r="Y538" s="623">
        <v>10.9887</v>
      </c>
    </row>
    <row r="539" spans="1:25">
      <c r="A539" s="227">
        <f t="shared" si="8"/>
        <v>54.2</v>
      </c>
      <c r="B539" s="621">
        <v>2.1480999999999999</v>
      </c>
      <c r="C539" s="622">
        <v>2.2107000000000001</v>
      </c>
      <c r="D539" s="623">
        <v>2.4047000000000001</v>
      </c>
      <c r="E539" s="621">
        <v>2.1494</v>
      </c>
      <c r="F539" s="622">
        <v>2.2120000000000002</v>
      </c>
      <c r="G539" s="623">
        <v>2.4062000000000001</v>
      </c>
      <c r="H539" s="621">
        <v>2.4799000000000002</v>
      </c>
      <c r="I539" s="622">
        <v>2.5520999999999998</v>
      </c>
      <c r="J539" s="623">
        <v>2.7759999999999998</v>
      </c>
      <c r="K539" s="621">
        <v>2.8029000000000002</v>
      </c>
      <c r="L539" s="622">
        <v>2.8845000000000001</v>
      </c>
      <c r="M539" s="623">
        <v>3.1375000000000002</v>
      </c>
      <c r="N539" s="621">
        <v>3.0358999999999998</v>
      </c>
      <c r="O539" s="622">
        <v>3.1244000000000001</v>
      </c>
      <c r="P539" s="623">
        <v>3.3982999999999999</v>
      </c>
      <c r="Q539" s="621">
        <v>4.2877000000000001</v>
      </c>
      <c r="R539" s="622">
        <v>4.4128999999999996</v>
      </c>
      <c r="S539" s="623">
        <v>4.7988999999999997</v>
      </c>
      <c r="T539" s="621">
        <v>8.2249999999999996</v>
      </c>
      <c r="U539" s="622">
        <v>8.4670000000000005</v>
      </c>
      <c r="V539" s="623">
        <v>9.1987000000000005</v>
      </c>
      <c r="W539" s="621">
        <v>10.186299999999999</v>
      </c>
      <c r="X539" s="622">
        <v>10.487500000000001</v>
      </c>
      <c r="Y539" s="623">
        <v>11.3863</v>
      </c>
    </row>
    <row r="540" spans="1:25">
      <c r="A540" s="227">
        <f t="shared" si="8"/>
        <v>54.3</v>
      </c>
      <c r="B540" s="621">
        <v>2.2528999999999999</v>
      </c>
      <c r="C540" s="622">
        <v>2.3344999999999998</v>
      </c>
      <c r="D540" s="623">
        <v>2.4822000000000002</v>
      </c>
      <c r="E540" s="621">
        <v>2.2543000000000002</v>
      </c>
      <c r="F540" s="622">
        <v>2.3359000000000001</v>
      </c>
      <c r="G540" s="623">
        <v>2.4836999999999998</v>
      </c>
      <c r="H540" s="621">
        <v>2.6009000000000002</v>
      </c>
      <c r="I540" s="622">
        <v>2.6951000000000001</v>
      </c>
      <c r="J540" s="623">
        <v>2.8656000000000001</v>
      </c>
      <c r="K540" s="621">
        <v>2.9397000000000002</v>
      </c>
      <c r="L540" s="622">
        <v>3.0461</v>
      </c>
      <c r="M540" s="623">
        <v>3.2387999999999999</v>
      </c>
      <c r="N540" s="621">
        <v>3.1842000000000001</v>
      </c>
      <c r="O540" s="622">
        <v>3.2993999999999999</v>
      </c>
      <c r="P540" s="623">
        <v>3.5081000000000002</v>
      </c>
      <c r="Q540" s="621">
        <v>4.4976000000000003</v>
      </c>
      <c r="R540" s="622">
        <v>4.6604999999999999</v>
      </c>
      <c r="S540" s="623">
        <v>4.9546999999999999</v>
      </c>
      <c r="T540" s="621">
        <v>8.6326999999999998</v>
      </c>
      <c r="U540" s="622">
        <v>8.9451000000000001</v>
      </c>
      <c r="V540" s="623">
        <v>9.5053000000000001</v>
      </c>
      <c r="W540" s="621">
        <v>10.695600000000001</v>
      </c>
      <c r="X540" s="622">
        <v>11.082599999999999</v>
      </c>
      <c r="Y540" s="623">
        <v>11.772600000000001</v>
      </c>
    </row>
    <row r="541" spans="1:25">
      <c r="A541" s="227">
        <f t="shared" si="8"/>
        <v>54.4</v>
      </c>
      <c r="B541" s="621">
        <v>2.4415</v>
      </c>
      <c r="C541" s="622">
        <v>2.5263</v>
      </c>
      <c r="D541" s="623">
        <v>2.6737000000000002</v>
      </c>
      <c r="E541" s="621">
        <v>2.4430000000000001</v>
      </c>
      <c r="F541" s="622">
        <v>2.5278</v>
      </c>
      <c r="G541" s="623">
        <v>2.6753</v>
      </c>
      <c r="H541" s="621">
        <v>2.8186</v>
      </c>
      <c r="I541" s="622">
        <v>2.9165000000000001</v>
      </c>
      <c r="J541" s="623">
        <v>3.0867</v>
      </c>
      <c r="K541" s="621">
        <v>3.1858</v>
      </c>
      <c r="L541" s="622">
        <v>3.2964000000000002</v>
      </c>
      <c r="M541" s="623">
        <v>3.4887000000000001</v>
      </c>
      <c r="N541" s="621">
        <v>3.4506999999999999</v>
      </c>
      <c r="O541" s="622">
        <v>3.5706000000000002</v>
      </c>
      <c r="P541" s="623">
        <v>3.7787000000000002</v>
      </c>
      <c r="Q541" s="621">
        <v>4.8742000000000001</v>
      </c>
      <c r="R541" s="622">
        <v>5.0434999999999999</v>
      </c>
      <c r="S541" s="623">
        <v>5.3371000000000004</v>
      </c>
      <c r="T541" s="621">
        <v>9.3558000000000003</v>
      </c>
      <c r="U541" s="622">
        <v>9.6805000000000003</v>
      </c>
      <c r="V541" s="623">
        <v>10.239699999999999</v>
      </c>
      <c r="W541" s="621">
        <v>11.591799999999999</v>
      </c>
      <c r="X541" s="622">
        <v>11.9939</v>
      </c>
      <c r="Y541" s="623">
        <v>12.6829</v>
      </c>
    </row>
    <row r="542" spans="1:25">
      <c r="A542" s="227">
        <f t="shared" si="8"/>
        <v>54.5</v>
      </c>
      <c r="B542" s="621">
        <v>2.7174</v>
      </c>
      <c r="C542" s="622">
        <v>2.8033999999999999</v>
      </c>
      <c r="D542" s="623">
        <v>2.9775</v>
      </c>
      <c r="E542" s="621">
        <v>2.7189999999999999</v>
      </c>
      <c r="F542" s="622">
        <v>2.8050999999999999</v>
      </c>
      <c r="G542" s="623">
        <v>2.9794</v>
      </c>
      <c r="H542" s="621">
        <v>3.1371000000000002</v>
      </c>
      <c r="I542" s="622">
        <v>3.2364000000000002</v>
      </c>
      <c r="J542" s="623">
        <v>3.4373999999999998</v>
      </c>
      <c r="K542" s="621">
        <v>3.5457000000000001</v>
      </c>
      <c r="L542" s="622">
        <v>3.6579000000000002</v>
      </c>
      <c r="M542" s="623">
        <v>3.8849999999999998</v>
      </c>
      <c r="N542" s="621">
        <v>3.8405</v>
      </c>
      <c r="O542" s="622">
        <v>3.9621</v>
      </c>
      <c r="P542" s="623">
        <v>4.2080000000000002</v>
      </c>
      <c r="Q542" s="621">
        <v>5.4245000000000001</v>
      </c>
      <c r="R542" s="622">
        <v>5.5961999999999996</v>
      </c>
      <c r="S542" s="623">
        <v>5.9429999999999996</v>
      </c>
      <c r="T542" s="621">
        <v>10.4091</v>
      </c>
      <c r="U542" s="622">
        <v>10.7386</v>
      </c>
      <c r="V542" s="623">
        <v>11.398</v>
      </c>
      <c r="W542" s="621">
        <v>12.8941</v>
      </c>
      <c r="X542" s="622">
        <v>13.302300000000001</v>
      </c>
      <c r="Y542" s="623">
        <v>14.1137</v>
      </c>
    </row>
    <row r="543" spans="1:25">
      <c r="A543" s="227">
        <f t="shared" si="8"/>
        <v>54.6</v>
      </c>
      <c r="B543" s="621">
        <v>3.1419000000000001</v>
      </c>
      <c r="C543" s="622">
        <v>3.1918000000000002</v>
      </c>
      <c r="D543" s="623">
        <v>3.4767999999999999</v>
      </c>
      <c r="E543" s="621">
        <v>3.1438000000000001</v>
      </c>
      <c r="F543" s="622">
        <v>3.1937000000000002</v>
      </c>
      <c r="G543" s="623">
        <v>3.4788999999999999</v>
      </c>
      <c r="H543" s="621">
        <v>3.6271</v>
      </c>
      <c r="I543" s="622">
        <v>3.6846999999999999</v>
      </c>
      <c r="J543" s="623">
        <v>4.0136000000000003</v>
      </c>
      <c r="K543" s="621">
        <v>4.0994000000000002</v>
      </c>
      <c r="L543" s="622">
        <v>4.1646000000000001</v>
      </c>
      <c r="M543" s="623">
        <v>4.5361000000000002</v>
      </c>
      <c r="N543" s="621">
        <v>4.4401000000000002</v>
      </c>
      <c r="O543" s="622">
        <v>4.5107999999999997</v>
      </c>
      <c r="P543" s="623">
        <v>4.9130000000000003</v>
      </c>
      <c r="Q543" s="621">
        <v>6.2702</v>
      </c>
      <c r="R543" s="622">
        <v>6.3704999999999998</v>
      </c>
      <c r="S543" s="623">
        <v>6.9370000000000003</v>
      </c>
      <c r="T543" s="621">
        <v>12.0204</v>
      </c>
      <c r="U543" s="622">
        <v>12.216699999999999</v>
      </c>
      <c r="V543" s="623">
        <v>13.2879</v>
      </c>
      <c r="W543" s="621">
        <v>14.88</v>
      </c>
      <c r="X543" s="622">
        <v>15.1264</v>
      </c>
      <c r="Y543" s="623">
        <v>16.439800000000002</v>
      </c>
    </row>
    <row r="544" spans="1:25">
      <c r="A544" s="227">
        <f t="shared" si="8"/>
        <v>54.7</v>
      </c>
      <c r="B544" s="621">
        <v>3.6280999999999999</v>
      </c>
      <c r="C544" s="622">
        <v>3.5463</v>
      </c>
      <c r="D544" s="623">
        <v>4.0392999999999999</v>
      </c>
      <c r="E544" s="621">
        <v>3.6303000000000001</v>
      </c>
      <c r="F544" s="622">
        <v>3.5484</v>
      </c>
      <c r="G544" s="623">
        <v>4.0416999999999996</v>
      </c>
      <c r="H544" s="621">
        <v>4.1882000000000001</v>
      </c>
      <c r="I544" s="622">
        <v>4.0938999999999997</v>
      </c>
      <c r="J544" s="623">
        <v>4.6627000000000001</v>
      </c>
      <c r="K544" s="621">
        <v>4.7332999999999998</v>
      </c>
      <c r="L544" s="622">
        <v>4.6269999999999998</v>
      </c>
      <c r="M544" s="623">
        <v>5.2694000000000001</v>
      </c>
      <c r="N544" s="621">
        <v>5.1265000000000001</v>
      </c>
      <c r="O544" s="622">
        <v>5.0115999999999996</v>
      </c>
      <c r="P544" s="623">
        <v>5.7069999999999999</v>
      </c>
      <c r="Q544" s="621">
        <v>7.2378999999999998</v>
      </c>
      <c r="R544" s="622">
        <v>7.0772000000000004</v>
      </c>
      <c r="S544" s="623">
        <v>8.0556999999999999</v>
      </c>
      <c r="T544" s="621">
        <v>13.858000000000001</v>
      </c>
      <c r="U544" s="622">
        <v>13.5672</v>
      </c>
      <c r="V544" s="623">
        <v>15.4078</v>
      </c>
      <c r="W544" s="621">
        <v>17.139800000000001</v>
      </c>
      <c r="X544" s="622">
        <v>16.7944</v>
      </c>
      <c r="Y544" s="623">
        <v>19.0428</v>
      </c>
    </row>
    <row r="545" spans="1:25">
      <c r="A545" s="227">
        <f t="shared" si="8"/>
        <v>54.8</v>
      </c>
      <c r="B545" s="621">
        <v>3.5916999999999999</v>
      </c>
      <c r="C545" s="622">
        <v>3.6735000000000002</v>
      </c>
      <c r="D545" s="623">
        <v>3.9020999999999999</v>
      </c>
      <c r="E545" s="621">
        <v>3.5939000000000001</v>
      </c>
      <c r="F545" s="622">
        <v>3.6758000000000002</v>
      </c>
      <c r="G545" s="623">
        <v>3.9043999999999999</v>
      </c>
      <c r="H545" s="621">
        <v>4.1463999999999999</v>
      </c>
      <c r="I545" s="622">
        <v>4.2408999999999999</v>
      </c>
      <c r="J545" s="623">
        <v>4.5045999999999999</v>
      </c>
      <c r="K545" s="621">
        <v>4.6863999999999999</v>
      </c>
      <c r="L545" s="622">
        <v>4.7931999999999997</v>
      </c>
      <c r="M545" s="623">
        <v>5.0911999999999997</v>
      </c>
      <c r="N545" s="621">
        <v>5.0759999999999996</v>
      </c>
      <c r="O545" s="622">
        <v>5.1917</v>
      </c>
      <c r="P545" s="623">
        <v>5.5143000000000004</v>
      </c>
      <c r="Q545" s="621">
        <v>7.1689999999999996</v>
      </c>
      <c r="R545" s="622">
        <v>7.3324999999999996</v>
      </c>
      <c r="S545" s="623">
        <v>7.7872000000000003</v>
      </c>
      <c r="T545" s="621">
        <v>13.7508</v>
      </c>
      <c r="U545" s="622">
        <v>14.065200000000001</v>
      </c>
      <c r="V545" s="623">
        <v>14.927300000000001</v>
      </c>
      <c r="W545" s="621">
        <v>17.028400000000001</v>
      </c>
      <c r="X545" s="622">
        <v>17.418399999999998</v>
      </c>
      <c r="Y545" s="623">
        <v>18.477399999999999</v>
      </c>
    </row>
    <row r="546" spans="1:25">
      <c r="A546" s="227">
        <f t="shared" si="8"/>
        <v>54.9</v>
      </c>
      <c r="B546" s="621">
        <v>3.8109999999999999</v>
      </c>
      <c r="C546" s="622">
        <v>3.8996</v>
      </c>
      <c r="D546" s="623">
        <v>4.0938999999999997</v>
      </c>
      <c r="E546" s="621">
        <v>3.8132999999999999</v>
      </c>
      <c r="F546" s="622">
        <v>3.9020000000000001</v>
      </c>
      <c r="G546" s="623">
        <v>4.0964</v>
      </c>
      <c r="H546" s="621">
        <v>4.3996000000000004</v>
      </c>
      <c r="I546" s="622">
        <v>4.5019</v>
      </c>
      <c r="J546" s="623">
        <v>4.7260999999999997</v>
      </c>
      <c r="K546" s="621">
        <v>4.9726999999999997</v>
      </c>
      <c r="L546" s="622">
        <v>5.0883000000000003</v>
      </c>
      <c r="M546" s="623">
        <v>5.3415999999999997</v>
      </c>
      <c r="N546" s="621">
        <v>5.3860999999999999</v>
      </c>
      <c r="O546" s="622">
        <v>5.5113000000000003</v>
      </c>
      <c r="P546" s="623">
        <v>5.7857000000000003</v>
      </c>
      <c r="Q546" s="621">
        <v>7.6074000000000002</v>
      </c>
      <c r="R546" s="622">
        <v>7.7842000000000002</v>
      </c>
      <c r="S546" s="623">
        <v>8.1708999999999996</v>
      </c>
      <c r="T546" s="621">
        <v>14.596</v>
      </c>
      <c r="U546" s="622">
        <v>14.935</v>
      </c>
      <c r="V546" s="623">
        <v>15.669499999999999</v>
      </c>
      <c r="W546" s="621">
        <v>18.078900000000001</v>
      </c>
      <c r="X546" s="622">
        <v>18.4984</v>
      </c>
      <c r="Y546" s="623">
        <v>19.401700000000002</v>
      </c>
    </row>
    <row r="547" spans="1:25">
      <c r="A547" s="227">
        <f t="shared" si="8"/>
        <v>55</v>
      </c>
      <c r="B547" s="621">
        <v>4.1856999999999998</v>
      </c>
      <c r="C547" s="622">
        <v>4.2695999999999996</v>
      </c>
      <c r="D547" s="623">
        <v>4.4775999999999998</v>
      </c>
      <c r="E547" s="621">
        <v>4.1882999999999999</v>
      </c>
      <c r="F547" s="622">
        <v>4.2721999999999998</v>
      </c>
      <c r="G547" s="623">
        <v>4.4802999999999997</v>
      </c>
      <c r="H547" s="621">
        <v>4.8322000000000003</v>
      </c>
      <c r="I547" s="622">
        <v>4.9290000000000003</v>
      </c>
      <c r="J547" s="623">
        <v>5.1691000000000003</v>
      </c>
      <c r="K547" s="621">
        <v>5.4615</v>
      </c>
      <c r="L547" s="622">
        <v>5.5709999999999997</v>
      </c>
      <c r="M547" s="623">
        <v>5.8422000000000001</v>
      </c>
      <c r="N547" s="621">
        <v>5.9156000000000004</v>
      </c>
      <c r="O547" s="622">
        <v>6.0342000000000002</v>
      </c>
      <c r="P547" s="623">
        <v>6.3277999999999999</v>
      </c>
      <c r="Q547" s="621">
        <v>8.3550000000000004</v>
      </c>
      <c r="R547" s="622">
        <v>8.5223999999999993</v>
      </c>
      <c r="S547" s="623">
        <v>8.9364000000000008</v>
      </c>
      <c r="T547" s="621">
        <v>16.027699999999999</v>
      </c>
      <c r="U547" s="622">
        <v>16.3489</v>
      </c>
      <c r="V547" s="623">
        <v>17.1343</v>
      </c>
      <c r="W547" s="621">
        <v>19.849900000000002</v>
      </c>
      <c r="X547" s="622">
        <v>20.247499999999999</v>
      </c>
      <c r="Y547" s="623">
        <v>21.212700000000002</v>
      </c>
    </row>
    <row r="548" spans="1:25">
      <c r="A548" s="227">
        <f t="shared" si="8"/>
        <v>55.1</v>
      </c>
      <c r="B548" s="621">
        <v>4.7697000000000003</v>
      </c>
      <c r="C548" s="622">
        <v>4.8232999999999997</v>
      </c>
      <c r="D548" s="623">
        <v>5.1161000000000003</v>
      </c>
      <c r="E548" s="621">
        <v>4.7725999999999997</v>
      </c>
      <c r="F548" s="622">
        <v>4.8262999999999998</v>
      </c>
      <c r="G548" s="623">
        <v>5.1193</v>
      </c>
      <c r="H548" s="621">
        <v>5.5061999999999998</v>
      </c>
      <c r="I548" s="622">
        <v>5.5682</v>
      </c>
      <c r="J548" s="623">
        <v>5.9061000000000003</v>
      </c>
      <c r="K548" s="621">
        <v>6.2232000000000003</v>
      </c>
      <c r="L548" s="622">
        <v>6.2933000000000003</v>
      </c>
      <c r="M548" s="623">
        <v>6.6749999999999998</v>
      </c>
      <c r="N548" s="621">
        <v>6.7404999999999999</v>
      </c>
      <c r="O548" s="622">
        <v>6.8163999999999998</v>
      </c>
      <c r="P548" s="623">
        <v>7.2297000000000002</v>
      </c>
      <c r="Q548" s="621">
        <v>9.5188000000000006</v>
      </c>
      <c r="R548" s="622">
        <v>9.6263000000000005</v>
      </c>
      <c r="S548" s="623">
        <v>10.208299999999999</v>
      </c>
      <c r="T548" s="621">
        <v>18.247800000000002</v>
      </c>
      <c r="U548" s="622">
        <v>18.456600000000002</v>
      </c>
      <c r="V548" s="623">
        <v>19.556999999999999</v>
      </c>
      <c r="W548" s="621">
        <v>22.5885</v>
      </c>
      <c r="X548" s="622">
        <v>22.8491</v>
      </c>
      <c r="Y548" s="623">
        <v>24.1981</v>
      </c>
    </row>
    <row r="549" spans="1:25">
      <c r="A549" s="227">
        <f t="shared" si="8"/>
        <v>55.2</v>
      </c>
      <c r="B549" s="621">
        <v>5.9682000000000004</v>
      </c>
      <c r="C549" s="622">
        <v>5.5553999999999997</v>
      </c>
      <c r="D549" s="623">
        <v>6.4741</v>
      </c>
      <c r="E549" s="621">
        <v>5.9718999999999998</v>
      </c>
      <c r="F549" s="622">
        <v>5.5587999999999997</v>
      </c>
      <c r="G549" s="623">
        <v>6.4779999999999998</v>
      </c>
      <c r="H549" s="621">
        <v>6.8891999999999998</v>
      </c>
      <c r="I549" s="622">
        <v>6.4131</v>
      </c>
      <c r="J549" s="623">
        <v>7.4729000000000001</v>
      </c>
      <c r="K549" s="621">
        <v>7.7854999999999999</v>
      </c>
      <c r="L549" s="622">
        <v>7.2480000000000002</v>
      </c>
      <c r="M549" s="623">
        <v>8.4448000000000008</v>
      </c>
      <c r="N549" s="621">
        <v>8.4320000000000004</v>
      </c>
      <c r="O549" s="622">
        <v>7.8502999999999998</v>
      </c>
      <c r="P549" s="623">
        <v>9.1456999999999997</v>
      </c>
      <c r="Q549" s="621">
        <v>11.901</v>
      </c>
      <c r="R549" s="622">
        <v>11.0845</v>
      </c>
      <c r="S549" s="623">
        <v>12.905799999999999</v>
      </c>
      <c r="T549" s="621">
        <v>22.7502</v>
      </c>
      <c r="U549" s="622">
        <v>21.233699999999999</v>
      </c>
      <c r="V549" s="623">
        <v>24.646000000000001</v>
      </c>
      <c r="W549" s="621">
        <v>28.1068</v>
      </c>
      <c r="X549" s="622">
        <v>26.270600000000002</v>
      </c>
      <c r="Y549" s="623">
        <v>30.427299999999999</v>
      </c>
    </row>
    <row r="550" spans="1:25">
      <c r="A550" s="227">
        <f t="shared" si="8"/>
        <v>55.3</v>
      </c>
      <c r="B550" s="621">
        <v>5.8529</v>
      </c>
      <c r="C550" s="622">
        <v>5.8217999999999996</v>
      </c>
      <c r="D550" s="623">
        <v>6.2484999999999999</v>
      </c>
      <c r="E550" s="621">
        <v>5.8564999999999996</v>
      </c>
      <c r="F550" s="622">
        <v>5.8254000000000001</v>
      </c>
      <c r="G550" s="623">
        <v>6.2523</v>
      </c>
      <c r="H550" s="621">
        <v>6.7565</v>
      </c>
      <c r="I550" s="622">
        <v>6.7207999999999997</v>
      </c>
      <c r="J550" s="623">
        <v>7.2130999999999998</v>
      </c>
      <c r="K550" s="621">
        <v>7.6360999999999999</v>
      </c>
      <c r="L550" s="622">
        <v>7.5957999999999997</v>
      </c>
      <c r="M550" s="623">
        <v>8.1518999999999995</v>
      </c>
      <c r="N550" s="621">
        <v>8.2706999999999997</v>
      </c>
      <c r="O550" s="622">
        <v>8.2271000000000001</v>
      </c>
      <c r="P550" s="623">
        <v>8.8291000000000004</v>
      </c>
      <c r="Q550" s="621">
        <v>11.678100000000001</v>
      </c>
      <c r="R550" s="622">
        <v>11.6175</v>
      </c>
      <c r="S550" s="623">
        <v>12.4648</v>
      </c>
      <c r="T550" s="621">
        <v>22.370899999999999</v>
      </c>
      <c r="U550" s="622">
        <v>22.2638</v>
      </c>
      <c r="V550" s="623">
        <v>23.8596</v>
      </c>
      <c r="W550" s="621">
        <v>27.678100000000001</v>
      </c>
      <c r="X550" s="622">
        <v>27.553000000000001</v>
      </c>
      <c r="Y550" s="623">
        <v>29.504100000000001</v>
      </c>
    </row>
    <row r="551" spans="1:25">
      <c r="A551" s="227">
        <f t="shared" si="8"/>
        <v>55.4</v>
      </c>
      <c r="B551" s="621">
        <v>5.9611000000000001</v>
      </c>
      <c r="C551" s="622">
        <v>6.0050999999999997</v>
      </c>
      <c r="D551" s="623">
        <v>6.2549000000000001</v>
      </c>
      <c r="E551" s="621">
        <v>5.9646999999999997</v>
      </c>
      <c r="F551" s="622">
        <v>6.0087999999999999</v>
      </c>
      <c r="G551" s="623">
        <v>6.2587000000000002</v>
      </c>
      <c r="H551" s="621">
        <v>6.8815999999999997</v>
      </c>
      <c r="I551" s="622">
        <v>6.9325000000000001</v>
      </c>
      <c r="J551" s="623">
        <v>7.2206999999999999</v>
      </c>
      <c r="K551" s="621">
        <v>7.7777000000000003</v>
      </c>
      <c r="L551" s="622">
        <v>7.8353000000000002</v>
      </c>
      <c r="M551" s="623">
        <v>8.1608999999999998</v>
      </c>
      <c r="N551" s="621">
        <v>8.4243000000000006</v>
      </c>
      <c r="O551" s="622">
        <v>8.4865999999999993</v>
      </c>
      <c r="P551" s="623">
        <v>8.8391000000000002</v>
      </c>
      <c r="Q551" s="621">
        <v>11.897</v>
      </c>
      <c r="R551" s="622">
        <v>11.985099999999999</v>
      </c>
      <c r="S551" s="623">
        <v>12.4816</v>
      </c>
      <c r="T551" s="621">
        <v>22.8108</v>
      </c>
      <c r="U551" s="622">
        <v>22.980599999999999</v>
      </c>
      <c r="V551" s="623">
        <v>23.918900000000001</v>
      </c>
      <c r="W551" s="621">
        <v>28.240200000000002</v>
      </c>
      <c r="X551" s="622">
        <v>28.450900000000001</v>
      </c>
      <c r="Y551" s="623">
        <v>29.600899999999999</v>
      </c>
    </row>
    <row r="552" spans="1:25">
      <c r="A552" s="227">
        <f t="shared" si="8"/>
        <v>55.5</v>
      </c>
      <c r="B552" s="621">
        <v>6.3895</v>
      </c>
      <c r="C552" s="622">
        <v>6.4249999999999998</v>
      </c>
      <c r="D552" s="623">
        <v>6.6452999999999998</v>
      </c>
      <c r="E552" s="621">
        <v>6.3933999999999997</v>
      </c>
      <c r="F552" s="622">
        <v>6.4288999999999996</v>
      </c>
      <c r="G552" s="623">
        <v>6.6493000000000002</v>
      </c>
      <c r="H552" s="621">
        <v>7.3761999999999999</v>
      </c>
      <c r="I552" s="622">
        <v>7.4172000000000002</v>
      </c>
      <c r="J552" s="623">
        <v>7.6714000000000002</v>
      </c>
      <c r="K552" s="621">
        <v>8.3368000000000002</v>
      </c>
      <c r="L552" s="622">
        <v>8.3831000000000007</v>
      </c>
      <c r="M552" s="623">
        <v>8.6701999999999995</v>
      </c>
      <c r="N552" s="621">
        <v>9.0297999999999998</v>
      </c>
      <c r="O552" s="622">
        <v>9.08</v>
      </c>
      <c r="P552" s="623">
        <v>9.3908000000000005</v>
      </c>
      <c r="Q552" s="621">
        <v>12.7523</v>
      </c>
      <c r="R552" s="622">
        <v>12.8232</v>
      </c>
      <c r="S552" s="623">
        <v>13.260999999999999</v>
      </c>
      <c r="T552" s="621">
        <v>24.4527</v>
      </c>
      <c r="U552" s="622">
        <v>24.588899999999999</v>
      </c>
      <c r="V552" s="623">
        <v>25.416</v>
      </c>
      <c r="W552" s="621">
        <v>30.2745</v>
      </c>
      <c r="X552" s="622">
        <v>30.443100000000001</v>
      </c>
      <c r="Y552" s="623">
        <v>31.456600000000002</v>
      </c>
    </row>
    <row r="553" spans="1:25">
      <c r="A553" s="227">
        <f t="shared" si="8"/>
        <v>55.6</v>
      </c>
      <c r="B553" s="621">
        <v>7.1264000000000003</v>
      </c>
      <c r="C553" s="622">
        <v>7.1257999999999999</v>
      </c>
      <c r="D553" s="623">
        <v>7.3891999999999998</v>
      </c>
      <c r="E553" s="621">
        <v>7.1307999999999998</v>
      </c>
      <c r="F553" s="622">
        <v>7.1300999999999997</v>
      </c>
      <c r="G553" s="623">
        <v>7.3936999999999999</v>
      </c>
      <c r="H553" s="621">
        <v>8.2269000000000005</v>
      </c>
      <c r="I553" s="622">
        <v>8.2262000000000004</v>
      </c>
      <c r="J553" s="623">
        <v>8.5300999999999991</v>
      </c>
      <c r="K553" s="621">
        <v>9.298</v>
      </c>
      <c r="L553" s="622">
        <v>9.2972999999999999</v>
      </c>
      <c r="M553" s="623">
        <v>9.6405999999999992</v>
      </c>
      <c r="N553" s="621">
        <v>10.0708</v>
      </c>
      <c r="O553" s="622">
        <v>10.07</v>
      </c>
      <c r="P553" s="623">
        <v>10.441700000000001</v>
      </c>
      <c r="Q553" s="621">
        <v>14.221399999999999</v>
      </c>
      <c r="R553" s="622">
        <v>14.220499999999999</v>
      </c>
      <c r="S553" s="623">
        <v>14.7437</v>
      </c>
      <c r="T553" s="621">
        <v>27.258099999999999</v>
      </c>
      <c r="U553" s="622">
        <v>27.258299999999998</v>
      </c>
      <c r="V553" s="623">
        <v>28.244399999999999</v>
      </c>
      <c r="W553" s="621">
        <v>33.7376</v>
      </c>
      <c r="X553" s="622">
        <v>33.7393</v>
      </c>
      <c r="Y553" s="623">
        <v>34.945500000000003</v>
      </c>
    </row>
    <row r="554" spans="1:25">
      <c r="A554" s="227">
        <f t="shared" si="8"/>
        <v>55.7</v>
      </c>
      <c r="B554" s="621">
        <v>8.3722999999999992</v>
      </c>
      <c r="C554" s="622">
        <v>8.1920000000000002</v>
      </c>
      <c r="D554" s="623">
        <v>8.7157999999999998</v>
      </c>
      <c r="E554" s="621">
        <v>8.3773999999999997</v>
      </c>
      <c r="F554" s="622">
        <v>8.1969999999999992</v>
      </c>
      <c r="G554" s="623">
        <v>8.7210999999999999</v>
      </c>
      <c r="H554" s="621">
        <v>9.6646999999999998</v>
      </c>
      <c r="I554" s="622">
        <v>9.4567999999999994</v>
      </c>
      <c r="J554" s="623">
        <v>10.061</v>
      </c>
      <c r="K554" s="621">
        <v>10.922599999999999</v>
      </c>
      <c r="L554" s="622">
        <v>10.687799999999999</v>
      </c>
      <c r="M554" s="623">
        <v>11.370200000000001</v>
      </c>
      <c r="N554" s="621">
        <v>11.83</v>
      </c>
      <c r="O554" s="622">
        <v>11.575900000000001</v>
      </c>
      <c r="P554" s="623">
        <v>12.314500000000001</v>
      </c>
      <c r="Q554" s="621">
        <v>16.701599999999999</v>
      </c>
      <c r="R554" s="622">
        <v>16.3443</v>
      </c>
      <c r="S554" s="623">
        <v>17.383099999999999</v>
      </c>
      <c r="T554" s="621">
        <v>31.971499999999999</v>
      </c>
      <c r="U554" s="622">
        <v>31.303000000000001</v>
      </c>
      <c r="V554" s="623">
        <v>33.252299999999998</v>
      </c>
      <c r="W554" s="621">
        <v>39.536299999999997</v>
      </c>
      <c r="X554" s="622">
        <v>38.7224</v>
      </c>
      <c r="Y554" s="623">
        <v>41.099400000000003</v>
      </c>
    </row>
    <row r="555" spans="1:25">
      <c r="A555" s="227">
        <f t="shared" si="8"/>
        <v>55.8</v>
      </c>
      <c r="B555" s="621">
        <v>10.4937</v>
      </c>
      <c r="C555" s="622">
        <v>9.2645999999999997</v>
      </c>
      <c r="D555" s="623">
        <v>10.904500000000001</v>
      </c>
      <c r="E555" s="621">
        <v>10.5</v>
      </c>
      <c r="F555" s="622">
        <v>9.2703000000000007</v>
      </c>
      <c r="G555" s="623">
        <v>10.911099999999999</v>
      </c>
      <c r="H555" s="621">
        <v>12.112299999999999</v>
      </c>
      <c r="I555" s="622">
        <v>10.694699999999999</v>
      </c>
      <c r="J555" s="623">
        <v>12.5861</v>
      </c>
      <c r="K555" s="621">
        <v>13.687200000000001</v>
      </c>
      <c r="L555" s="622">
        <v>12.086600000000001</v>
      </c>
      <c r="M555" s="623">
        <v>14.222200000000001</v>
      </c>
      <c r="N555" s="621">
        <v>14.822900000000001</v>
      </c>
      <c r="O555" s="622">
        <v>13.0906</v>
      </c>
      <c r="P555" s="623">
        <v>15.401999999999999</v>
      </c>
      <c r="Q555" s="621">
        <v>20.914100000000001</v>
      </c>
      <c r="R555" s="622">
        <v>18.480499999999999</v>
      </c>
      <c r="S555" s="623">
        <v>21.727599999999999</v>
      </c>
      <c r="T555" s="621">
        <v>39.909399999999998</v>
      </c>
      <c r="U555" s="622">
        <v>35.368400000000001</v>
      </c>
      <c r="V555" s="623">
        <v>41.427500000000002</v>
      </c>
      <c r="W555" s="621">
        <v>49.245100000000001</v>
      </c>
      <c r="X555" s="622">
        <v>43.728900000000003</v>
      </c>
      <c r="Y555" s="623">
        <v>51.089100000000002</v>
      </c>
    </row>
    <row r="556" spans="1:25">
      <c r="A556" s="227">
        <f t="shared" si="8"/>
        <v>55.9</v>
      </c>
      <c r="B556" s="621">
        <v>9.6178000000000008</v>
      </c>
      <c r="C556" s="622">
        <v>9.4337</v>
      </c>
      <c r="D556" s="623">
        <v>9.8315999999999999</v>
      </c>
      <c r="E556" s="621">
        <v>9.6236999999999995</v>
      </c>
      <c r="F556" s="622">
        <v>9.4395000000000007</v>
      </c>
      <c r="G556" s="623">
        <v>9.8376000000000001</v>
      </c>
      <c r="H556" s="621">
        <v>11.102600000000001</v>
      </c>
      <c r="I556" s="622">
        <v>10.8902</v>
      </c>
      <c r="J556" s="623">
        <v>11.3492</v>
      </c>
      <c r="K556" s="621">
        <v>12.547700000000001</v>
      </c>
      <c r="L556" s="622">
        <v>12.3078</v>
      </c>
      <c r="M556" s="623">
        <v>12.8261</v>
      </c>
      <c r="N556" s="621">
        <v>13.590199999999999</v>
      </c>
      <c r="O556" s="622">
        <v>13.330399999999999</v>
      </c>
      <c r="P556" s="623">
        <v>13.891500000000001</v>
      </c>
      <c r="Q556" s="621">
        <v>19.187200000000001</v>
      </c>
      <c r="R556" s="622">
        <v>18.8216</v>
      </c>
      <c r="S556" s="623">
        <v>19.610399999999998</v>
      </c>
      <c r="T556" s="621">
        <v>36.735300000000002</v>
      </c>
      <c r="U556" s="622">
        <v>36.045999999999999</v>
      </c>
      <c r="V556" s="623">
        <v>37.523699999999998</v>
      </c>
      <c r="W556" s="621">
        <v>45.431899999999999</v>
      </c>
      <c r="X556" s="622">
        <v>44.588200000000001</v>
      </c>
      <c r="Y556" s="623">
        <v>46.387900000000002</v>
      </c>
    </row>
    <row r="557" spans="1:25">
      <c r="A557" s="227">
        <f t="shared" si="8"/>
        <v>56</v>
      </c>
      <c r="B557" s="621">
        <v>10.037100000000001</v>
      </c>
      <c r="C557" s="622">
        <v>9.8602000000000007</v>
      </c>
      <c r="D557" s="623">
        <v>10.107100000000001</v>
      </c>
      <c r="E557" s="621">
        <v>10.043200000000001</v>
      </c>
      <c r="F557" s="622">
        <v>9.8661999999999992</v>
      </c>
      <c r="G557" s="623">
        <v>10.113300000000001</v>
      </c>
      <c r="H557" s="621">
        <v>11.5867</v>
      </c>
      <c r="I557" s="622">
        <v>11.3825</v>
      </c>
      <c r="J557" s="623">
        <v>11.667400000000001</v>
      </c>
      <c r="K557" s="621">
        <v>13.095000000000001</v>
      </c>
      <c r="L557" s="622">
        <v>12.8643</v>
      </c>
      <c r="M557" s="623">
        <v>13.186</v>
      </c>
      <c r="N557" s="621">
        <v>14.183</v>
      </c>
      <c r="O557" s="622">
        <v>13.933299999999999</v>
      </c>
      <c r="P557" s="623">
        <v>14.2814</v>
      </c>
      <c r="Q557" s="621">
        <v>20.025400000000001</v>
      </c>
      <c r="R557" s="622">
        <v>19.6736</v>
      </c>
      <c r="S557" s="623">
        <v>20.162700000000001</v>
      </c>
      <c r="T557" s="621">
        <v>38.352699999999999</v>
      </c>
      <c r="U557" s="622">
        <v>37.685899999999997</v>
      </c>
      <c r="V557" s="623">
        <v>38.599600000000002</v>
      </c>
      <c r="W557" s="621">
        <v>47.442999999999998</v>
      </c>
      <c r="X557" s="622">
        <v>46.623800000000003</v>
      </c>
      <c r="Y557" s="623">
        <v>47.734400000000001</v>
      </c>
    </row>
    <row r="558" spans="1:25">
      <c r="A558" s="227">
        <f t="shared" si="8"/>
        <v>56.1</v>
      </c>
      <c r="B558" s="621">
        <v>11.0982</v>
      </c>
      <c r="C558" s="622">
        <v>10.7636</v>
      </c>
      <c r="D558" s="623">
        <v>11.06</v>
      </c>
      <c r="E558" s="621">
        <v>11.105</v>
      </c>
      <c r="F558" s="622">
        <v>10.770099999999999</v>
      </c>
      <c r="G558" s="623">
        <v>11.066700000000001</v>
      </c>
      <c r="H558" s="621">
        <v>12.811400000000001</v>
      </c>
      <c r="I558" s="622">
        <v>12.4253</v>
      </c>
      <c r="J558" s="623">
        <v>12.767099999999999</v>
      </c>
      <c r="K558" s="621">
        <v>14.478899999999999</v>
      </c>
      <c r="L558" s="622">
        <v>14.0427</v>
      </c>
      <c r="M558" s="623">
        <v>14.428599999999999</v>
      </c>
      <c r="N558" s="621">
        <v>15.681699999999999</v>
      </c>
      <c r="O558" s="622">
        <v>15.2094</v>
      </c>
      <c r="P558" s="623">
        <v>15.6271</v>
      </c>
      <c r="Q558" s="621">
        <v>22.139199999999999</v>
      </c>
      <c r="R558" s="622">
        <v>21.474</v>
      </c>
      <c r="S558" s="623">
        <v>22.060500000000001</v>
      </c>
      <c r="T558" s="621">
        <v>42.377800000000001</v>
      </c>
      <c r="U558" s="622">
        <v>41.120100000000001</v>
      </c>
      <c r="V558" s="623">
        <v>42.212400000000002</v>
      </c>
      <c r="W558" s="621">
        <v>52.401699999999998</v>
      </c>
      <c r="X558" s="622">
        <v>50.8598</v>
      </c>
      <c r="Y558" s="623">
        <v>52.184399999999997</v>
      </c>
    </row>
    <row r="559" spans="1:25">
      <c r="A559" s="227">
        <f t="shared" si="8"/>
        <v>56.2</v>
      </c>
      <c r="B559" s="621">
        <v>13.1608</v>
      </c>
      <c r="C559" s="622">
        <v>12.1942</v>
      </c>
      <c r="D559" s="623">
        <v>12.9802</v>
      </c>
      <c r="E559" s="621">
        <v>13.168799999999999</v>
      </c>
      <c r="F559" s="622">
        <v>12.201599999999999</v>
      </c>
      <c r="G559" s="623">
        <v>12.988099999999999</v>
      </c>
      <c r="H559" s="621">
        <v>15.191599999999999</v>
      </c>
      <c r="I559" s="622">
        <v>14.0764</v>
      </c>
      <c r="J559" s="623">
        <v>14.982900000000001</v>
      </c>
      <c r="K559" s="621">
        <v>17.1677</v>
      </c>
      <c r="L559" s="622">
        <v>15.908200000000001</v>
      </c>
      <c r="M559" s="623">
        <v>16.931699999999999</v>
      </c>
      <c r="N559" s="621">
        <v>18.593</v>
      </c>
      <c r="O559" s="622">
        <v>17.229600000000001</v>
      </c>
      <c r="P559" s="623">
        <v>18.337199999999999</v>
      </c>
      <c r="Q559" s="621">
        <v>26.240400000000001</v>
      </c>
      <c r="R559" s="622">
        <v>24.322299999999998</v>
      </c>
      <c r="S559" s="623">
        <v>25.878</v>
      </c>
      <c r="T559" s="621">
        <v>50.140599999999999</v>
      </c>
      <c r="U559" s="622">
        <v>46.535200000000003</v>
      </c>
      <c r="V559" s="623">
        <v>49.433799999999998</v>
      </c>
      <c r="W559" s="621">
        <v>61.925199999999997</v>
      </c>
      <c r="X559" s="622">
        <v>57.523200000000003</v>
      </c>
      <c r="Y559" s="623">
        <v>61.039900000000003</v>
      </c>
    </row>
    <row r="560" spans="1:25">
      <c r="A560" s="227">
        <f t="shared" si="8"/>
        <v>56.3</v>
      </c>
      <c r="B560" s="621">
        <v>15.8329</v>
      </c>
      <c r="C560" s="622">
        <v>13.831799999999999</v>
      </c>
      <c r="D560" s="623">
        <v>15.6112</v>
      </c>
      <c r="E560" s="621">
        <v>15.842499999999999</v>
      </c>
      <c r="F560" s="622">
        <v>13.840199999999999</v>
      </c>
      <c r="G560" s="623">
        <v>15.620699999999999</v>
      </c>
      <c r="H560" s="621">
        <v>18.274699999999999</v>
      </c>
      <c r="I560" s="622">
        <v>15.9663</v>
      </c>
      <c r="J560" s="623">
        <v>18.0185</v>
      </c>
      <c r="K560" s="621">
        <v>20.650200000000002</v>
      </c>
      <c r="L560" s="622">
        <v>18.043399999999998</v>
      </c>
      <c r="M560" s="623">
        <v>20.360499999999998</v>
      </c>
      <c r="N560" s="621">
        <v>22.363199999999999</v>
      </c>
      <c r="O560" s="622">
        <v>19.541599999999999</v>
      </c>
      <c r="P560" s="623">
        <v>22.049199999999999</v>
      </c>
      <c r="Q560" s="621">
        <v>31.547999999999998</v>
      </c>
      <c r="R560" s="622">
        <v>27.581099999999999</v>
      </c>
      <c r="S560" s="623">
        <v>31.102799999999998</v>
      </c>
      <c r="T560" s="621">
        <v>60.151200000000003</v>
      </c>
      <c r="U560" s="622">
        <v>52.720599999999997</v>
      </c>
      <c r="V560" s="623">
        <v>59.280700000000003</v>
      </c>
      <c r="W560" s="621">
        <v>74.176100000000005</v>
      </c>
      <c r="X560" s="622">
        <v>65.125600000000006</v>
      </c>
      <c r="Y560" s="623">
        <v>73.084299999999999</v>
      </c>
    </row>
    <row r="561" spans="1:25">
      <c r="A561" s="227">
        <f t="shared" si="8"/>
        <v>56.4</v>
      </c>
      <c r="B561" s="621">
        <v>16.1158</v>
      </c>
      <c r="C561" s="622">
        <v>14.379899999999999</v>
      </c>
      <c r="D561" s="623">
        <v>16.133600000000001</v>
      </c>
      <c r="E561" s="621">
        <v>16.125599999999999</v>
      </c>
      <c r="F561" s="622">
        <v>14.3886</v>
      </c>
      <c r="G561" s="623">
        <v>16.1434</v>
      </c>
      <c r="H561" s="621">
        <v>18.601500000000001</v>
      </c>
      <c r="I561" s="622">
        <v>16.599</v>
      </c>
      <c r="J561" s="623">
        <v>18.621600000000001</v>
      </c>
      <c r="K561" s="621">
        <v>21.02</v>
      </c>
      <c r="L561" s="622">
        <v>18.758600000000001</v>
      </c>
      <c r="M561" s="623">
        <v>21.042100000000001</v>
      </c>
      <c r="N561" s="621">
        <v>22.763999999999999</v>
      </c>
      <c r="O561" s="622">
        <v>20.316199999999998</v>
      </c>
      <c r="P561" s="623">
        <v>22.787500000000001</v>
      </c>
      <c r="Q561" s="621">
        <v>32.116999999999997</v>
      </c>
      <c r="R561" s="622">
        <v>28.675000000000001</v>
      </c>
      <c r="S561" s="623">
        <v>32.145699999999998</v>
      </c>
      <c r="T561" s="621">
        <v>61.270699999999998</v>
      </c>
      <c r="U561" s="622">
        <v>54.817300000000003</v>
      </c>
      <c r="V561" s="623">
        <v>61.280999999999999</v>
      </c>
      <c r="W561" s="621">
        <v>75.586299999999994</v>
      </c>
      <c r="X561" s="622">
        <v>67.720799999999997</v>
      </c>
      <c r="Y561" s="623">
        <v>75.561400000000006</v>
      </c>
    </row>
    <row r="562" spans="1:25">
      <c r="A562" s="227">
        <f t="shared" si="8"/>
        <v>56.5</v>
      </c>
      <c r="B562" s="621">
        <v>14.1295</v>
      </c>
      <c r="C562" s="622">
        <v>13.6265</v>
      </c>
      <c r="D562" s="623">
        <v>14.018599999999999</v>
      </c>
      <c r="E562" s="621">
        <v>14.1381</v>
      </c>
      <c r="F562" s="622">
        <v>13.6348</v>
      </c>
      <c r="G562" s="623">
        <v>14.027100000000001</v>
      </c>
      <c r="H562" s="621">
        <v>16.310400000000001</v>
      </c>
      <c r="I562" s="622">
        <v>15.73</v>
      </c>
      <c r="J562" s="623">
        <v>16.182099999999998</v>
      </c>
      <c r="K562" s="621">
        <v>18.433</v>
      </c>
      <c r="L562" s="622">
        <v>17.7773</v>
      </c>
      <c r="M562" s="623">
        <v>18.287700000000001</v>
      </c>
      <c r="N562" s="621">
        <v>19.964099999999998</v>
      </c>
      <c r="O562" s="622">
        <v>19.254100000000001</v>
      </c>
      <c r="P562" s="623">
        <v>19.8064</v>
      </c>
      <c r="Q562" s="621">
        <v>28.1828</v>
      </c>
      <c r="R562" s="622">
        <v>27.182500000000001</v>
      </c>
      <c r="S562" s="623">
        <v>27.957599999999999</v>
      </c>
      <c r="T562" s="621">
        <v>53.925400000000003</v>
      </c>
      <c r="U562" s="622">
        <v>52.029600000000002</v>
      </c>
      <c r="V562" s="623">
        <v>53.466999999999999</v>
      </c>
      <c r="W562" s="621">
        <v>66.662400000000005</v>
      </c>
      <c r="X562" s="622">
        <v>64.334000000000003</v>
      </c>
      <c r="Y562" s="623">
        <v>66.072000000000003</v>
      </c>
    </row>
    <row r="563" spans="1:25">
      <c r="A563" s="227">
        <f t="shared" si="8"/>
        <v>56.6</v>
      </c>
      <c r="B563" s="621">
        <v>13.7201</v>
      </c>
      <c r="C563" s="622">
        <v>13.3698</v>
      </c>
      <c r="D563" s="623">
        <v>13.533300000000001</v>
      </c>
      <c r="E563" s="621">
        <v>13.7285</v>
      </c>
      <c r="F563" s="622">
        <v>13.3779</v>
      </c>
      <c r="G563" s="623">
        <v>13.541499999999999</v>
      </c>
      <c r="H563" s="621">
        <v>15.8383</v>
      </c>
      <c r="I563" s="622">
        <v>15.4339</v>
      </c>
      <c r="J563" s="623">
        <v>15.622400000000001</v>
      </c>
      <c r="K563" s="621">
        <v>17.900099999999998</v>
      </c>
      <c r="L563" s="622">
        <v>17.443100000000001</v>
      </c>
      <c r="M563" s="623">
        <v>17.655799999999999</v>
      </c>
      <c r="N563" s="621">
        <v>19.3874</v>
      </c>
      <c r="O563" s="622">
        <v>18.892499999999998</v>
      </c>
      <c r="P563" s="623">
        <v>19.122499999999999</v>
      </c>
      <c r="Q563" s="621">
        <v>27.3735</v>
      </c>
      <c r="R563" s="622">
        <v>26.6754</v>
      </c>
      <c r="S563" s="623">
        <v>26.997299999999999</v>
      </c>
      <c r="T563" s="621">
        <v>52.424500000000002</v>
      </c>
      <c r="U563" s="622">
        <v>51.093200000000003</v>
      </c>
      <c r="V563" s="623">
        <v>51.6815</v>
      </c>
      <c r="W563" s="621">
        <v>64.848699999999994</v>
      </c>
      <c r="X563" s="622">
        <v>63.206200000000003</v>
      </c>
      <c r="Y563" s="623">
        <v>63.91</v>
      </c>
    </row>
    <row r="564" spans="1:25">
      <c r="A564" s="227">
        <f t="shared" si="8"/>
        <v>56.7</v>
      </c>
      <c r="B564" s="621">
        <v>14.077400000000001</v>
      </c>
      <c r="C564" s="622">
        <v>13.722899999999999</v>
      </c>
      <c r="D564" s="623">
        <v>13.848100000000001</v>
      </c>
      <c r="E564" s="621">
        <v>14.085900000000001</v>
      </c>
      <c r="F564" s="622">
        <v>13.731199999999999</v>
      </c>
      <c r="G564" s="623">
        <v>13.8565</v>
      </c>
      <c r="H564" s="621">
        <v>16.250800000000002</v>
      </c>
      <c r="I564" s="622">
        <v>15.8416</v>
      </c>
      <c r="J564" s="623">
        <v>15.985900000000001</v>
      </c>
      <c r="K564" s="621">
        <v>18.366399999999999</v>
      </c>
      <c r="L564" s="622">
        <v>17.904</v>
      </c>
      <c r="M564" s="623">
        <v>18.066700000000001</v>
      </c>
      <c r="N564" s="621">
        <v>19.892499999999998</v>
      </c>
      <c r="O564" s="622">
        <v>19.3917</v>
      </c>
      <c r="P564" s="623">
        <v>19.567699999999999</v>
      </c>
      <c r="Q564" s="621">
        <v>28.087599999999998</v>
      </c>
      <c r="R564" s="622">
        <v>27.3809</v>
      </c>
      <c r="S564" s="623">
        <v>27.6266</v>
      </c>
      <c r="T564" s="621">
        <v>53.800800000000002</v>
      </c>
      <c r="U564" s="622">
        <v>52.450800000000001</v>
      </c>
      <c r="V564" s="623">
        <v>52.894799999999996</v>
      </c>
      <c r="W564" s="621">
        <v>66.558800000000005</v>
      </c>
      <c r="X564" s="622">
        <v>64.891300000000001</v>
      </c>
      <c r="Y564" s="623">
        <v>65.4178</v>
      </c>
    </row>
    <row r="565" spans="1:25">
      <c r="A565" s="227">
        <f t="shared" si="8"/>
        <v>56.8</v>
      </c>
      <c r="B565" s="621">
        <v>15.234299999999999</v>
      </c>
      <c r="C565" s="622">
        <v>14.744899999999999</v>
      </c>
      <c r="D565" s="623">
        <v>14.989699999999999</v>
      </c>
      <c r="E565" s="621">
        <v>15.243600000000001</v>
      </c>
      <c r="F565" s="622">
        <v>14.7539</v>
      </c>
      <c r="G565" s="623">
        <v>14.998900000000001</v>
      </c>
      <c r="H565" s="621">
        <v>17.586099999999998</v>
      </c>
      <c r="I565" s="622">
        <v>17.0212</v>
      </c>
      <c r="J565" s="623">
        <v>17.3035</v>
      </c>
      <c r="K565" s="621">
        <v>19.8751</v>
      </c>
      <c r="L565" s="622">
        <v>19.236799999999999</v>
      </c>
      <c r="M565" s="623">
        <v>19.555299999999999</v>
      </c>
      <c r="N565" s="621">
        <v>21.526299999999999</v>
      </c>
      <c r="O565" s="622">
        <v>20.835100000000001</v>
      </c>
      <c r="P565" s="623">
        <v>21.1797</v>
      </c>
      <c r="Q565" s="621">
        <v>30.391400000000001</v>
      </c>
      <c r="R565" s="622">
        <v>29.416599999999999</v>
      </c>
      <c r="S565" s="623">
        <v>29.899100000000001</v>
      </c>
      <c r="T565" s="621">
        <v>58.183</v>
      </c>
      <c r="U565" s="622">
        <v>56.327199999999998</v>
      </c>
      <c r="V565" s="623">
        <v>57.2117</v>
      </c>
      <c r="W565" s="621">
        <v>71.953400000000002</v>
      </c>
      <c r="X565" s="622">
        <v>69.666700000000006</v>
      </c>
      <c r="Y565" s="623">
        <v>70.727099999999993</v>
      </c>
    </row>
    <row r="566" spans="1:25">
      <c r="A566" s="227">
        <f t="shared" si="8"/>
        <v>56.9</v>
      </c>
      <c r="B566" s="621">
        <v>17.873699999999999</v>
      </c>
      <c r="C566" s="622">
        <v>16.571300000000001</v>
      </c>
      <c r="D566" s="623">
        <v>17.6511</v>
      </c>
      <c r="E566" s="621">
        <v>17.884499999999999</v>
      </c>
      <c r="F566" s="622">
        <v>16.581399999999999</v>
      </c>
      <c r="G566" s="623">
        <v>17.661799999999999</v>
      </c>
      <c r="H566" s="621">
        <v>20.631599999999999</v>
      </c>
      <c r="I566" s="622">
        <v>19.128900000000002</v>
      </c>
      <c r="J566" s="623">
        <v>20.374199999999998</v>
      </c>
      <c r="K566" s="621">
        <v>23.315300000000001</v>
      </c>
      <c r="L566" s="622">
        <v>21.618099999999998</v>
      </c>
      <c r="M566" s="623">
        <v>23.023900000000001</v>
      </c>
      <c r="N566" s="621">
        <v>25.250900000000001</v>
      </c>
      <c r="O566" s="622">
        <v>23.413499999999999</v>
      </c>
      <c r="P566" s="623">
        <v>24.934799999999999</v>
      </c>
      <c r="Q566" s="621">
        <v>35.636499999999998</v>
      </c>
      <c r="R566" s="622">
        <v>33.050199999999997</v>
      </c>
      <c r="S566" s="623">
        <v>35.185699999999997</v>
      </c>
      <c r="T566" s="621">
        <v>68.091700000000003</v>
      </c>
      <c r="U566" s="622">
        <v>63.217500000000001</v>
      </c>
      <c r="V566" s="623">
        <v>67.184299999999993</v>
      </c>
      <c r="W566" s="621">
        <v>84.092600000000004</v>
      </c>
      <c r="X566" s="622">
        <v>78.129900000000006</v>
      </c>
      <c r="Y566" s="623">
        <v>82.932500000000005</v>
      </c>
    </row>
    <row r="567" spans="1:25">
      <c r="A567" s="227">
        <f t="shared" si="8"/>
        <v>57</v>
      </c>
      <c r="B567" s="621">
        <v>20.451899999999998</v>
      </c>
      <c r="C567" s="622">
        <v>17.716100000000001</v>
      </c>
      <c r="D567" s="623">
        <v>20.1219</v>
      </c>
      <c r="E567" s="621">
        <v>20.464300000000001</v>
      </c>
      <c r="F567" s="622">
        <v>17.726900000000001</v>
      </c>
      <c r="G567" s="623">
        <v>20.1341</v>
      </c>
      <c r="H567" s="621">
        <v>23.606000000000002</v>
      </c>
      <c r="I567" s="622">
        <v>20.450099999999999</v>
      </c>
      <c r="J567" s="623">
        <v>23.224599999999999</v>
      </c>
      <c r="K567" s="621">
        <v>26.674700000000001</v>
      </c>
      <c r="L567" s="622">
        <v>23.110700000000001</v>
      </c>
      <c r="M567" s="623">
        <v>26.242999999999999</v>
      </c>
      <c r="N567" s="621">
        <v>28.8874</v>
      </c>
      <c r="O567" s="622">
        <v>25.029800000000002</v>
      </c>
      <c r="P567" s="623">
        <v>28.4193</v>
      </c>
      <c r="Q567" s="621">
        <v>40.752299999999998</v>
      </c>
      <c r="R567" s="622">
        <v>35.328499999999998</v>
      </c>
      <c r="S567" s="623">
        <v>40.086500000000001</v>
      </c>
      <c r="T567" s="621">
        <v>77.706000000000003</v>
      </c>
      <c r="U567" s="622">
        <v>67.542900000000003</v>
      </c>
      <c r="V567" s="623">
        <v>76.382499999999993</v>
      </c>
      <c r="W567" s="621">
        <v>95.83</v>
      </c>
      <c r="X567" s="622">
        <v>83.447400000000002</v>
      </c>
      <c r="Y567" s="623">
        <v>94.151899999999998</v>
      </c>
    </row>
    <row r="568" spans="1:25">
      <c r="A568" s="227">
        <f t="shared" si="8"/>
        <v>57.1</v>
      </c>
      <c r="B568" s="621">
        <v>17.587499999999999</v>
      </c>
      <c r="C568" s="622">
        <v>16.8157</v>
      </c>
      <c r="D568" s="623">
        <v>17.169899999999998</v>
      </c>
      <c r="E568" s="621">
        <v>17.598199999999999</v>
      </c>
      <c r="F568" s="622">
        <v>16.825900000000001</v>
      </c>
      <c r="G568" s="623">
        <v>17.180299999999999</v>
      </c>
      <c r="H568" s="621">
        <v>20.302199999999999</v>
      </c>
      <c r="I568" s="622">
        <v>19.4115</v>
      </c>
      <c r="J568" s="623">
        <v>19.819800000000001</v>
      </c>
      <c r="K568" s="621">
        <v>22.944400000000002</v>
      </c>
      <c r="L568" s="622">
        <v>21.937899999999999</v>
      </c>
      <c r="M568" s="623">
        <v>22.398700000000002</v>
      </c>
      <c r="N568" s="621">
        <v>24.850200000000001</v>
      </c>
      <c r="O568" s="622">
        <v>23.760400000000001</v>
      </c>
      <c r="P568" s="623">
        <v>24.258800000000001</v>
      </c>
      <c r="Q568" s="621">
        <v>35.0807</v>
      </c>
      <c r="R568" s="622">
        <v>33.544400000000003</v>
      </c>
      <c r="S568" s="623">
        <v>34.242199999999997</v>
      </c>
      <c r="T568" s="621">
        <v>67.126199999999997</v>
      </c>
      <c r="U568" s="622">
        <v>64.2072</v>
      </c>
      <c r="V568" s="623">
        <v>65.485600000000005</v>
      </c>
      <c r="W568" s="621">
        <v>82.9833</v>
      </c>
      <c r="X568" s="622">
        <v>79.391999999999996</v>
      </c>
      <c r="Y568" s="623">
        <v>80.9238</v>
      </c>
    </row>
    <row r="569" spans="1:25">
      <c r="A569" s="227">
        <f t="shared" si="8"/>
        <v>57.2</v>
      </c>
      <c r="B569" s="621">
        <v>16.9953</v>
      </c>
      <c r="C569" s="622">
        <v>16.418399999999998</v>
      </c>
      <c r="D569" s="623">
        <v>16.459499999999998</v>
      </c>
      <c r="E569" s="621">
        <v>17.005600000000001</v>
      </c>
      <c r="F569" s="622">
        <v>16.4284</v>
      </c>
      <c r="G569" s="623">
        <v>16.4695</v>
      </c>
      <c r="H569" s="621">
        <v>19.619199999999999</v>
      </c>
      <c r="I569" s="622">
        <v>18.953299999999999</v>
      </c>
      <c r="J569" s="623">
        <v>19.000399999999999</v>
      </c>
      <c r="K569" s="621">
        <v>22.173100000000002</v>
      </c>
      <c r="L569" s="622">
        <v>21.4206</v>
      </c>
      <c r="M569" s="623">
        <v>21.473400000000002</v>
      </c>
      <c r="N569" s="621">
        <v>24.015499999999999</v>
      </c>
      <c r="O569" s="622">
        <v>23.200500000000002</v>
      </c>
      <c r="P569" s="623">
        <v>23.257300000000001</v>
      </c>
      <c r="Q569" s="621">
        <v>33.908200000000001</v>
      </c>
      <c r="R569" s="622">
        <v>32.757899999999999</v>
      </c>
      <c r="S569" s="623">
        <v>32.834899999999998</v>
      </c>
      <c r="T569" s="621">
        <v>64.940899999999999</v>
      </c>
      <c r="U569" s="622">
        <v>62.742100000000001</v>
      </c>
      <c r="V569" s="623">
        <v>62.857100000000003</v>
      </c>
      <c r="W569" s="621">
        <v>80.332599999999999</v>
      </c>
      <c r="X569" s="622">
        <v>77.615700000000004</v>
      </c>
      <c r="Y569" s="623">
        <v>77.730199999999996</v>
      </c>
    </row>
    <row r="570" spans="1:25">
      <c r="A570" s="227">
        <f t="shared" si="8"/>
        <v>57.3</v>
      </c>
      <c r="B570" s="621">
        <v>17.329899999999999</v>
      </c>
      <c r="C570" s="622">
        <v>16.734000000000002</v>
      </c>
      <c r="D570" s="623">
        <v>16.6981</v>
      </c>
      <c r="E570" s="621">
        <v>17.340399999999999</v>
      </c>
      <c r="F570" s="622">
        <v>16.744199999999999</v>
      </c>
      <c r="G570" s="623">
        <v>16.708200000000001</v>
      </c>
      <c r="H570" s="621">
        <v>20.005500000000001</v>
      </c>
      <c r="I570" s="622">
        <v>19.317599999999999</v>
      </c>
      <c r="J570" s="623">
        <v>19.2759</v>
      </c>
      <c r="K570" s="621">
        <v>22.6098</v>
      </c>
      <c r="L570" s="622">
        <v>21.8325</v>
      </c>
      <c r="M570" s="623">
        <v>21.7849</v>
      </c>
      <c r="N570" s="621">
        <v>24.488600000000002</v>
      </c>
      <c r="O570" s="622">
        <v>23.646699999999999</v>
      </c>
      <c r="P570" s="623">
        <v>23.594799999999999</v>
      </c>
      <c r="Q570" s="621">
        <v>34.577100000000002</v>
      </c>
      <c r="R570" s="622">
        <v>33.388599999999997</v>
      </c>
      <c r="S570" s="623">
        <v>33.3125</v>
      </c>
      <c r="T570" s="621">
        <v>66.231399999999994</v>
      </c>
      <c r="U570" s="622">
        <v>63.957099999999997</v>
      </c>
      <c r="V570" s="623">
        <v>63.7821</v>
      </c>
      <c r="W570" s="621">
        <v>81.937100000000001</v>
      </c>
      <c r="X570" s="622">
        <v>79.124899999999997</v>
      </c>
      <c r="Y570" s="623">
        <v>78.883600000000001</v>
      </c>
    </row>
    <row r="571" spans="1:25">
      <c r="A571" s="227">
        <f t="shared" si="8"/>
        <v>57.4</v>
      </c>
      <c r="B571" s="621">
        <v>18.5381</v>
      </c>
      <c r="C571" s="622">
        <v>17.793199999999999</v>
      </c>
      <c r="D571" s="623">
        <v>17.8139</v>
      </c>
      <c r="E571" s="621">
        <v>18.549399999999999</v>
      </c>
      <c r="F571" s="622">
        <v>17.804099999999998</v>
      </c>
      <c r="G571" s="623">
        <v>17.8248</v>
      </c>
      <c r="H571" s="621">
        <v>21.4</v>
      </c>
      <c r="I571" s="622">
        <v>20.540199999999999</v>
      </c>
      <c r="J571" s="623">
        <v>20.563700000000001</v>
      </c>
      <c r="K571" s="621">
        <v>24.185500000000001</v>
      </c>
      <c r="L571" s="622">
        <v>23.213899999999999</v>
      </c>
      <c r="M571" s="623">
        <v>23.24</v>
      </c>
      <c r="N571" s="621">
        <v>26.194800000000001</v>
      </c>
      <c r="O571" s="622">
        <v>25.142600000000002</v>
      </c>
      <c r="P571" s="623">
        <v>25.170400000000001</v>
      </c>
      <c r="Q571" s="621">
        <v>36.982999999999997</v>
      </c>
      <c r="R571" s="622">
        <v>35.4983</v>
      </c>
      <c r="S571" s="623">
        <v>35.533799999999999</v>
      </c>
      <c r="T571" s="621">
        <v>70.807699999999997</v>
      </c>
      <c r="U571" s="622">
        <v>67.973100000000002</v>
      </c>
      <c r="V571" s="623">
        <v>68.002700000000004</v>
      </c>
      <c r="W571" s="621">
        <v>87.570400000000006</v>
      </c>
      <c r="X571" s="622">
        <v>84.071100000000001</v>
      </c>
      <c r="Y571" s="623">
        <v>84.075000000000003</v>
      </c>
    </row>
    <row r="572" spans="1:25">
      <c r="A572" s="227">
        <f t="shared" si="8"/>
        <v>57.5</v>
      </c>
      <c r="B572" s="621">
        <v>21.0731</v>
      </c>
      <c r="C572" s="622">
        <v>19.766200000000001</v>
      </c>
      <c r="D572" s="623">
        <v>20.242799999999999</v>
      </c>
      <c r="E572" s="621">
        <v>21.085899999999999</v>
      </c>
      <c r="F572" s="622">
        <v>19.778199999999998</v>
      </c>
      <c r="G572" s="623">
        <v>20.255099999999999</v>
      </c>
      <c r="H572" s="621">
        <v>24.325199999999999</v>
      </c>
      <c r="I572" s="622">
        <v>22.817</v>
      </c>
      <c r="J572" s="623">
        <v>23.366299999999999</v>
      </c>
      <c r="K572" s="621">
        <v>27.490100000000002</v>
      </c>
      <c r="L572" s="622">
        <v>25.786200000000001</v>
      </c>
      <c r="M572" s="623">
        <v>26.405899999999999</v>
      </c>
      <c r="N572" s="621">
        <v>29.7728</v>
      </c>
      <c r="O572" s="622">
        <v>27.927900000000001</v>
      </c>
      <c r="P572" s="623">
        <v>28.598199999999999</v>
      </c>
      <c r="Q572" s="621">
        <v>42.023499999999999</v>
      </c>
      <c r="R572" s="622">
        <v>39.4236</v>
      </c>
      <c r="S572" s="623">
        <v>40.361400000000003</v>
      </c>
      <c r="T572" s="621">
        <v>80.346500000000006</v>
      </c>
      <c r="U572" s="622">
        <v>75.417500000000004</v>
      </c>
      <c r="V572" s="623">
        <v>77.127300000000005</v>
      </c>
      <c r="W572" s="621">
        <v>99.270300000000006</v>
      </c>
      <c r="X572" s="622">
        <v>93.215599999999995</v>
      </c>
      <c r="Y572" s="623">
        <v>95.257300000000001</v>
      </c>
    </row>
    <row r="573" spans="1:25">
      <c r="A573" s="227">
        <f t="shared" si="8"/>
        <v>57.6</v>
      </c>
      <c r="B573" s="621">
        <v>28.4831</v>
      </c>
      <c r="C573" s="622">
        <v>22.193200000000001</v>
      </c>
      <c r="D573" s="623">
        <v>26.787199999999999</v>
      </c>
      <c r="E573" s="621">
        <v>28.500399999999999</v>
      </c>
      <c r="F573" s="622">
        <v>22.206700000000001</v>
      </c>
      <c r="G573" s="623">
        <v>26.8035</v>
      </c>
      <c r="H573" s="621">
        <v>32.8718</v>
      </c>
      <c r="I573" s="622">
        <v>25.617599999999999</v>
      </c>
      <c r="J573" s="623">
        <v>30.9147</v>
      </c>
      <c r="K573" s="621">
        <v>37.14</v>
      </c>
      <c r="L573" s="622">
        <v>28.9498</v>
      </c>
      <c r="M573" s="623">
        <v>34.928899999999999</v>
      </c>
      <c r="N573" s="621">
        <v>40.2166</v>
      </c>
      <c r="O573" s="622">
        <v>31.353100000000001</v>
      </c>
      <c r="P573" s="623">
        <v>37.822400000000002</v>
      </c>
      <c r="Q573" s="621">
        <v>56.694400000000002</v>
      </c>
      <c r="R573" s="622">
        <v>44.247799999999998</v>
      </c>
      <c r="S573" s="623">
        <v>53.32</v>
      </c>
      <c r="T573" s="621">
        <v>107.7166</v>
      </c>
      <c r="U573" s="622">
        <v>84.536500000000004</v>
      </c>
      <c r="V573" s="623">
        <v>101.31059999999999</v>
      </c>
      <c r="W573" s="621">
        <v>132.51929999999999</v>
      </c>
      <c r="X573" s="622">
        <v>104.3914</v>
      </c>
      <c r="Y573" s="623">
        <v>124.6405</v>
      </c>
    </row>
    <row r="574" spans="1:25">
      <c r="A574" s="227">
        <f t="shared" si="8"/>
        <v>57.7</v>
      </c>
      <c r="B574" s="621">
        <v>23.3657</v>
      </c>
      <c r="C574" s="622">
        <v>21.516400000000001</v>
      </c>
      <c r="D574" s="623">
        <v>22.291899999999998</v>
      </c>
      <c r="E574" s="621">
        <v>23.379899999999999</v>
      </c>
      <c r="F574" s="622">
        <v>21.529499999999999</v>
      </c>
      <c r="G574" s="623">
        <v>22.305399999999999</v>
      </c>
      <c r="H574" s="621">
        <v>26.9709</v>
      </c>
      <c r="I574" s="622">
        <v>24.837</v>
      </c>
      <c r="J574" s="623">
        <v>25.731000000000002</v>
      </c>
      <c r="K574" s="621">
        <v>30.479299999999999</v>
      </c>
      <c r="L574" s="622">
        <v>28.0686</v>
      </c>
      <c r="M574" s="623">
        <v>29.077400000000001</v>
      </c>
      <c r="N574" s="621">
        <v>33.009500000000003</v>
      </c>
      <c r="O574" s="622">
        <v>30.3995</v>
      </c>
      <c r="P574" s="623">
        <v>31.4908</v>
      </c>
      <c r="Q574" s="621">
        <v>46.585500000000003</v>
      </c>
      <c r="R574" s="622">
        <v>42.909300000000002</v>
      </c>
      <c r="S574" s="623">
        <v>44.437399999999997</v>
      </c>
      <c r="T574" s="621">
        <v>89.004599999999996</v>
      </c>
      <c r="U574" s="622">
        <v>82.052000000000007</v>
      </c>
      <c r="V574" s="623">
        <v>84.853300000000004</v>
      </c>
      <c r="W574" s="621">
        <v>109.9122</v>
      </c>
      <c r="X574" s="622">
        <v>101.3862</v>
      </c>
      <c r="Y574" s="623">
        <v>104.7453</v>
      </c>
    </row>
    <row r="575" spans="1:25">
      <c r="A575" s="227">
        <f t="shared" si="8"/>
        <v>57.8</v>
      </c>
      <c r="B575" s="621">
        <v>21.4862</v>
      </c>
      <c r="C575" s="622">
        <v>20.410799999999998</v>
      </c>
      <c r="D575" s="623">
        <v>20.332999999999998</v>
      </c>
      <c r="E575" s="621">
        <v>21.499199999999998</v>
      </c>
      <c r="F575" s="622">
        <v>20.423200000000001</v>
      </c>
      <c r="G575" s="623">
        <v>20.345400000000001</v>
      </c>
      <c r="H575" s="621">
        <v>24.802800000000001</v>
      </c>
      <c r="I575" s="622">
        <v>23.561499999999999</v>
      </c>
      <c r="J575" s="623">
        <v>23.471399999999999</v>
      </c>
      <c r="K575" s="621">
        <v>28.030799999999999</v>
      </c>
      <c r="L575" s="622">
        <v>26.6282</v>
      </c>
      <c r="M575" s="623">
        <v>26.525700000000001</v>
      </c>
      <c r="N575" s="621">
        <v>30.359300000000001</v>
      </c>
      <c r="O575" s="622">
        <v>28.840299999999999</v>
      </c>
      <c r="P575" s="623">
        <v>28.7288</v>
      </c>
      <c r="Q575" s="621">
        <v>42.859400000000001</v>
      </c>
      <c r="R575" s="622">
        <v>40.7164</v>
      </c>
      <c r="S575" s="623">
        <v>40.554200000000002</v>
      </c>
      <c r="T575" s="621">
        <v>82.025599999999997</v>
      </c>
      <c r="U575" s="622">
        <v>77.937899999999999</v>
      </c>
      <c r="V575" s="623">
        <v>77.580699999999993</v>
      </c>
      <c r="W575" s="621">
        <v>101.4149</v>
      </c>
      <c r="X575" s="622">
        <v>96.372</v>
      </c>
      <c r="Y575" s="623">
        <v>95.890600000000006</v>
      </c>
    </row>
    <row r="576" spans="1:25">
      <c r="A576" s="227">
        <f t="shared" si="8"/>
        <v>57.9</v>
      </c>
      <c r="B576" s="621">
        <v>21.244399999999999</v>
      </c>
      <c r="C576" s="622">
        <v>20.260899999999999</v>
      </c>
      <c r="D576" s="623">
        <v>19.979500000000002</v>
      </c>
      <c r="E576" s="621">
        <v>21.257300000000001</v>
      </c>
      <c r="F576" s="622">
        <v>20.273199999999999</v>
      </c>
      <c r="G576" s="623">
        <v>19.991599999999998</v>
      </c>
      <c r="H576" s="621">
        <v>24.524100000000001</v>
      </c>
      <c r="I576" s="622">
        <v>23.3888</v>
      </c>
      <c r="J576" s="623">
        <v>23.063600000000001</v>
      </c>
      <c r="K576" s="621">
        <v>27.7164</v>
      </c>
      <c r="L576" s="622">
        <v>26.433299999999999</v>
      </c>
      <c r="M576" s="623">
        <v>26.0654</v>
      </c>
      <c r="N576" s="621">
        <v>30.019100000000002</v>
      </c>
      <c r="O576" s="622">
        <v>28.6295</v>
      </c>
      <c r="P576" s="623">
        <v>28.230699999999999</v>
      </c>
      <c r="Q576" s="621">
        <v>42.383200000000002</v>
      </c>
      <c r="R576" s="622">
        <v>40.421700000000001</v>
      </c>
      <c r="S576" s="623">
        <v>39.855400000000003</v>
      </c>
      <c r="T576" s="621">
        <v>81.154799999999994</v>
      </c>
      <c r="U576" s="622">
        <v>77.403400000000005</v>
      </c>
      <c r="V576" s="623">
        <v>76.286500000000004</v>
      </c>
      <c r="W576" s="621">
        <v>100.3736</v>
      </c>
      <c r="X576" s="622">
        <v>95.736900000000006</v>
      </c>
      <c r="Y576" s="623">
        <v>94.328100000000006</v>
      </c>
    </row>
    <row r="577" spans="1:25">
      <c r="A577" s="227">
        <f t="shared" si="8"/>
        <v>58</v>
      </c>
      <c r="B577" s="621">
        <v>22.087900000000001</v>
      </c>
      <c r="C577" s="622">
        <v>21.02</v>
      </c>
      <c r="D577" s="623">
        <v>20.679200000000002</v>
      </c>
      <c r="E577" s="621">
        <v>22.101299999999998</v>
      </c>
      <c r="F577" s="622">
        <v>21.032800000000002</v>
      </c>
      <c r="G577" s="623">
        <v>20.691800000000001</v>
      </c>
      <c r="H577" s="621">
        <v>25.497699999999998</v>
      </c>
      <c r="I577" s="622">
        <v>24.2651</v>
      </c>
      <c r="J577" s="623">
        <v>23.871400000000001</v>
      </c>
      <c r="K577" s="621">
        <v>28.816600000000001</v>
      </c>
      <c r="L577" s="622">
        <v>27.423500000000001</v>
      </c>
      <c r="M577" s="623">
        <v>26.978200000000001</v>
      </c>
      <c r="N577" s="621">
        <v>31.210699999999999</v>
      </c>
      <c r="O577" s="622">
        <v>29.702000000000002</v>
      </c>
      <c r="P577" s="623">
        <v>29.219200000000001</v>
      </c>
      <c r="Q577" s="621">
        <v>44.064599999999999</v>
      </c>
      <c r="R577" s="622">
        <v>41.935099999999998</v>
      </c>
      <c r="S577" s="623">
        <v>41.2502</v>
      </c>
      <c r="T577" s="621">
        <v>84.364400000000003</v>
      </c>
      <c r="U577" s="622">
        <v>80.292599999999993</v>
      </c>
      <c r="V577" s="623">
        <v>78.948700000000002</v>
      </c>
      <c r="W577" s="621">
        <v>104.33450000000001</v>
      </c>
      <c r="X577" s="622">
        <v>99.302700000000002</v>
      </c>
      <c r="Y577" s="623">
        <v>97.613</v>
      </c>
    </row>
    <row r="578" spans="1:25">
      <c r="A578" s="227">
        <f t="shared" si="8"/>
        <v>58.1</v>
      </c>
      <c r="B578" s="621">
        <v>24.094200000000001</v>
      </c>
      <c r="C578" s="622">
        <v>22.764299999999999</v>
      </c>
      <c r="D578" s="623">
        <v>22.488700000000001</v>
      </c>
      <c r="E578" s="621">
        <v>24.108899999999998</v>
      </c>
      <c r="F578" s="622">
        <v>22.778099999999998</v>
      </c>
      <c r="G578" s="623">
        <v>22.502400000000002</v>
      </c>
      <c r="H578" s="621">
        <v>27.813199999999998</v>
      </c>
      <c r="I578" s="622">
        <v>26.278099999999998</v>
      </c>
      <c r="J578" s="623">
        <v>25.959599999999998</v>
      </c>
      <c r="K578" s="621">
        <v>31.432600000000001</v>
      </c>
      <c r="L578" s="622">
        <v>29.698</v>
      </c>
      <c r="M578" s="623">
        <v>29.337399999999999</v>
      </c>
      <c r="N578" s="621">
        <v>34.043399999999998</v>
      </c>
      <c r="O578" s="622">
        <v>32.164900000000003</v>
      </c>
      <c r="P578" s="623">
        <v>31.773800000000001</v>
      </c>
      <c r="Q578" s="621">
        <v>48.057600000000001</v>
      </c>
      <c r="R578" s="622">
        <v>45.407400000000003</v>
      </c>
      <c r="S578" s="623">
        <v>44.850700000000003</v>
      </c>
      <c r="T578" s="621">
        <v>91.945800000000006</v>
      </c>
      <c r="U578" s="622">
        <v>86.890799999999999</v>
      </c>
      <c r="V578" s="623">
        <v>85.779300000000006</v>
      </c>
      <c r="W578" s="621">
        <v>113.65479999999999</v>
      </c>
      <c r="X578" s="622">
        <v>107.41889999999999</v>
      </c>
      <c r="Y578" s="623">
        <v>106.00579999999999</v>
      </c>
    </row>
    <row r="579" spans="1:25">
      <c r="A579" s="227">
        <f t="shared" si="8"/>
        <v>58.2</v>
      </c>
      <c r="B579" s="621">
        <v>27.887</v>
      </c>
      <c r="C579" s="622">
        <v>25.756599999999999</v>
      </c>
      <c r="D579" s="623">
        <v>25.978200000000001</v>
      </c>
      <c r="E579" s="621">
        <v>27.904</v>
      </c>
      <c r="F579" s="622">
        <v>25.772300000000001</v>
      </c>
      <c r="G579" s="623">
        <v>25.994</v>
      </c>
      <c r="H579" s="621">
        <v>32.189700000000002</v>
      </c>
      <c r="I579" s="622">
        <v>29.731200000000001</v>
      </c>
      <c r="J579" s="623">
        <v>29.986000000000001</v>
      </c>
      <c r="K579" s="621">
        <v>36.3767</v>
      </c>
      <c r="L579" s="622">
        <v>33.5991</v>
      </c>
      <c r="M579" s="623">
        <v>33.885800000000003</v>
      </c>
      <c r="N579" s="621">
        <v>39.396299999999997</v>
      </c>
      <c r="O579" s="622">
        <v>36.388800000000003</v>
      </c>
      <c r="P579" s="623">
        <v>36.698300000000003</v>
      </c>
      <c r="Q579" s="621">
        <v>55.597000000000001</v>
      </c>
      <c r="R579" s="622">
        <v>51.358899999999998</v>
      </c>
      <c r="S579" s="623">
        <v>51.785499999999999</v>
      </c>
      <c r="T579" s="621">
        <v>106.20099999999999</v>
      </c>
      <c r="U579" s="622">
        <v>98.164500000000004</v>
      </c>
      <c r="V579" s="623">
        <v>98.880399999999995</v>
      </c>
      <c r="W579" s="621">
        <v>131.1283</v>
      </c>
      <c r="X579" s="622">
        <v>121.25539999999999</v>
      </c>
      <c r="Y579" s="623">
        <v>122.05549999999999</v>
      </c>
    </row>
    <row r="580" spans="1:25">
      <c r="A580" s="227">
        <f t="shared" si="8"/>
        <v>58.3</v>
      </c>
      <c r="B580" s="621">
        <v>37.044699999999999</v>
      </c>
      <c r="C580" s="622">
        <v>29.7791</v>
      </c>
      <c r="D580" s="623">
        <v>34.106999999999999</v>
      </c>
      <c r="E580" s="621">
        <v>37.0672</v>
      </c>
      <c r="F580" s="622">
        <v>29.7972</v>
      </c>
      <c r="G580" s="623">
        <v>34.127800000000001</v>
      </c>
      <c r="H580" s="621">
        <v>42.753</v>
      </c>
      <c r="I580" s="622">
        <v>34.372500000000002</v>
      </c>
      <c r="J580" s="623">
        <v>39.362499999999997</v>
      </c>
      <c r="K580" s="621">
        <v>48.304699999999997</v>
      </c>
      <c r="L580" s="622">
        <v>38.841799999999999</v>
      </c>
      <c r="M580" s="623">
        <v>44.473599999999998</v>
      </c>
      <c r="N580" s="621">
        <v>52.3065</v>
      </c>
      <c r="O580" s="622">
        <v>42.064700000000002</v>
      </c>
      <c r="P580" s="623">
        <v>48.157800000000002</v>
      </c>
      <c r="Q580" s="621">
        <v>73.741299999999995</v>
      </c>
      <c r="R580" s="622">
        <v>59.35</v>
      </c>
      <c r="S580" s="623">
        <v>67.890600000000006</v>
      </c>
      <c r="T580" s="621">
        <v>140.12950000000001</v>
      </c>
      <c r="U580" s="622">
        <v>113.2413</v>
      </c>
      <c r="V580" s="623">
        <v>128.99170000000001</v>
      </c>
      <c r="W580" s="621">
        <v>172.40559999999999</v>
      </c>
      <c r="X580" s="622">
        <v>139.70820000000001</v>
      </c>
      <c r="Y580" s="623">
        <v>158.68539999999999</v>
      </c>
    </row>
    <row r="581" spans="1:25">
      <c r="A581" s="227">
        <f t="shared" si="8"/>
        <v>58.4</v>
      </c>
      <c r="B581" s="621">
        <v>36.485900000000001</v>
      </c>
      <c r="C581" s="622">
        <v>30.695599999999999</v>
      </c>
      <c r="D581" s="623">
        <v>33.516300000000001</v>
      </c>
      <c r="E581" s="621">
        <v>36.508099999999999</v>
      </c>
      <c r="F581" s="622">
        <v>30.714200000000002</v>
      </c>
      <c r="G581" s="623">
        <v>33.536700000000003</v>
      </c>
      <c r="H581" s="621">
        <v>42.11</v>
      </c>
      <c r="I581" s="622">
        <v>35.430199999999999</v>
      </c>
      <c r="J581" s="623">
        <v>38.682400000000001</v>
      </c>
      <c r="K581" s="621">
        <v>47.580500000000001</v>
      </c>
      <c r="L581" s="622">
        <v>40.036900000000003</v>
      </c>
      <c r="M581" s="623">
        <v>43.707299999999996</v>
      </c>
      <c r="N581" s="621">
        <v>51.5244</v>
      </c>
      <c r="O581" s="622">
        <v>43.358800000000002</v>
      </c>
      <c r="P581" s="623">
        <v>47.329799999999999</v>
      </c>
      <c r="Q581" s="621">
        <v>72.658199999999994</v>
      </c>
      <c r="R581" s="622">
        <v>61.174700000000001</v>
      </c>
      <c r="S581" s="623">
        <v>66.739900000000006</v>
      </c>
      <c r="T581" s="621">
        <v>138.256</v>
      </c>
      <c r="U581" s="622">
        <v>116.71040000000001</v>
      </c>
      <c r="V581" s="623">
        <v>126.964</v>
      </c>
      <c r="W581" s="621">
        <v>170.25149999999999</v>
      </c>
      <c r="X581" s="622">
        <v>143.977</v>
      </c>
      <c r="Y581" s="623">
        <v>156.32069999999999</v>
      </c>
    </row>
    <row r="582" spans="1:25">
      <c r="A582" s="227">
        <f t="shared" si="8"/>
        <v>58.5</v>
      </c>
      <c r="B582" s="621">
        <v>33.0824</v>
      </c>
      <c r="C582" s="622">
        <v>28.878</v>
      </c>
      <c r="D582" s="623">
        <v>30.270800000000001</v>
      </c>
      <c r="E582" s="621">
        <v>33.102499999999999</v>
      </c>
      <c r="F582" s="622">
        <v>28.895600000000002</v>
      </c>
      <c r="G582" s="623">
        <v>30.289200000000001</v>
      </c>
      <c r="H582" s="621">
        <v>38.1843</v>
      </c>
      <c r="I582" s="622">
        <v>33.333500000000001</v>
      </c>
      <c r="J582" s="623">
        <v>34.938800000000001</v>
      </c>
      <c r="K582" s="621">
        <v>43.1479</v>
      </c>
      <c r="L582" s="622">
        <v>37.668999999999997</v>
      </c>
      <c r="M582" s="623">
        <v>39.480200000000004</v>
      </c>
      <c r="N582" s="621">
        <v>46.726999999999997</v>
      </c>
      <c r="O582" s="622">
        <v>40.795699999999997</v>
      </c>
      <c r="P582" s="623">
        <v>42.754800000000003</v>
      </c>
      <c r="Q582" s="621">
        <v>65.918000000000006</v>
      </c>
      <c r="R582" s="622">
        <v>57.570300000000003</v>
      </c>
      <c r="S582" s="623">
        <v>60.311599999999999</v>
      </c>
      <c r="T582" s="621">
        <v>125.6755</v>
      </c>
      <c r="U582" s="622">
        <v>109.9515</v>
      </c>
      <c r="V582" s="623">
        <v>114.95910000000001</v>
      </c>
      <c r="W582" s="621">
        <v>154.9682</v>
      </c>
      <c r="X582" s="622">
        <v>135.74100000000001</v>
      </c>
      <c r="Y582" s="623">
        <v>141.73099999999999</v>
      </c>
    </row>
    <row r="583" spans="1:25">
      <c r="A583" s="227">
        <f t="shared" si="8"/>
        <v>58.6</v>
      </c>
      <c r="B583" s="621">
        <v>28.493099999999998</v>
      </c>
      <c r="C583" s="622">
        <v>26.411999999999999</v>
      </c>
      <c r="D583" s="623">
        <v>26.147600000000001</v>
      </c>
      <c r="E583" s="621">
        <v>28.510400000000001</v>
      </c>
      <c r="F583" s="622">
        <v>26.428100000000001</v>
      </c>
      <c r="G583" s="623">
        <v>26.163499999999999</v>
      </c>
      <c r="H583" s="621">
        <v>32.890099999999997</v>
      </c>
      <c r="I583" s="622">
        <v>30.488299999999999</v>
      </c>
      <c r="J583" s="623">
        <v>30.182300000000001</v>
      </c>
      <c r="K583" s="621">
        <v>37.168999999999997</v>
      </c>
      <c r="L583" s="622">
        <v>34.455300000000001</v>
      </c>
      <c r="M583" s="623">
        <v>34.108600000000003</v>
      </c>
      <c r="N583" s="621">
        <v>40.255200000000002</v>
      </c>
      <c r="O583" s="622">
        <v>37.316600000000001</v>
      </c>
      <c r="P583" s="623">
        <v>36.940300000000001</v>
      </c>
      <c r="Q583" s="621">
        <v>56.816699999999997</v>
      </c>
      <c r="R583" s="622">
        <v>52.673499999999997</v>
      </c>
      <c r="S583" s="623">
        <v>52.134999999999998</v>
      </c>
      <c r="T583" s="621">
        <v>108.60599999999999</v>
      </c>
      <c r="U583" s="622">
        <v>100.72839999999999</v>
      </c>
      <c r="V583" s="623">
        <v>99.626199999999997</v>
      </c>
      <c r="W583" s="621">
        <v>134.1628</v>
      </c>
      <c r="X583" s="622">
        <v>124.46680000000001</v>
      </c>
      <c r="Y583" s="623">
        <v>123.0438</v>
      </c>
    </row>
    <row r="584" spans="1:25">
      <c r="A584" s="227">
        <f t="shared" si="8"/>
        <v>58.7</v>
      </c>
      <c r="B584" s="621">
        <v>26.5989</v>
      </c>
      <c r="C584" s="622">
        <v>24.967199999999998</v>
      </c>
      <c r="D584" s="623">
        <v>24.389199999999999</v>
      </c>
      <c r="E584" s="621">
        <v>26.615100000000002</v>
      </c>
      <c r="F584" s="622">
        <v>24.982399999999998</v>
      </c>
      <c r="G584" s="623">
        <v>24.404</v>
      </c>
      <c r="H584" s="621">
        <v>30.704499999999999</v>
      </c>
      <c r="I584" s="622">
        <v>28.821200000000001</v>
      </c>
      <c r="J584" s="623">
        <v>28.153500000000001</v>
      </c>
      <c r="K584" s="621">
        <v>34.700400000000002</v>
      </c>
      <c r="L584" s="622">
        <v>32.572099999999999</v>
      </c>
      <c r="M584" s="623">
        <v>31.817</v>
      </c>
      <c r="N584" s="621">
        <v>37.582700000000003</v>
      </c>
      <c r="O584" s="622">
        <v>35.277799999999999</v>
      </c>
      <c r="P584" s="623">
        <v>34.459499999999998</v>
      </c>
      <c r="Q584" s="621">
        <v>53.054900000000004</v>
      </c>
      <c r="R584" s="622">
        <v>49.802599999999998</v>
      </c>
      <c r="S584" s="623">
        <v>48.643099999999997</v>
      </c>
      <c r="T584" s="621">
        <v>101.5167</v>
      </c>
      <c r="U584" s="622">
        <v>95.308199999999999</v>
      </c>
      <c r="V584" s="623">
        <v>93.0471</v>
      </c>
      <c r="W584" s="621">
        <v>125.4939</v>
      </c>
      <c r="X584" s="622">
        <v>117.83069999999999</v>
      </c>
      <c r="Y584" s="623">
        <v>114.9999</v>
      </c>
    </row>
    <row r="585" spans="1:25">
      <c r="A585" s="227">
        <f t="shared" si="8"/>
        <v>58.8</v>
      </c>
      <c r="B585" s="621">
        <v>26.075700000000001</v>
      </c>
      <c r="C585" s="622">
        <v>24.5397</v>
      </c>
      <c r="D585" s="623">
        <v>23.887499999999999</v>
      </c>
      <c r="E585" s="621">
        <v>26.0916</v>
      </c>
      <c r="F585" s="622">
        <v>24.554600000000001</v>
      </c>
      <c r="G585" s="623">
        <v>23.902000000000001</v>
      </c>
      <c r="H585" s="621">
        <v>30.100999999999999</v>
      </c>
      <c r="I585" s="622">
        <v>28.3278</v>
      </c>
      <c r="J585" s="623">
        <v>27.5746</v>
      </c>
      <c r="K585" s="621">
        <v>34.018700000000003</v>
      </c>
      <c r="L585" s="622">
        <v>32.014899999999997</v>
      </c>
      <c r="M585" s="623">
        <v>31.1632</v>
      </c>
      <c r="N585" s="621">
        <v>36.844700000000003</v>
      </c>
      <c r="O585" s="622">
        <v>34.674500000000002</v>
      </c>
      <c r="P585" s="623">
        <v>33.7517</v>
      </c>
      <c r="Q585" s="621">
        <v>52.016199999999998</v>
      </c>
      <c r="R585" s="622">
        <v>48.953400000000002</v>
      </c>
      <c r="S585" s="623">
        <v>47.646900000000002</v>
      </c>
      <c r="T585" s="621">
        <v>99.561899999999994</v>
      </c>
      <c r="U585" s="622">
        <v>93.707300000000004</v>
      </c>
      <c r="V585" s="623">
        <v>91.171400000000006</v>
      </c>
      <c r="W585" s="621">
        <v>123.1058</v>
      </c>
      <c r="X585" s="622">
        <v>115.8729</v>
      </c>
      <c r="Y585" s="623">
        <v>112.7076</v>
      </c>
    </row>
    <row r="586" spans="1:25">
      <c r="A586" s="227">
        <f t="shared" ref="A586:A649" si="9">ROUND(A585+0.1,1)</f>
        <v>58.9</v>
      </c>
      <c r="B586" s="621">
        <v>26.703900000000001</v>
      </c>
      <c r="C586" s="622">
        <v>25.066700000000001</v>
      </c>
      <c r="D586" s="623">
        <v>24.448799999999999</v>
      </c>
      <c r="E586" s="621">
        <v>26.720099999999999</v>
      </c>
      <c r="F586" s="622">
        <v>25.082000000000001</v>
      </c>
      <c r="G586" s="623">
        <v>24.463699999999999</v>
      </c>
      <c r="H586" s="621">
        <v>30.825800000000001</v>
      </c>
      <c r="I586" s="622">
        <v>28.9361</v>
      </c>
      <c r="J586" s="623">
        <v>28.2224</v>
      </c>
      <c r="K586" s="621">
        <v>34.837600000000002</v>
      </c>
      <c r="L586" s="622">
        <v>32.702100000000002</v>
      </c>
      <c r="M586" s="623">
        <v>31.895</v>
      </c>
      <c r="N586" s="621">
        <v>37.731400000000001</v>
      </c>
      <c r="O586" s="622">
        <v>35.418700000000001</v>
      </c>
      <c r="P586" s="623">
        <v>34.5441</v>
      </c>
      <c r="Q586" s="621">
        <v>53.266100000000002</v>
      </c>
      <c r="R586" s="622">
        <v>50.002400000000002</v>
      </c>
      <c r="S586" s="623">
        <v>48.763599999999997</v>
      </c>
      <c r="T586" s="621">
        <v>101.9333</v>
      </c>
      <c r="U586" s="622">
        <v>95.699299999999994</v>
      </c>
      <c r="V586" s="623">
        <v>93.287700000000001</v>
      </c>
      <c r="W586" s="621">
        <v>126.01990000000001</v>
      </c>
      <c r="X586" s="622">
        <v>118.322</v>
      </c>
      <c r="Y586" s="623">
        <v>115.306</v>
      </c>
    </row>
    <row r="587" spans="1:25">
      <c r="A587" s="227">
        <f t="shared" si="9"/>
        <v>59</v>
      </c>
      <c r="B587" s="621">
        <v>28.721900000000002</v>
      </c>
      <c r="C587" s="622">
        <v>26.640999999999998</v>
      </c>
      <c r="D587" s="623">
        <v>26.2898</v>
      </c>
      <c r="E587" s="621">
        <v>28.7394</v>
      </c>
      <c r="F587" s="622">
        <v>26.6572</v>
      </c>
      <c r="G587" s="623">
        <v>26.305800000000001</v>
      </c>
      <c r="H587" s="621">
        <v>33.154499999999999</v>
      </c>
      <c r="I587" s="622">
        <v>30.752800000000001</v>
      </c>
      <c r="J587" s="623">
        <v>30.346599999999999</v>
      </c>
      <c r="K587" s="621">
        <v>37.4681</v>
      </c>
      <c r="L587" s="622">
        <v>34.754399999999997</v>
      </c>
      <c r="M587" s="623">
        <v>34.294600000000003</v>
      </c>
      <c r="N587" s="621">
        <v>40.5794</v>
      </c>
      <c r="O587" s="622">
        <v>37.640799999999999</v>
      </c>
      <c r="P587" s="623">
        <v>37.142000000000003</v>
      </c>
      <c r="Q587" s="621">
        <v>57.277000000000001</v>
      </c>
      <c r="R587" s="622">
        <v>53.132800000000003</v>
      </c>
      <c r="S587" s="623">
        <v>52.421599999999998</v>
      </c>
      <c r="T587" s="621">
        <v>109.51260000000001</v>
      </c>
      <c r="U587" s="622">
        <v>101.62430000000001</v>
      </c>
      <c r="V587" s="623">
        <v>100.1943</v>
      </c>
      <c r="W587" s="621">
        <v>135.3064</v>
      </c>
      <c r="X587" s="622">
        <v>125.58969999999999</v>
      </c>
      <c r="Y587" s="623">
        <v>123.7636</v>
      </c>
    </row>
    <row r="588" spans="1:25">
      <c r="A588" s="227">
        <f t="shared" si="9"/>
        <v>59.1</v>
      </c>
      <c r="B588" s="621">
        <v>33.559800000000003</v>
      </c>
      <c r="C588" s="622">
        <v>29.313300000000002</v>
      </c>
      <c r="D588" s="623">
        <v>30.661000000000001</v>
      </c>
      <c r="E588" s="621">
        <v>33.580199999999998</v>
      </c>
      <c r="F588" s="622">
        <v>29.331099999999999</v>
      </c>
      <c r="G588" s="623">
        <v>30.679600000000001</v>
      </c>
      <c r="H588" s="621">
        <v>38.735700000000001</v>
      </c>
      <c r="I588" s="622">
        <v>33.836100000000002</v>
      </c>
      <c r="J588" s="623">
        <v>35.389299999999999</v>
      </c>
      <c r="K588" s="621">
        <v>43.771500000000003</v>
      </c>
      <c r="L588" s="622">
        <v>38.237299999999998</v>
      </c>
      <c r="M588" s="623">
        <v>39.989600000000003</v>
      </c>
      <c r="N588" s="621">
        <v>47.402799999999999</v>
      </c>
      <c r="O588" s="622">
        <v>41.4114</v>
      </c>
      <c r="P588" s="623">
        <v>43.306600000000003</v>
      </c>
      <c r="Q588" s="621">
        <v>66.875100000000003</v>
      </c>
      <c r="R588" s="622">
        <v>58.441499999999998</v>
      </c>
      <c r="S588" s="623">
        <v>61.091900000000003</v>
      </c>
      <c r="T588" s="621">
        <v>127.5389</v>
      </c>
      <c r="U588" s="622">
        <v>111.6396</v>
      </c>
      <c r="V588" s="623">
        <v>116.467</v>
      </c>
      <c r="W588" s="621">
        <v>157.30009999999999</v>
      </c>
      <c r="X588" s="622">
        <v>137.84649999999999</v>
      </c>
      <c r="Y588" s="623">
        <v>143.6086</v>
      </c>
    </row>
    <row r="589" spans="1:25">
      <c r="A589" s="227">
        <f t="shared" si="9"/>
        <v>59.2</v>
      </c>
      <c r="B589" s="621">
        <v>36.663600000000002</v>
      </c>
      <c r="C589" s="622">
        <v>30.321300000000001</v>
      </c>
      <c r="D589" s="623">
        <v>33.293700000000001</v>
      </c>
      <c r="E589" s="621">
        <v>36.685899999999997</v>
      </c>
      <c r="F589" s="622">
        <v>30.339700000000001</v>
      </c>
      <c r="G589" s="623">
        <v>33.313899999999997</v>
      </c>
      <c r="H589" s="621">
        <v>42.3157</v>
      </c>
      <c r="I589" s="622">
        <v>34.999200000000002</v>
      </c>
      <c r="J589" s="623">
        <v>38.426000000000002</v>
      </c>
      <c r="K589" s="621">
        <v>47.813699999999997</v>
      </c>
      <c r="L589" s="622">
        <v>39.551000000000002</v>
      </c>
      <c r="M589" s="623">
        <v>43.418199999999999</v>
      </c>
      <c r="N589" s="621">
        <v>51.777500000000003</v>
      </c>
      <c r="O589" s="622">
        <v>42.8337</v>
      </c>
      <c r="P589" s="623">
        <v>47.017299999999999</v>
      </c>
      <c r="Q589" s="621">
        <v>73.020799999999994</v>
      </c>
      <c r="R589" s="622">
        <v>60.444099999999999</v>
      </c>
      <c r="S589" s="623">
        <v>66.304699999999997</v>
      </c>
      <c r="T589" s="621">
        <v>139.0059</v>
      </c>
      <c r="U589" s="622">
        <v>115.4187</v>
      </c>
      <c r="V589" s="623">
        <v>126.1923</v>
      </c>
      <c r="W589" s="621">
        <v>171.2302</v>
      </c>
      <c r="X589" s="622">
        <v>142.47280000000001</v>
      </c>
      <c r="Y589" s="623">
        <v>155.4222</v>
      </c>
    </row>
    <row r="590" spans="1:25">
      <c r="A590" s="227">
        <f t="shared" si="9"/>
        <v>59.3</v>
      </c>
      <c r="B590" s="621">
        <v>31.103300000000001</v>
      </c>
      <c r="C590" s="622">
        <v>28.5624</v>
      </c>
      <c r="D590" s="623">
        <v>28.358499999999999</v>
      </c>
      <c r="E590" s="621">
        <v>31.122199999999999</v>
      </c>
      <c r="F590" s="622">
        <v>28.579799999999999</v>
      </c>
      <c r="G590" s="623">
        <v>28.375800000000002</v>
      </c>
      <c r="H590" s="621">
        <v>35.9024</v>
      </c>
      <c r="I590" s="622">
        <v>32.970100000000002</v>
      </c>
      <c r="J590" s="623">
        <v>32.733800000000002</v>
      </c>
      <c r="K590" s="621">
        <v>40.572600000000001</v>
      </c>
      <c r="L590" s="622">
        <v>37.259500000000003</v>
      </c>
      <c r="M590" s="623">
        <v>36.991300000000003</v>
      </c>
      <c r="N590" s="621">
        <v>43.9407</v>
      </c>
      <c r="O590" s="622">
        <v>40.353299999999997</v>
      </c>
      <c r="P590" s="623">
        <v>40.061799999999998</v>
      </c>
      <c r="Q590" s="621">
        <v>62.012700000000002</v>
      </c>
      <c r="R590" s="622">
        <v>56.955599999999997</v>
      </c>
      <c r="S590" s="623">
        <v>56.534799999999997</v>
      </c>
      <c r="T590" s="621">
        <v>118.48</v>
      </c>
      <c r="U590" s="622">
        <v>108.87439999999999</v>
      </c>
      <c r="V590" s="623">
        <v>107.97799999999999</v>
      </c>
      <c r="W590" s="621">
        <v>146.31010000000001</v>
      </c>
      <c r="X590" s="622">
        <v>134.4956</v>
      </c>
      <c r="Y590" s="623">
        <v>133.31049999999999</v>
      </c>
    </row>
    <row r="591" spans="1:25">
      <c r="A591" s="227">
        <f t="shared" si="9"/>
        <v>59.4</v>
      </c>
      <c r="B591" s="621">
        <v>30.3901</v>
      </c>
      <c r="C591" s="622">
        <v>28.145299999999999</v>
      </c>
      <c r="D591" s="623">
        <v>27.647099999999998</v>
      </c>
      <c r="E591" s="621">
        <v>30.4086</v>
      </c>
      <c r="F591" s="622">
        <v>28.162400000000002</v>
      </c>
      <c r="G591" s="623">
        <v>27.664000000000001</v>
      </c>
      <c r="H591" s="621">
        <v>35.079799999999999</v>
      </c>
      <c r="I591" s="622">
        <v>32.488999999999997</v>
      </c>
      <c r="J591" s="623">
        <v>31.9132</v>
      </c>
      <c r="K591" s="621">
        <v>39.643599999999999</v>
      </c>
      <c r="L591" s="622">
        <v>36.716200000000001</v>
      </c>
      <c r="M591" s="623">
        <v>36.064700000000002</v>
      </c>
      <c r="N591" s="621">
        <v>42.935299999999998</v>
      </c>
      <c r="O591" s="622">
        <v>39.7652</v>
      </c>
      <c r="P591" s="623">
        <v>39.058900000000001</v>
      </c>
      <c r="Q591" s="621">
        <v>60.599499999999999</v>
      </c>
      <c r="R591" s="622">
        <v>56.128900000000002</v>
      </c>
      <c r="S591" s="623">
        <v>55.125100000000003</v>
      </c>
      <c r="T591" s="621">
        <v>115.83759999999999</v>
      </c>
      <c r="U591" s="622">
        <v>107.3275</v>
      </c>
      <c r="V591" s="623">
        <v>105.3412</v>
      </c>
      <c r="W591" s="621">
        <v>143.0967</v>
      </c>
      <c r="X591" s="622">
        <v>132.61369999999999</v>
      </c>
      <c r="Y591" s="623">
        <v>130.10310000000001</v>
      </c>
    </row>
    <row r="592" spans="1:25">
      <c r="A592" s="227">
        <f t="shared" si="9"/>
        <v>59.5</v>
      </c>
      <c r="B592" s="621">
        <v>32.791600000000003</v>
      </c>
      <c r="C592" s="622">
        <v>29.468</v>
      </c>
      <c r="D592" s="623">
        <v>29.746300000000002</v>
      </c>
      <c r="E592" s="621">
        <v>32.811500000000002</v>
      </c>
      <c r="F592" s="622">
        <v>29.486000000000001</v>
      </c>
      <c r="G592" s="623">
        <v>29.764399999999998</v>
      </c>
      <c r="H592" s="621">
        <v>37.8504</v>
      </c>
      <c r="I592" s="622">
        <v>34.0152</v>
      </c>
      <c r="J592" s="623">
        <v>34.335000000000001</v>
      </c>
      <c r="K592" s="621">
        <v>42.772799999999997</v>
      </c>
      <c r="L592" s="622">
        <v>38.440199999999997</v>
      </c>
      <c r="M592" s="623">
        <v>38.799799999999998</v>
      </c>
      <c r="N592" s="621">
        <v>46.322699999999998</v>
      </c>
      <c r="O592" s="622">
        <v>41.631700000000002</v>
      </c>
      <c r="P592" s="623">
        <v>42.019599999999997</v>
      </c>
      <c r="Q592" s="621">
        <v>65.365399999999994</v>
      </c>
      <c r="R592" s="622">
        <v>58.756999999999998</v>
      </c>
      <c r="S592" s="623">
        <v>59.289900000000003</v>
      </c>
      <c r="T592" s="621">
        <v>124.7978</v>
      </c>
      <c r="U592" s="622">
        <v>112.28870000000001</v>
      </c>
      <c r="V592" s="623">
        <v>113.1649</v>
      </c>
      <c r="W592" s="621">
        <v>154.0368</v>
      </c>
      <c r="X592" s="622">
        <v>138.68809999999999</v>
      </c>
      <c r="Y592" s="623">
        <v>139.65039999999999</v>
      </c>
    </row>
    <row r="593" spans="1:25">
      <c r="A593" s="227">
        <f t="shared" si="9"/>
        <v>59.6</v>
      </c>
      <c r="B593" s="621">
        <v>40.947000000000003</v>
      </c>
      <c r="C593" s="622">
        <v>30.988900000000001</v>
      </c>
      <c r="D593" s="623">
        <v>35.951900000000002</v>
      </c>
      <c r="E593" s="621">
        <v>40.971899999999998</v>
      </c>
      <c r="F593" s="622">
        <v>31.0077</v>
      </c>
      <c r="G593" s="623">
        <v>35.973799999999997</v>
      </c>
      <c r="H593" s="621">
        <v>47.254600000000003</v>
      </c>
      <c r="I593" s="622">
        <v>35.7699</v>
      </c>
      <c r="J593" s="623">
        <v>41.491399999999999</v>
      </c>
      <c r="K593" s="621">
        <v>53.388300000000001</v>
      </c>
      <c r="L593" s="622">
        <v>40.422199999999997</v>
      </c>
      <c r="M593" s="623">
        <v>46.878799999999998</v>
      </c>
      <c r="N593" s="621">
        <v>57.809100000000001</v>
      </c>
      <c r="O593" s="622">
        <v>43.777299999999997</v>
      </c>
      <c r="P593" s="623">
        <v>50.762</v>
      </c>
      <c r="Q593" s="621">
        <v>81.478800000000007</v>
      </c>
      <c r="R593" s="622">
        <v>61.777000000000001</v>
      </c>
      <c r="S593" s="623">
        <v>71.560100000000006</v>
      </c>
      <c r="T593" s="621">
        <v>154.6525</v>
      </c>
      <c r="U593" s="622">
        <v>117.9778</v>
      </c>
      <c r="V593" s="623">
        <v>135.95339999999999</v>
      </c>
      <c r="W593" s="621">
        <v>190.1378</v>
      </c>
      <c r="X593" s="622">
        <v>145.6439</v>
      </c>
      <c r="Y593" s="623">
        <v>167.24889999999999</v>
      </c>
    </row>
    <row r="594" spans="1:25">
      <c r="A594" s="227">
        <f t="shared" si="9"/>
        <v>59.7</v>
      </c>
      <c r="B594" s="621">
        <v>32.3491</v>
      </c>
      <c r="C594" s="622">
        <v>29.338799999999999</v>
      </c>
      <c r="D594" s="623">
        <v>29.346900000000002</v>
      </c>
      <c r="E594" s="621">
        <v>32.3688</v>
      </c>
      <c r="F594" s="622">
        <v>29.3567</v>
      </c>
      <c r="G594" s="623">
        <v>29.364799999999999</v>
      </c>
      <c r="H594" s="621">
        <v>37.340299999999999</v>
      </c>
      <c r="I594" s="622">
        <v>33.866399999999999</v>
      </c>
      <c r="J594" s="623">
        <v>33.874600000000001</v>
      </c>
      <c r="K594" s="621">
        <v>42.197200000000002</v>
      </c>
      <c r="L594" s="622">
        <v>38.272500000000001</v>
      </c>
      <c r="M594" s="623">
        <v>38.280200000000001</v>
      </c>
      <c r="N594" s="621">
        <v>45.700099999999999</v>
      </c>
      <c r="O594" s="622">
        <v>41.450499999999998</v>
      </c>
      <c r="P594" s="623">
        <v>41.457500000000003</v>
      </c>
      <c r="Q594" s="621">
        <v>64.493399999999994</v>
      </c>
      <c r="R594" s="622">
        <v>58.504899999999999</v>
      </c>
      <c r="S594" s="623">
        <v>58.502699999999997</v>
      </c>
      <c r="T594" s="621">
        <v>123.19880000000001</v>
      </c>
      <c r="U594" s="622">
        <v>111.843</v>
      </c>
      <c r="V594" s="623">
        <v>111.7206</v>
      </c>
      <c r="W594" s="621">
        <v>152.1199</v>
      </c>
      <c r="X594" s="622">
        <v>138.16909999999999</v>
      </c>
      <c r="Y594" s="623">
        <v>137.91800000000001</v>
      </c>
    </row>
    <row r="595" spans="1:25">
      <c r="A595" s="227">
        <f t="shared" si="9"/>
        <v>59.8</v>
      </c>
      <c r="B595" s="621">
        <v>29.924900000000001</v>
      </c>
      <c r="C595" s="622">
        <v>27.862300000000001</v>
      </c>
      <c r="D595" s="623">
        <v>27.181100000000001</v>
      </c>
      <c r="E595" s="621">
        <v>29.943100000000001</v>
      </c>
      <c r="F595" s="622">
        <v>27.879200000000001</v>
      </c>
      <c r="G595" s="623">
        <v>27.197600000000001</v>
      </c>
      <c r="H595" s="621">
        <v>34.543599999999998</v>
      </c>
      <c r="I595" s="622">
        <v>32.1629</v>
      </c>
      <c r="J595" s="623">
        <v>31.376000000000001</v>
      </c>
      <c r="K595" s="621">
        <v>39.038600000000002</v>
      </c>
      <c r="L595" s="622">
        <v>36.348399999999998</v>
      </c>
      <c r="M595" s="623">
        <v>35.458500000000001</v>
      </c>
      <c r="N595" s="621">
        <v>42.280999999999999</v>
      </c>
      <c r="O595" s="622">
        <v>39.3675</v>
      </c>
      <c r="P595" s="623">
        <v>38.403100000000002</v>
      </c>
      <c r="Q595" s="621">
        <v>59.684100000000001</v>
      </c>
      <c r="R595" s="622">
        <v>55.573900000000002</v>
      </c>
      <c r="S595" s="623">
        <v>54.207099999999997</v>
      </c>
      <c r="T595" s="621">
        <v>114.16930000000001</v>
      </c>
      <c r="U595" s="622">
        <v>106.3296</v>
      </c>
      <c r="V595" s="623">
        <v>103.6618</v>
      </c>
      <c r="W595" s="621">
        <v>141.1069</v>
      </c>
      <c r="X595" s="622">
        <v>131.43620000000001</v>
      </c>
      <c r="Y595" s="623">
        <v>128.0942</v>
      </c>
    </row>
    <row r="596" spans="1:25">
      <c r="A596" s="227">
        <f t="shared" si="9"/>
        <v>59.9</v>
      </c>
      <c r="B596" s="621">
        <v>29.339400000000001</v>
      </c>
      <c r="C596" s="622">
        <v>27.486000000000001</v>
      </c>
      <c r="D596" s="623">
        <v>26.665900000000001</v>
      </c>
      <c r="E596" s="621">
        <v>29.357299999999999</v>
      </c>
      <c r="F596" s="622">
        <v>27.502800000000001</v>
      </c>
      <c r="G596" s="623">
        <v>26.682200000000002</v>
      </c>
      <c r="H596" s="621">
        <v>33.868200000000002</v>
      </c>
      <c r="I596" s="622">
        <v>31.728899999999999</v>
      </c>
      <c r="J596" s="623">
        <v>30.7818</v>
      </c>
      <c r="K596" s="621">
        <v>38.276000000000003</v>
      </c>
      <c r="L596" s="622">
        <v>35.858400000000003</v>
      </c>
      <c r="M596" s="623">
        <v>34.787500000000001</v>
      </c>
      <c r="N596" s="621">
        <v>41.455500000000001</v>
      </c>
      <c r="O596" s="622">
        <v>38.837200000000003</v>
      </c>
      <c r="P596" s="623">
        <v>37.676900000000003</v>
      </c>
      <c r="Q596" s="621">
        <v>58.523800000000001</v>
      </c>
      <c r="R596" s="622">
        <v>54.828499999999998</v>
      </c>
      <c r="S596" s="623">
        <v>53.186599999999999</v>
      </c>
      <c r="T596" s="621">
        <v>111.9982</v>
      </c>
      <c r="U596" s="622">
        <v>104.93689999999999</v>
      </c>
      <c r="V596" s="623">
        <v>101.75539999999999</v>
      </c>
      <c r="W596" s="621">
        <v>138.4658</v>
      </c>
      <c r="X596" s="622">
        <v>129.7439</v>
      </c>
      <c r="Y596" s="623">
        <v>125.7777</v>
      </c>
    </row>
    <row r="597" spans="1:25">
      <c r="A597" s="227">
        <f t="shared" si="9"/>
        <v>60</v>
      </c>
      <c r="B597" s="621">
        <v>30.065799999999999</v>
      </c>
      <c r="C597" s="622">
        <v>28.163799999999998</v>
      </c>
      <c r="D597" s="623">
        <v>27.346499999999999</v>
      </c>
      <c r="E597" s="621">
        <v>30.084099999999999</v>
      </c>
      <c r="F597" s="622">
        <v>28.180900000000001</v>
      </c>
      <c r="G597" s="623">
        <v>27.363199999999999</v>
      </c>
      <c r="H597" s="621">
        <v>34.706600000000002</v>
      </c>
      <c r="I597" s="622">
        <v>32.511099999999999</v>
      </c>
      <c r="J597" s="623">
        <v>31.567299999999999</v>
      </c>
      <c r="K597" s="621">
        <v>39.223300000000002</v>
      </c>
      <c r="L597" s="622">
        <v>36.7423</v>
      </c>
      <c r="M597" s="623">
        <v>35.6751</v>
      </c>
      <c r="N597" s="621">
        <v>42.481400000000001</v>
      </c>
      <c r="O597" s="622">
        <v>39.7943</v>
      </c>
      <c r="P597" s="623">
        <v>38.637999999999998</v>
      </c>
      <c r="Q597" s="621">
        <v>59.970399999999998</v>
      </c>
      <c r="R597" s="622">
        <v>56.1785</v>
      </c>
      <c r="S597" s="623">
        <v>54.541899999999998</v>
      </c>
      <c r="T597" s="621">
        <v>114.7512</v>
      </c>
      <c r="U597" s="622">
        <v>107.5073</v>
      </c>
      <c r="V597" s="623">
        <v>104.3343</v>
      </c>
      <c r="W597" s="621">
        <v>141.85570000000001</v>
      </c>
      <c r="X597" s="622">
        <v>132.9102</v>
      </c>
      <c r="Y597" s="623">
        <v>128.9529</v>
      </c>
    </row>
    <row r="598" spans="1:25">
      <c r="A598" s="227">
        <f t="shared" si="9"/>
        <v>60.1</v>
      </c>
      <c r="B598" s="621">
        <v>32.214599999999997</v>
      </c>
      <c r="C598" s="622">
        <v>29.977699999999999</v>
      </c>
      <c r="D598" s="623">
        <v>29.325299999999999</v>
      </c>
      <c r="E598" s="621">
        <v>32.234200000000001</v>
      </c>
      <c r="F598" s="622">
        <v>29.995899999999999</v>
      </c>
      <c r="G598" s="623">
        <v>29.3432</v>
      </c>
      <c r="H598" s="621">
        <v>37.186199999999999</v>
      </c>
      <c r="I598" s="622">
        <v>34.604399999999998</v>
      </c>
      <c r="J598" s="623">
        <v>33.850700000000003</v>
      </c>
      <c r="K598" s="621">
        <v>42.024500000000003</v>
      </c>
      <c r="L598" s="622">
        <v>39.107199999999999</v>
      </c>
      <c r="M598" s="623">
        <v>38.2547</v>
      </c>
      <c r="N598" s="621">
        <v>45.514200000000002</v>
      </c>
      <c r="O598" s="622">
        <v>42.354999999999997</v>
      </c>
      <c r="P598" s="623">
        <v>41.430999999999997</v>
      </c>
      <c r="Q598" s="621">
        <v>64.242999999999995</v>
      </c>
      <c r="R598" s="622">
        <v>59.786799999999999</v>
      </c>
      <c r="S598" s="623">
        <v>58.476300000000002</v>
      </c>
      <c r="T598" s="621">
        <v>122.83750000000001</v>
      </c>
      <c r="U598" s="622">
        <v>114.3458</v>
      </c>
      <c r="V598" s="623">
        <v>111.7786</v>
      </c>
      <c r="W598" s="621">
        <v>151.77420000000001</v>
      </c>
      <c r="X598" s="622">
        <v>141.30609999999999</v>
      </c>
      <c r="Y598" s="623">
        <v>138.0823</v>
      </c>
    </row>
    <row r="599" spans="1:25">
      <c r="A599" s="227">
        <f t="shared" si="9"/>
        <v>60.2</v>
      </c>
      <c r="B599" s="621">
        <v>36.615000000000002</v>
      </c>
      <c r="C599" s="622">
        <v>33.157200000000003</v>
      </c>
      <c r="D599" s="623">
        <v>33.3352</v>
      </c>
      <c r="E599" s="621">
        <v>36.637300000000003</v>
      </c>
      <c r="F599" s="622">
        <v>33.177399999999999</v>
      </c>
      <c r="G599" s="623">
        <v>33.355499999999999</v>
      </c>
      <c r="H599" s="621">
        <v>42.263300000000001</v>
      </c>
      <c r="I599" s="622">
        <v>38.273200000000003</v>
      </c>
      <c r="J599" s="623">
        <v>38.477200000000003</v>
      </c>
      <c r="K599" s="621">
        <v>47.7592</v>
      </c>
      <c r="L599" s="622">
        <v>43.2515</v>
      </c>
      <c r="M599" s="623">
        <v>43.4803</v>
      </c>
      <c r="N599" s="621">
        <v>51.7226</v>
      </c>
      <c r="O599" s="622">
        <v>46.841900000000003</v>
      </c>
      <c r="P599" s="623">
        <v>47.088200000000001</v>
      </c>
      <c r="Q599" s="621">
        <v>72.981800000000007</v>
      </c>
      <c r="R599" s="622">
        <v>66.105699999999999</v>
      </c>
      <c r="S599" s="623">
        <v>66.438800000000001</v>
      </c>
      <c r="T599" s="621">
        <v>139.30449999999999</v>
      </c>
      <c r="U599" s="622">
        <v>126.28360000000001</v>
      </c>
      <c r="V599" s="623">
        <v>126.77849999999999</v>
      </c>
      <c r="W599" s="621">
        <v>171.9109</v>
      </c>
      <c r="X599" s="622">
        <v>155.9299</v>
      </c>
      <c r="Y599" s="623">
        <v>156.42169999999999</v>
      </c>
    </row>
    <row r="600" spans="1:25">
      <c r="A600" s="227">
        <f t="shared" si="9"/>
        <v>60.3</v>
      </c>
      <c r="B600" s="621">
        <v>48.308500000000002</v>
      </c>
      <c r="C600" s="622">
        <v>36.953899999999997</v>
      </c>
      <c r="D600" s="623">
        <v>42.655500000000004</v>
      </c>
      <c r="E600" s="621">
        <v>48.337800000000001</v>
      </c>
      <c r="F600" s="622">
        <v>36.976399999999998</v>
      </c>
      <c r="G600" s="623">
        <v>42.681399999999996</v>
      </c>
      <c r="H600" s="621">
        <v>55.748199999999997</v>
      </c>
      <c r="I600" s="622">
        <v>42.653599999999997</v>
      </c>
      <c r="J600" s="623">
        <v>49.226399999999998</v>
      </c>
      <c r="K600" s="621">
        <v>62.981999999999999</v>
      </c>
      <c r="L600" s="622">
        <v>48.198999999999998</v>
      </c>
      <c r="M600" s="623">
        <v>55.616199999999999</v>
      </c>
      <c r="N600" s="621">
        <v>68.1952</v>
      </c>
      <c r="O600" s="622">
        <v>52.197899999999997</v>
      </c>
      <c r="P600" s="623">
        <v>60.221600000000002</v>
      </c>
      <c r="Q600" s="621">
        <v>96.098600000000005</v>
      </c>
      <c r="R600" s="622">
        <v>73.642399999999995</v>
      </c>
      <c r="S600" s="623">
        <v>84.880099999999999</v>
      </c>
      <c r="T600" s="621">
        <v>182.21469999999999</v>
      </c>
      <c r="U600" s="622">
        <v>140.46449999999999</v>
      </c>
      <c r="V600" s="623">
        <v>161.10730000000001</v>
      </c>
      <c r="W600" s="621">
        <v>223.8631</v>
      </c>
      <c r="X600" s="622">
        <v>173.25299999999999</v>
      </c>
      <c r="Y600" s="623">
        <v>198.06020000000001</v>
      </c>
    </row>
    <row r="601" spans="1:25">
      <c r="A601" s="227">
        <f t="shared" si="9"/>
        <v>60.4</v>
      </c>
      <c r="B601" s="621">
        <v>46.424399999999999</v>
      </c>
      <c r="C601" s="622">
        <v>37.939300000000003</v>
      </c>
      <c r="D601" s="623">
        <v>42.179200000000002</v>
      </c>
      <c r="E601" s="621">
        <v>46.452599999999997</v>
      </c>
      <c r="F601" s="622">
        <v>37.962400000000002</v>
      </c>
      <c r="G601" s="623">
        <v>42.204799999999999</v>
      </c>
      <c r="H601" s="621">
        <v>53.577800000000003</v>
      </c>
      <c r="I601" s="622">
        <v>43.790399999999998</v>
      </c>
      <c r="J601" s="623">
        <v>48.6783</v>
      </c>
      <c r="K601" s="621">
        <v>60.5349</v>
      </c>
      <c r="L601" s="622">
        <v>49.482799999999997</v>
      </c>
      <c r="M601" s="623">
        <v>54.999000000000002</v>
      </c>
      <c r="N601" s="621">
        <v>65.549700000000001</v>
      </c>
      <c r="O601" s="622">
        <v>53.587499999999999</v>
      </c>
      <c r="P601" s="623">
        <v>59.555</v>
      </c>
      <c r="Q601" s="621">
        <v>92.409599999999998</v>
      </c>
      <c r="R601" s="622">
        <v>75.596699999999998</v>
      </c>
      <c r="S601" s="623">
        <v>83.956900000000005</v>
      </c>
      <c r="T601" s="621">
        <v>175.58250000000001</v>
      </c>
      <c r="U601" s="622">
        <v>144.13069999999999</v>
      </c>
      <c r="V601" s="623">
        <v>159.50579999999999</v>
      </c>
      <c r="W601" s="621">
        <v>216.00149999999999</v>
      </c>
      <c r="X601" s="622">
        <v>177.72229999999999</v>
      </c>
      <c r="Y601" s="623">
        <v>196.21039999999999</v>
      </c>
    </row>
    <row r="602" spans="1:25">
      <c r="A602" s="227">
        <f t="shared" si="9"/>
        <v>60.5</v>
      </c>
      <c r="B602" s="621">
        <v>39.936700000000002</v>
      </c>
      <c r="C602" s="622">
        <v>35.025199999999998</v>
      </c>
      <c r="D602" s="623">
        <v>36.555</v>
      </c>
      <c r="E602" s="621">
        <v>39.960999999999999</v>
      </c>
      <c r="F602" s="622">
        <v>35.046500000000002</v>
      </c>
      <c r="G602" s="623">
        <v>36.577199999999998</v>
      </c>
      <c r="H602" s="621">
        <v>46.094999999999999</v>
      </c>
      <c r="I602" s="622">
        <v>40.4283</v>
      </c>
      <c r="J602" s="623">
        <v>42.191499999999998</v>
      </c>
      <c r="K602" s="621">
        <v>52.086199999999998</v>
      </c>
      <c r="L602" s="622">
        <v>45.685699999999997</v>
      </c>
      <c r="M602" s="623">
        <v>47.674799999999998</v>
      </c>
      <c r="N602" s="621">
        <v>56.406100000000002</v>
      </c>
      <c r="O602" s="622">
        <v>49.4771</v>
      </c>
      <c r="P602" s="623">
        <v>51.628300000000003</v>
      </c>
      <c r="Q602" s="621">
        <v>79.566000000000003</v>
      </c>
      <c r="R602" s="622">
        <v>69.813800000000001</v>
      </c>
      <c r="S602" s="623">
        <v>72.822100000000006</v>
      </c>
      <c r="T602" s="621">
        <v>151.63329999999999</v>
      </c>
      <c r="U602" s="622">
        <v>133.2611</v>
      </c>
      <c r="V602" s="623">
        <v>138.73830000000001</v>
      </c>
      <c r="W602" s="621">
        <v>186.92179999999999</v>
      </c>
      <c r="X602" s="622">
        <v>164.4537</v>
      </c>
      <c r="Y602" s="623">
        <v>170.98990000000001</v>
      </c>
    </row>
    <row r="603" spans="1:25">
      <c r="A603" s="227">
        <f t="shared" si="9"/>
        <v>60.6</v>
      </c>
      <c r="B603" s="621">
        <v>33.257199999999997</v>
      </c>
      <c r="C603" s="622">
        <v>30.880500000000001</v>
      </c>
      <c r="D603" s="623">
        <v>30.531199999999998</v>
      </c>
      <c r="E603" s="621">
        <v>33.277500000000003</v>
      </c>
      <c r="F603" s="622">
        <v>30.8993</v>
      </c>
      <c r="G603" s="623">
        <v>30.549800000000001</v>
      </c>
      <c r="H603" s="621">
        <v>38.389200000000002</v>
      </c>
      <c r="I603" s="622">
        <v>35.6462</v>
      </c>
      <c r="J603" s="623">
        <v>35.242100000000001</v>
      </c>
      <c r="K603" s="621">
        <v>43.383299999999998</v>
      </c>
      <c r="L603" s="622">
        <v>40.283999999999999</v>
      </c>
      <c r="M603" s="623">
        <v>39.826300000000003</v>
      </c>
      <c r="N603" s="621">
        <v>46.985199999999999</v>
      </c>
      <c r="O603" s="622">
        <v>43.629100000000001</v>
      </c>
      <c r="P603" s="623">
        <v>43.1325</v>
      </c>
      <c r="Q603" s="621">
        <v>66.313500000000005</v>
      </c>
      <c r="R603" s="622">
        <v>61.581200000000003</v>
      </c>
      <c r="S603" s="623">
        <v>60.872100000000003</v>
      </c>
      <c r="T603" s="621">
        <v>126.73820000000001</v>
      </c>
      <c r="U603" s="622">
        <v>117.7373</v>
      </c>
      <c r="V603" s="623">
        <v>116.3009</v>
      </c>
      <c r="W603" s="621">
        <v>156.54320000000001</v>
      </c>
      <c r="X603" s="622">
        <v>145.46190000000001</v>
      </c>
      <c r="Y603" s="623">
        <v>143.61920000000001</v>
      </c>
    </row>
    <row r="604" spans="1:25">
      <c r="A604" s="227">
        <f t="shared" si="9"/>
        <v>60.7</v>
      </c>
      <c r="B604" s="621">
        <v>30.069500000000001</v>
      </c>
      <c r="C604" s="622">
        <v>28.287700000000001</v>
      </c>
      <c r="D604" s="623">
        <v>27.6511</v>
      </c>
      <c r="E604" s="621">
        <v>30.087700000000002</v>
      </c>
      <c r="F604" s="622">
        <v>28.3049</v>
      </c>
      <c r="G604" s="623">
        <v>27.667899999999999</v>
      </c>
      <c r="H604" s="621">
        <v>34.710799999999999</v>
      </c>
      <c r="I604" s="622">
        <v>32.654200000000003</v>
      </c>
      <c r="J604" s="623">
        <v>31.918800000000001</v>
      </c>
      <c r="K604" s="621">
        <v>39.228000000000002</v>
      </c>
      <c r="L604" s="622">
        <v>36.9039</v>
      </c>
      <c r="M604" s="623">
        <v>36.072299999999998</v>
      </c>
      <c r="N604" s="621">
        <v>42.486400000000003</v>
      </c>
      <c r="O604" s="622">
        <v>39.9694</v>
      </c>
      <c r="P604" s="623">
        <v>39.068199999999997</v>
      </c>
      <c r="Q604" s="621">
        <v>59.977200000000003</v>
      </c>
      <c r="R604" s="622">
        <v>56.425400000000003</v>
      </c>
      <c r="S604" s="623">
        <v>55.148499999999999</v>
      </c>
      <c r="T604" s="621">
        <v>114.7611</v>
      </c>
      <c r="U604" s="622">
        <v>107.97839999999999</v>
      </c>
      <c r="V604" s="623">
        <v>105.489</v>
      </c>
      <c r="W604" s="621">
        <v>141.8656</v>
      </c>
      <c r="X604" s="622">
        <v>133.4914</v>
      </c>
      <c r="Y604" s="623">
        <v>130.37530000000001</v>
      </c>
    </row>
    <row r="605" spans="1:25">
      <c r="A605" s="227">
        <f t="shared" si="9"/>
        <v>60.8</v>
      </c>
      <c r="B605" s="621">
        <v>28.613399999999999</v>
      </c>
      <c r="C605" s="622">
        <v>27.027999999999999</v>
      </c>
      <c r="D605" s="623">
        <v>26.373200000000001</v>
      </c>
      <c r="E605" s="621">
        <v>28.630800000000001</v>
      </c>
      <c r="F605" s="622">
        <v>27.044499999999999</v>
      </c>
      <c r="G605" s="623">
        <v>26.389199999999999</v>
      </c>
      <c r="H605" s="621">
        <v>33.030500000000004</v>
      </c>
      <c r="I605" s="622">
        <v>31.200399999999998</v>
      </c>
      <c r="J605" s="623">
        <v>30.444099999999999</v>
      </c>
      <c r="K605" s="621">
        <v>37.329599999999999</v>
      </c>
      <c r="L605" s="622">
        <v>35.261400000000002</v>
      </c>
      <c r="M605" s="623">
        <v>34.406199999999998</v>
      </c>
      <c r="N605" s="621">
        <v>40.430799999999998</v>
      </c>
      <c r="O605" s="622">
        <v>38.190899999999999</v>
      </c>
      <c r="P605" s="623">
        <v>37.264200000000002</v>
      </c>
      <c r="Q605" s="621">
        <v>57.080199999999998</v>
      </c>
      <c r="R605" s="622">
        <v>53.918599999999998</v>
      </c>
      <c r="S605" s="623">
        <v>52.606400000000001</v>
      </c>
      <c r="T605" s="621">
        <v>109.2663</v>
      </c>
      <c r="U605" s="622">
        <v>103.22020000000001</v>
      </c>
      <c r="V605" s="623">
        <v>100.6707</v>
      </c>
      <c r="W605" s="621">
        <v>135.1155</v>
      </c>
      <c r="X605" s="622">
        <v>127.6435</v>
      </c>
      <c r="Y605" s="623">
        <v>124.4592</v>
      </c>
    </row>
    <row r="606" spans="1:25">
      <c r="A606" s="227">
        <f t="shared" si="9"/>
        <v>60.9</v>
      </c>
      <c r="B606" s="621">
        <v>28.5227</v>
      </c>
      <c r="C606" s="622">
        <v>26.923999999999999</v>
      </c>
      <c r="D606" s="623">
        <v>26.376100000000001</v>
      </c>
      <c r="E606" s="621">
        <v>28.540099999999999</v>
      </c>
      <c r="F606" s="622">
        <v>26.9404</v>
      </c>
      <c r="G606" s="623">
        <v>26.392199999999999</v>
      </c>
      <c r="H606" s="621">
        <v>32.925699999999999</v>
      </c>
      <c r="I606" s="622">
        <v>31.080300000000001</v>
      </c>
      <c r="J606" s="623">
        <v>30.447399999999998</v>
      </c>
      <c r="K606" s="621">
        <v>37.210999999999999</v>
      </c>
      <c r="L606" s="622">
        <v>35.125500000000002</v>
      </c>
      <c r="M606" s="623">
        <v>34.409700000000001</v>
      </c>
      <c r="N606" s="621">
        <v>40.302199999999999</v>
      </c>
      <c r="O606" s="622">
        <v>38.043599999999998</v>
      </c>
      <c r="P606" s="623">
        <v>37.267800000000001</v>
      </c>
      <c r="Q606" s="621">
        <v>56.897199999999998</v>
      </c>
      <c r="R606" s="622">
        <v>53.709699999999998</v>
      </c>
      <c r="S606" s="623">
        <v>52.61</v>
      </c>
      <c r="T606" s="621">
        <v>108.90260000000001</v>
      </c>
      <c r="U606" s="622">
        <v>102.8112</v>
      </c>
      <c r="V606" s="623">
        <v>100.6627</v>
      </c>
      <c r="W606" s="621">
        <v>134.6541</v>
      </c>
      <c r="X606" s="622">
        <v>127.1298</v>
      </c>
      <c r="Y606" s="623">
        <v>124.4363</v>
      </c>
    </row>
    <row r="607" spans="1:25">
      <c r="A607" s="227">
        <f t="shared" si="9"/>
        <v>61</v>
      </c>
      <c r="B607" s="621">
        <v>30.000800000000002</v>
      </c>
      <c r="C607" s="622">
        <v>28.0181</v>
      </c>
      <c r="D607" s="623">
        <v>27.864699999999999</v>
      </c>
      <c r="E607" s="621">
        <v>30.019100000000002</v>
      </c>
      <c r="F607" s="622">
        <v>28.0352</v>
      </c>
      <c r="G607" s="623">
        <v>27.881699999999999</v>
      </c>
      <c r="H607" s="621">
        <v>34.630899999999997</v>
      </c>
      <c r="I607" s="622">
        <v>32.342599999999997</v>
      </c>
      <c r="J607" s="623">
        <v>32.164700000000003</v>
      </c>
      <c r="K607" s="621">
        <v>39.136899999999997</v>
      </c>
      <c r="L607" s="622">
        <v>36.551400000000001</v>
      </c>
      <c r="M607" s="623">
        <v>36.349400000000003</v>
      </c>
      <c r="N607" s="621">
        <v>42.387099999999997</v>
      </c>
      <c r="O607" s="622">
        <v>39.587200000000003</v>
      </c>
      <c r="P607" s="623">
        <v>39.3675</v>
      </c>
      <c r="Q607" s="621">
        <v>59.830599999999997</v>
      </c>
      <c r="R607" s="622">
        <v>55.882199999999997</v>
      </c>
      <c r="S607" s="623">
        <v>55.5642</v>
      </c>
      <c r="T607" s="621">
        <v>114.4173</v>
      </c>
      <c r="U607" s="622">
        <v>106.9023</v>
      </c>
      <c r="V607" s="623">
        <v>106.2165</v>
      </c>
      <c r="W607" s="621">
        <v>141.3861</v>
      </c>
      <c r="X607" s="622">
        <v>132.12970000000001</v>
      </c>
      <c r="Y607" s="623">
        <v>131.21619999999999</v>
      </c>
    </row>
    <row r="608" spans="1:25">
      <c r="A608" s="227">
        <f t="shared" si="9"/>
        <v>61.1</v>
      </c>
      <c r="B608" s="621">
        <v>34.858199999999997</v>
      </c>
      <c r="C608" s="622">
        <v>30.244800000000001</v>
      </c>
      <c r="D608" s="623">
        <v>32.478000000000002</v>
      </c>
      <c r="E608" s="621">
        <v>34.879399999999997</v>
      </c>
      <c r="F608" s="622">
        <v>30.263200000000001</v>
      </c>
      <c r="G608" s="623">
        <v>32.497799999999998</v>
      </c>
      <c r="H608" s="621">
        <v>40.234000000000002</v>
      </c>
      <c r="I608" s="622">
        <v>34.911499999999997</v>
      </c>
      <c r="J608" s="623">
        <v>37.486199999999997</v>
      </c>
      <c r="K608" s="621">
        <v>45.463999999999999</v>
      </c>
      <c r="L608" s="622">
        <v>39.4527</v>
      </c>
      <c r="M608" s="623">
        <v>42.358400000000003</v>
      </c>
      <c r="N608" s="621">
        <v>49.235300000000002</v>
      </c>
      <c r="O608" s="622">
        <v>42.727899999999998</v>
      </c>
      <c r="P608" s="623">
        <v>45.871400000000001</v>
      </c>
      <c r="Q608" s="621">
        <v>69.456500000000005</v>
      </c>
      <c r="R608" s="622">
        <v>60.300699999999999</v>
      </c>
      <c r="S608" s="623">
        <v>64.705399999999997</v>
      </c>
      <c r="T608" s="621">
        <v>132.42570000000001</v>
      </c>
      <c r="U608" s="622">
        <v>115.206</v>
      </c>
      <c r="V608" s="623">
        <v>123.31189999999999</v>
      </c>
      <c r="W608" s="621">
        <v>163.29830000000001</v>
      </c>
      <c r="X608" s="622">
        <v>142.26390000000001</v>
      </c>
      <c r="Y608" s="623">
        <v>152.01310000000001</v>
      </c>
    </row>
    <row r="609" spans="1:25">
      <c r="A609" s="227">
        <f t="shared" si="9"/>
        <v>61.2</v>
      </c>
      <c r="B609" s="621">
        <v>34.385399999999997</v>
      </c>
      <c r="C609" s="622">
        <v>29.8215</v>
      </c>
      <c r="D609" s="623">
        <v>32.128700000000002</v>
      </c>
      <c r="E609" s="621">
        <v>34.406300000000002</v>
      </c>
      <c r="F609" s="622">
        <v>29.839600000000001</v>
      </c>
      <c r="G609" s="623">
        <v>32.148299999999999</v>
      </c>
      <c r="H609" s="621">
        <v>39.688200000000002</v>
      </c>
      <c r="I609" s="622">
        <v>34.422899999999998</v>
      </c>
      <c r="J609" s="623">
        <v>37.082999999999998</v>
      </c>
      <c r="K609" s="621">
        <v>44.8474</v>
      </c>
      <c r="L609" s="622">
        <v>38.900599999999997</v>
      </c>
      <c r="M609" s="623">
        <v>41.902799999999999</v>
      </c>
      <c r="N609" s="621">
        <v>48.567399999999999</v>
      </c>
      <c r="O609" s="622">
        <v>42.13</v>
      </c>
      <c r="P609" s="623">
        <v>45.378</v>
      </c>
      <c r="Q609" s="621">
        <v>68.514099999999999</v>
      </c>
      <c r="R609" s="622">
        <v>59.457299999999996</v>
      </c>
      <c r="S609" s="623">
        <v>64.009100000000004</v>
      </c>
      <c r="T609" s="621">
        <v>130.6266</v>
      </c>
      <c r="U609" s="622">
        <v>113.5986</v>
      </c>
      <c r="V609" s="623">
        <v>121.98220000000001</v>
      </c>
      <c r="W609" s="621">
        <v>161.07820000000001</v>
      </c>
      <c r="X609" s="622">
        <v>140.28229999999999</v>
      </c>
      <c r="Y609" s="623">
        <v>150.3717</v>
      </c>
    </row>
    <row r="610" spans="1:25">
      <c r="A610" s="227">
        <f t="shared" si="9"/>
        <v>61.3</v>
      </c>
      <c r="B610" s="621">
        <v>28.6083</v>
      </c>
      <c r="C610" s="622">
        <v>26.829699999999999</v>
      </c>
      <c r="D610" s="623">
        <v>26.801500000000001</v>
      </c>
      <c r="E610" s="621">
        <v>28.625699999999998</v>
      </c>
      <c r="F610" s="622">
        <v>26.846</v>
      </c>
      <c r="G610" s="623">
        <v>26.817799999999998</v>
      </c>
      <c r="H610" s="621">
        <v>33.023600000000002</v>
      </c>
      <c r="I610" s="622">
        <v>30.9709</v>
      </c>
      <c r="J610" s="623">
        <v>30.9376</v>
      </c>
      <c r="K610" s="621">
        <v>37.320700000000002</v>
      </c>
      <c r="L610" s="622">
        <v>35.001300000000001</v>
      </c>
      <c r="M610" s="623">
        <v>34.962699999999998</v>
      </c>
      <c r="N610" s="621">
        <v>40.420099999999998</v>
      </c>
      <c r="O610" s="622">
        <v>37.908499999999997</v>
      </c>
      <c r="P610" s="623">
        <v>37.8658</v>
      </c>
      <c r="Q610" s="621">
        <v>57.055700000000002</v>
      </c>
      <c r="R610" s="622">
        <v>53.513800000000003</v>
      </c>
      <c r="S610" s="623">
        <v>53.445799999999998</v>
      </c>
      <c r="T610" s="621">
        <v>109.12560000000001</v>
      </c>
      <c r="U610" s="622">
        <v>102.3853</v>
      </c>
      <c r="V610" s="623">
        <v>102.1786</v>
      </c>
      <c r="W610" s="621">
        <v>134.8605</v>
      </c>
      <c r="X610" s="622">
        <v>126.5587</v>
      </c>
      <c r="Y610" s="623">
        <v>126.2385</v>
      </c>
    </row>
    <row r="611" spans="1:25">
      <c r="A611" s="227">
        <f t="shared" si="9"/>
        <v>61.4</v>
      </c>
      <c r="B611" s="621">
        <v>26.356300000000001</v>
      </c>
      <c r="C611" s="622">
        <v>25.057400000000001</v>
      </c>
      <c r="D611" s="623">
        <v>24.7258</v>
      </c>
      <c r="E611" s="621">
        <v>26.372299999999999</v>
      </c>
      <c r="F611" s="622">
        <v>25.072600000000001</v>
      </c>
      <c r="G611" s="623">
        <v>24.7408</v>
      </c>
      <c r="H611" s="621">
        <v>30.425000000000001</v>
      </c>
      <c r="I611" s="622">
        <v>28.925599999999999</v>
      </c>
      <c r="J611" s="623">
        <v>28.5425</v>
      </c>
      <c r="K611" s="621">
        <v>34.385199999999998</v>
      </c>
      <c r="L611" s="622">
        <v>32.6907</v>
      </c>
      <c r="M611" s="623">
        <v>32.257199999999997</v>
      </c>
      <c r="N611" s="621">
        <v>37.241900000000001</v>
      </c>
      <c r="O611" s="622">
        <v>35.406799999999997</v>
      </c>
      <c r="P611" s="623">
        <v>34.936700000000002</v>
      </c>
      <c r="Q611" s="621">
        <v>52.5792</v>
      </c>
      <c r="R611" s="622">
        <v>49.989199999999997</v>
      </c>
      <c r="S611" s="623">
        <v>49.321100000000001</v>
      </c>
      <c r="T611" s="621">
        <v>100.6621</v>
      </c>
      <c r="U611" s="622">
        <v>95.711200000000005</v>
      </c>
      <c r="V611" s="623">
        <v>94.389099999999999</v>
      </c>
      <c r="W611" s="621">
        <v>124.4867</v>
      </c>
      <c r="X611" s="622">
        <v>118.3699</v>
      </c>
      <c r="Y611" s="623">
        <v>116.6983</v>
      </c>
    </row>
    <row r="612" spans="1:25">
      <c r="A612" s="227">
        <f t="shared" si="9"/>
        <v>61.5</v>
      </c>
      <c r="B612" s="621">
        <v>25.655799999999999</v>
      </c>
      <c r="C612" s="622">
        <v>24.474299999999999</v>
      </c>
      <c r="D612" s="623">
        <v>24.137599999999999</v>
      </c>
      <c r="E612" s="621">
        <v>25.671399999999998</v>
      </c>
      <c r="F612" s="622">
        <v>24.4892</v>
      </c>
      <c r="G612" s="623">
        <v>24.152200000000001</v>
      </c>
      <c r="H612" s="621">
        <v>29.616599999999998</v>
      </c>
      <c r="I612" s="622">
        <v>28.252700000000001</v>
      </c>
      <c r="J612" s="623">
        <v>27.863600000000002</v>
      </c>
      <c r="K612" s="621">
        <v>33.471699999999998</v>
      </c>
      <c r="L612" s="622">
        <v>31.930399999999999</v>
      </c>
      <c r="M612" s="623">
        <v>31.490200000000002</v>
      </c>
      <c r="N612" s="621">
        <v>36.252800000000001</v>
      </c>
      <c r="O612" s="622">
        <v>34.583399999999997</v>
      </c>
      <c r="P612" s="623">
        <v>34.106200000000001</v>
      </c>
      <c r="Q612" s="621">
        <v>51.184800000000003</v>
      </c>
      <c r="R612" s="622">
        <v>48.828400000000002</v>
      </c>
      <c r="S612" s="623">
        <v>48.150700000000001</v>
      </c>
      <c r="T612" s="621">
        <v>98.013400000000004</v>
      </c>
      <c r="U612" s="622">
        <v>93.504900000000006</v>
      </c>
      <c r="V612" s="623">
        <v>92.168700000000001</v>
      </c>
      <c r="W612" s="621">
        <v>121.22920000000001</v>
      </c>
      <c r="X612" s="622">
        <v>115.6555</v>
      </c>
      <c r="Y612" s="623">
        <v>113.97029999999999</v>
      </c>
    </row>
    <row r="613" spans="1:25">
      <c r="A613" s="227">
        <f t="shared" si="9"/>
        <v>61.6</v>
      </c>
      <c r="B613" s="621">
        <v>26.237200000000001</v>
      </c>
      <c r="C613" s="622">
        <v>24.9634</v>
      </c>
      <c r="D613" s="623">
        <v>24.7973</v>
      </c>
      <c r="E613" s="621">
        <v>26.2531</v>
      </c>
      <c r="F613" s="622">
        <v>24.9786</v>
      </c>
      <c r="G613" s="623">
        <v>24.8123</v>
      </c>
      <c r="H613" s="621">
        <v>30.287299999999998</v>
      </c>
      <c r="I613" s="622">
        <v>28.8171</v>
      </c>
      <c r="J613" s="623">
        <v>28.624700000000001</v>
      </c>
      <c r="K613" s="621">
        <v>34.229300000000002</v>
      </c>
      <c r="L613" s="622">
        <v>32.567900000000002</v>
      </c>
      <c r="M613" s="623">
        <v>32.349800000000002</v>
      </c>
      <c r="N613" s="621">
        <v>37.072800000000001</v>
      </c>
      <c r="O613" s="622">
        <v>35.273499999999999</v>
      </c>
      <c r="P613" s="623">
        <v>35.036799999999999</v>
      </c>
      <c r="Q613" s="621">
        <v>52.3386</v>
      </c>
      <c r="R613" s="622">
        <v>49.799599999999998</v>
      </c>
      <c r="S613" s="623">
        <v>49.4602</v>
      </c>
      <c r="T613" s="621">
        <v>100.1815</v>
      </c>
      <c r="U613" s="622">
        <v>95.333799999999997</v>
      </c>
      <c r="V613" s="623">
        <v>94.632800000000003</v>
      </c>
      <c r="W613" s="621">
        <v>123.87479999999999</v>
      </c>
      <c r="X613" s="622">
        <v>117.8904</v>
      </c>
      <c r="Y613" s="623">
        <v>116.98</v>
      </c>
    </row>
    <row r="614" spans="1:25">
      <c r="A614" s="227">
        <f t="shared" si="9"/>
        <v>61.7</v>
      </c>
      <c r="B614" s="621">
        <v>28.58</v>
      </c>
      <c r="C614" s="622">
        <v>26.593</v>
      </c>
      <c r="D614" s="623">
        <v>27.1891</v>
      </c>
      <c r="E614" s="621">
        <v>28.597300000000001</v>
      </c>
      <c r="F614" s="622">
        <v>26.609100000000002</v>
      </c>
      <c r="G614" s="623">
        <v>27.2056</v>
      </c>
      <c r="H614" s="621">
        <v>32.990200000000002</v>
      </c>
      <c r="I614" s="622">
        <v>30.697299999999998</v>
      </c>
      <c r="J614" s="623">
        <v>31.3842</v>
      </c>
      <c r="K614" s="621">
        <v>37.2821</v>
      </c>
      <c r="L614" s="622">
        <v>34.691600000000001</v>
      </c>
      <c r="M614" s="623">
        <v>35.4664</v>
      </c>
      <c r="N614" s="621">
        <v>40.377499999999998</v>
      </c>
      <c r="O614" s="622">
        <v>37.572699999999998</v>
      </c>
      <c r="P614" s="623">
        <v>38.410600000000002</v>
      </c>
      <c r="Q614" s="621">
        <v>56.988399999999999</v>
      </c>
      <c r="R614" s="622">
        <v>53.036200000000001</v>
      </c>
      <c r="S614" s="623">
        <v>54.206800000000001</v>
      </c>
      <c r="T614" s="621">
        <v>108.9256</v>
      </c>
      <c r="U614" s="622">
        <v>101.43519999999999</v>
      </c>
      <c r="V614" s="623">
        <v>103.5553</v>
      </c>
      <c r="W614" s="621">
        <v>134.55179999999999</v>
      </c>
      <c r="X614" s="622">
        <v>125.35290000000001</v>
      </c>
      <c r="Y614" s="623">
        <v>127.8721</v>
      </c>
    </row>
    <row r="615" spans="1:25">
      <c r="A615" s="227">
        <f t="shared" si="9"/>
        <v>61.8</v>
      </c>
      <c r="B615" s="621">
        <v>37.100499999999997</v>
      </c>
      <c r="C615" s="622">
        <v>28.267700000000001</v>
      </c>
      <c r="D615" s="623">
        <v>34.313899999999997</v>
      </c>
      <c r="E615" s="621">
        <v>37.122999999999998</v>
      </c>
      <c r="F615" s="622">
        <v>28.2849</v>
      </c>
      <c r="G615" s="623">
        <v>34.334699999999998</v>
      </c>
      <c r="H615" s="621">
        <v>42.814599999999999</v>
      </c>
      <c r="I615" s="622">
        <v>32.629300000000001</v>
      </c>
      <c r="J615" s="623">
        <v>39.600099999999998</v>
      </c>
      <c r="K615" s="621">
        <v>48.370899999999999</v>
      </c>
      <c r="L615" s="622">
        <v>36.873600000000003</v>
      </c>
      <c r="M615" s="623">
        <v>44.740900000000003</v>
      </c>
      <c r="N615" s="621">
        <v>52.375300000000003</v>
      </c>
      <c r="O615" s="622">
        <v>39.934600000000003</v>
      </c>
      <c r="P615" s="623">
        <v>48.446100000000001</v>
      </c>
      <c r="Q615" s="621">
        <v>73.811199999999999</v>
      </c>
      <c r="R615" s="622">
        <v>56.3583</v>
      </c>
      <c r="S615" s="623">
        <v>68.287000000000006</v>
      </c>
      <c r="T615" s="621">
        <v>140.02180000000001</v>
      </c>
      <c r="U615" s="622">
        <v>107.6711</v>
      </c>
      <c r="V615" s="623">
        <v>129.65950000000001</v>
      </c>
      <c r="W615" s="621">
        <v>172.09630000000001</v>
      </c>
      <c r="X615" s="622">
        <v>132.9572</v>
      </c>
      <c r="Y615" s="623">
        <v>159.4485</v>
      </c>
    </row>
    <row r="616" spans="1:25">
      <c r="A616" s="227">
        <f t="shared" si="9"/>
        <v>61.9</v>
      </c>
      <c r="B616" s="621">
        <v>28.046299999999999</v>
      </c>
      <c r="C616" s="622">
        <v>26.1921</v>
      </c>
      <c r="D616" s="623">
        <v>26.824000000000002</v>
      </c>
      <c r="E616" s="621">
        <v>28.063300000000002</v>
      </c>
      <c r="F616" s="622">
        <v>26.207999999999998</v>
      </c>
      <c r="G616" s="623">
        <v>26.840299999999999</v>
      </c>
      <c r="H616" s="621">
        <v>32.374200000000002</v>
      </c>
      <c r="I616" s="622">
        <v>30.234500000000001</v>
      </c>
      <c r="J616" s="623">
        <v>30.962800000000001</v>
      </c>
      <c r="K616" s="621">
        <v>36.585900000000002</v>
      </c>
      <c r="L616" s="622">
        <v>34.168599999999998</v>
      </c>
      <c r="M616" s="623">
        <v>34.990200000000002</v>
      </c>
      <c r="N616" s="621">
        <v>39.6235</v>
      </c>
      <c r="O616" s="622">
        <v>37.0062</v>
      </c>
      <c r="P616" s="623">
        <v>37.894799999999996</v>
      </c>
      <c r="Q616" s="621">
        <v>55.924100000000003</v>
      </c>
      <c r="R616" s="622">
        <v>52.236400000000003</v>
      </c>
      <c r="S616" s="623">
        <v>53.4788</v>
      </c>
      <c r="T616" s="621">
        <v>106.8903</v>
      </c>
      <c r="U616" s="622">
        <v>99.903599999999997</v>
      </c>
      <c r="V616" s="623">
        <v>102.1636</v>
      </c>
      <c r="W616" s="621">
        <v>132.0367</v>
      </c>
      <c r="X616" s="622">
        <v>123.45820000000001</v>
      </c>
      <c r="Y616" s="623">
        <v>126.15260000000001</v>
      </c>
    </row>
    <row r="617" spans="1:25">
      <c r="A617" s="227">
        <f t="shared" si="9"/>
        <v>62</v>
      </c>
      <c r="B617" s="621">
        <v>25.510100000000001</v>
      </c>
      <c r="C617" s="622">
        <v>24.399000000000001</v>
      </c>
      <c r="D617" s="623">
        <v>24.357500000000002</v>
      </c>
      <c r="E617" s="621">
        <v>25.525700000000001</v>
      </c>
      <c r="F617" s="622">
        <v>24.413799999999998</v>
      </c>
      <c r="G617" s="623">
        <v>24.372299999999999</v>
      </c>
      <c r="H617" s="621">
        <v>29.447900000000001</v>
      </c>
      <c r="I617" s="622">
        <v>28.165400000000002</v>
      </c>
      <c r="J617" s="623">
        <v>28.117000000000001</v>
      </c>
      <c r="K617" s="621">
        <v>33.280500000000004</v>
      </c>
      <c r="L617" s="622">
        <v>31.831199999999999</v>
      </c>
      <c r="M617" s="623">
        <v>31.7759</v>
      </c>
      <c r="N617" s="621">
        <v>36.045000000000002</v>
      </c>
      <c r="O617" s="622">
        <v>34.475499999999997</v>
      </c>
      <c r="P617" s="623">
        <v>34.414999999999999</v>
      </c>
      <c r="Q617" s="621">
        <v>50.886099999999999</v>
      </c>
      <c r="R617" s="622">
        <v>48.671799999999998</v>
      </c>
      <c r="S617" s="623">
        <v>48.581200000000003</v>
      </c>
      <c r="T617" s="621">
        <v>97.386899999999997</v>
      </c>
      <c r="U617" s="622">
        <v>93.162599999999998</v>
      </c>
      <c r="V617" s="623">
        <v>92.937200000000004</v>
      </c>
      <c r="W617" s="621">
        <v>120.4066</v>
      </c>
      <c r="X617" s="622">
        <v>115.19459999999999</v>
      </c>
      <c r="Y617" s="623">
        <v>114.8719</v>
      </c>
    </row>
    <row r="618" spans="1:25">
      <c r="A618" s="227">
        <f t="shared" si="9"/>
        <v>62.1</v>
      </c>
      <c r="B618" s="621">
        <v>24.866299999999999</v>
      </c>
      <c r="C618" s="622">
        <v>23.8691</v>
      </c>
      <c r="D618" s="623">
        <v>23.749400000000001</v>
      </c>
      <c r="E618" s="621">
        <v>24.881499999999999</v>
      </c>
      <c r="F618" s="622">
        <v>23.883600000000001</v>
      </c>
      <c r="G618" s="623">
        <v>23.7638</v>
      </c>
      <c r="H618" s="621">
        <v>28.704899999999999</v>
      </c>
      <c r="I618" s="622">
        <v>27.553799999999999</v>
      </c>
      <c r="J618" s="623">
        <v>27.415199999999999</v>
      </c>
      <c r="K618" s="621">
        <v>32.441000000000003</v>
      </c>
      <c r="L618" s="622">
        <v>31.1402</v>
      </c>
      <c r="M618" s="623">
        <v>30.983000000000001</v>
      </c>
      <c r="N618" s="621">
        <v>35.136000000000003</v>
      </c>
      <c r="O618" s="622">
        <v>33.727200000000003</v>
      </c>
      <c r="P618" s="623">
        <v>33.5565</v>
      </c>
      <c r="Q618" s="621">
        <v>49.604599999999998</v>
      </c>
      <c r="R618" s="622">
        <v>47.616700000000002</v>
      </c>
      <c r="S618" s="623">
        <v>47.371299999999998</v>
      </c>
      <c r="T618" s="621">
        <v>94.952200000000005</v>
      </c>
      <c r="U618" s="622">
        <v>91.155799999999999</v>
      </c>
      <c r="V618" s="623">
        <v>90.643000000000001</v>
      </c>
      <c r="W618" s="621">
        <v>117.4119</v>
      </c>
      <c r="X618" s="622">
        <v>112.7244</v>
      </c>
      <c r="Y618" s="623">
        <v>112.0538</v>
      </c>
    </row>
    <row r="619" spans="1:25">
      <c r="A619" s="227">
        <f t="shared" si="9"/>
        <v>62.2</v>
      </c>
      <c r="B619" s="621">
        <v>25.5944</v>
      </c>
      <c r="C619" s="622">
        <v>24.4681</v>
      </c>
      <c r="D619" s="623">
        <v>24.492899999999999</v>
      </c>
      <c r="E619" s="621">
        <v>25.61</v>
      </c>
      <c r="F619" s="622">
        <v>24.482900000000001</v>
      </c>
      <c r="G619" s="623">
        <v>24.5078</v>
      </c>
      <c r="H619" s="621">
        <v>29.544799999999999</v>
      </c>
      <c r="I619" s="622">
        <v>28.244900000000001</v>
      </c>
      <c r="J619" s="623">
        <v>28.2729</v>
      </c>
      <c r="K619" s="621">
        <v>33.389600000000002</v>
      </c>
      <c r="L619" s="622">
        <v>31.9207</v>
      </c>
      <c r="M619" s="623">
        <v>31.951699999999999</v>
      </c>
      <c r="N619" s="621">
        <v>36.1629</v>
      </c>
      <c r="O619" s="622">
        <v>34.572099999999999</v>
      </c>
      <c r="P619" s="623">
        <v>34.605200000000004</v>
      </c>
      <c r="Q619" s="621">
        <v>51.049100000000003</v>
      </c>
      <c r="R619" s="622">
        <v>48.805500000000002</v>
      </c>
      <c r="S619" s="623">
        <v>48.846499999999999</v>
      </c>
      <c r="T619" s="621">
        <v>97.664400000000001</v>
      </c>
      <c r="U619" s="622">
        <v>93.390799999999999</v>
      </c>
      <c r="V619" s="623">
        <v>93.414500000000004</v>
      </c>
      <c r="W619" s="621">
        <v>120.71939999999999</v>
      </c>
      <c r="X619" s="622">
        <v>115.45229999999999</v>
      </c>
      <c r="Y619" s="623">
        <v>115.4349</v>
      </c>
    </row>
    <row r="620" spans="1:25">
      <c r="A620" s="227">
        <f t="shared" si="9"/>
        <v>62.3</v>
      </c>
      <c r="B620" s="621">
        <v>28.0533</v>
      </c>
      <c r="C620" s="622">
        <v>26.259599999999999</v>
      </c>
      <c r="D620" s="623">
        <v>26.944800000000001</v>
      </c>
      <c r="E620" s="621">
        <v>28.070399999999999</v>
      </c>
      <c r="F620" s="622">
        <v>26.275600000000001</v>
      </c>
      <c r="G620" s="623">
        <v>26.961200000000002</v>
      </c>
      <c r="H620" s="621">
        <v>32.381700000000002</v>
      </c>
      <c r="I620" s="622">
        <v>30.311900000000001</v>
      </c>
      <c r="J620" s="623">
        <v>31.101600000000001</v>
      </c>
      <c r="K620" s="621">
        <v>36.593600000000002</v>
      </c>
      <c r="L620" s="622">
        <v>34.255400000000002</v>
      </c>
      <c r="M620" s="623">
        <v>35.1464</v>
      </c>
      <c r="N620" s="621">
        <v>39.6312</v>
      </c>
      <c r="O620" s="622">
        <v>37.099600000000002</v>
      </c>
      <c r="P620" s="623">
        <v>38.063499999999998</v>
      </c>
      <c r="Q620" s="621">
        <v>55.928600000000003</v>
      </c>
      <c r="R620" s="622">
        <v>52.362499999999997</v>
      </c>
      <c r="S620" s="623">
        <v>53.711500000000001</v>
      </c>
      <c r="T620" s="621">
        <v>106.8349</v>
      </c>
      <c r="U620" s="622">
        <v>100.0868</v>
      </c>
      <c r="V620" s="623">
        <v>102.5531</v>
      </c>
      <c r="W620" s="621">
        <v>131.91149999999999</v>
      </c>
      <c r="X620" s="622">
        <v>123.63339999999999</v>
      </c>
      <c r="Y620" s="623">
        <v>126.5849</v>
      </c>
    </row>
    <row r="621" spans="1:25">
      <c r="A621" s="227">
        <f t="shared" si="9"/>
        <v>62.4</v>
      </c>
      <c r="B621" s="621">
        <v>35.875999999999998</v>
      </c>
      <c r="C621" s="622">
        <v>28.688500000000001</v>
      </c>
      <c r="D621" s="623">
        <v>34.1038</v>
      </c>
      <c r="E621" s="621">
        <v>35.897799999999997</v>
      </c>
      <c r="F621" s="622">
        <v>28.706</v>
      </c>
      <c r="G621" s="623">
        <v>34.124499999999998</v>
      </c>
      <c r="H621" s="621">
        <v>41.403199999999998</v>
      </c>
      <c r="I621" s="622">
        <v>33.113799999999998</v>
      </c>
      <c r="J621" s="623">
        <v>39.357799999999997</v>
      </c>
      <c r="K621" s="621">
        <v>46.778399999999998</v>
      </c>
      <c r="L621" s="622">
        <v>37.419499999999999</v>
      </c>
      <c r="M621" s="623">
        <v>44.467300000000002</v>
      </c>
      <c r="N621" s="621">
        <v>50.652700000000003</v>
      </c>
      <c r="O621" s="622">
        <v>40.524500000000003</v>
      </c>
      <c r="P621" s="623">
        <v>48.150199999999998</v>
      </c>
      <c r="Q621" s="621">
        <v>71.400199999999998</v>
      </c>
      <c r="R621" s="622">
        <v>57.177900000000001</v>
      </c>
      <c r="S621" s="623">
        <v>67.871499999999997</v>
      </c>
      <c r="T621" s="621">
        <v>135.5899</v>
      </c>
      <c r="U621" s="622">
        <v>109.1073</v>
      </c>
      <c r="V621" s="623">
        <v>128.87710000000001</v>
      </c>
      <c r="W621" s="621">
        <v>166.74770000000001</v>
      </c>
      <c r="X621" s="622">
        <v>134.6174</v>
      </c>
      <c r="Y621" s="623">
        <v>158.4813</v>
      </c>
    </row>
    <row r="622" spans="1:25">
      <c r="A622" s="227">
        <f t="shared" si="9"/>
        <v>62.5</v>
      </c>
      <c r="B622" s="621">
        <v>34.576599999999999</v>
      </c>
      <c r="C622" s="622">
        <v>27.392299999999999</v>
      </c>
      <c r="D622" s="623">
        <v>32.119</v>
      </c>
      <c r="E622" s="621">
        <v>34.5976</v>
      </c>
      <c r="F622" s="622">
        <v>27.408899999999999</v>
      </c>
      <c r="G622" s="623">
        <v>32.138599999999997</v>
      </c>
      <c r="H622" s="621">
        <v>39.903799999999997</v>
      </c>
      <c r="I622" s="622">
        <v>31.617799999999999</v>
      </c>
      <c r="J622" s="623">
        <v>37.068300000000001</v>
      </c>
      <c r="K622" s="621">
        <v>45.084499999999998</v>
      </c>
      <c r="L622" s="622">
        <v>35.729300000000002</v>
      </c>
      <c r="M622" s="623">
        <v>41.881700000000002</v>
      </c>
      <c r="N622" s="621">
        <v>48.8187</v>
      </c>
      <c r="O622" s="622">
        <v>38.694299999999998</v>
      </c>
      <c r="P622" s="623">
        <v>45.351300000000002</v>
      </c>
      <c r="Q622" s="621">
        <v>68.816500000000005</v>
      </c>
      <c r="R622" s="622">
        <v>54.597900000000003</v>
      </c>
      <c r="S622" s="623">
        <v>63.935600000000001</v>
      </c>
      <c r="T622" s="621">
        <v>130.69739999999999</v>
      </c>
      <c r="U622" s="622">
        <v>104.20699999999999</v>
      </c>
      <c r="V622" s="623">
        <v>121.4923</v>
      </c>
      <c r="W622" s="621">
        <v>160.74209999999999</v>
      </c>
      <c r="X622" s="622">
        <v>128.59100000000001</v>
      </c>
      <c r="Y622" s="623">
        <v>149.47329999999999</v>
      </c>
    </row>
    <row r="623" spans="1:25">
      <c r="A623" s="227">
        <f t="shared" si="9"/>
        <v>62.6</v>
      </c>
      <c r="B623" s="621">
        <v>25.392800000000001</v>
      </c>
      <c r="C623" s="622">
        <v>23.6158</v>
      </c>
      <c r="D623" s="623">
        <v>24.351199999999999</v>
      </c>
      <c r="E623" s="621">
        <v>25.408300000000001</v>
      </c>
      <c r="F623" s="622">
        <v>23.630199999999999</v>
      </c>
      <c r="G623" s="623">
        <v>24.366099999999999</v>
      </c>
      <c r="H623" s="621">
        <v>29.310600000000001</v>
      </c>
      <c r="I623" s="622">
        <v>27.260200000000001</v>
      </c>
      <c r="J623" s="623">
        <v>28.108000000000001</v>
      </c>
      <c r="K623" s="621">
        <v>33.122900000000001</v>
      </c>
      <c r="L623" s="622">
        <v>30.806699999999999</v>
      </c>
      <c r="M623" s="623">
        <v>31.763500000000001</v>
      </c>
      <c r="N623" s="621">
        <v>35.872300000000003</v>
      </c>
      <c r="O623" s="622">
        <v>33.364699999999999</v>
      </c>
      <c r="P623" s="623">
        <v>34.399799999999999</v>
      </c>
      <c r="Q623" s="621">
        <v>50.622599999999998</v>
      </c>
      <c r="R623" s="622">
        <v>47.091700000000003</v>
      </c>
      <c r="S623" s="623">
        <v>48.541800000000002</v>
      </c>
      <c r="T623" s="621">
        <v>96.686400000000006</v>
      </c>
      <c r="U623" s="622">
        <v>90.018900000000002</v>
      </c>
      <c r="V623" s="623">
        <v>92.684100000000001</v>
      </c>
      <c r="W623" s="621">
        <v>119.3702</v>
      </c>
      <c r="X623" s="622">
        <v>111.20310000000001</v>
      </c>
      <c r="Y623" s="623">
        <v>114.40519999999999</v>
      </c>
    </row>
    <row r="624" spans="1:25">
      <c r="A624" s="227">
        <f t="shared" si="9"/>
        <v>62.7</v>
      </c>
      <c r="B624" s="621">
        <v>21.632400000000001</v>
      </c>
      <c r="C624" s="622">
        <v>20.7393</v>
      </c>
      <c r="D624" s="623">
        <v>20.932200000000002</v>
      </c>
      <c r="E624" s="621">
        <v>21.645499999999998</v>
      </c>
      <c r="F624" s="622">
        <v>20.751899999999999</v>
      </c>
      <c r="G624" s="623">
        <v>20.945</v>
      </c>
      <c r="H624" s="621">
        <v>24.9712</v>
      </c>
      <c r="I624" s="622">
        <v>23.9405</v>
      </c>
      <c r="J624" s="623">
        <v>24.162800000000001</v>
      </c>
      <c r="K624" s="621">
        <v>28.220700000000001</v>
      </c>
      <c r="L624" s="622">
        <v>27.0562</v>
      </c>
      <c r="M624" s="623">
        <v>27.306699999999999</v>
      </c>
      <c r="N624" s="621">
        <v>30.564599999999999</v>
      </c>
      <c r="O624" s="622">
        <v>29.303599999999999</v>
      </c>
      <c r="P624" s="623">
        <v>29.574400000000001</v>
      </c>
      <c r="Q624" s="621">
        <v>43.145699999999998</v>
      </c>
      <c r="R624" s="622">
        <v>41.368099999999998</v>
      </c>
      <c r="S624" s="623">
        <v>41.745100000000001</v>
      </c>
      <c r="T624" s="621">
        <v>82.537599999999998</v>
      </c>
      <c r="U624" s="622">
        <v>79.160499999999999</v>
      </c>
      <c r="V624" s="623">
        <v>79.831199999999995</v>
      </c>
      <c r="W624" s="621">
        <v>102.0163</v>
      </c>
      <c r="X624" s="622">
        <v>97.861800000000002</v>
      </c>
      <c r="Y624" s="623">
        <v>98.647800000000004</v>
      </c>
    </row>
    <row r="625" spans="1:25">
      <c r="A625" s="227">
        <f t="shared" si="9"/>
        <v>62.8</v>
      </c>
      <c r="B625" s="621">
        <v>19.718399999999999</v>
      </c>
      <c r="C625" s="622">
        <v>19.075299999999999</v>
      </c>
      <c r="D625" s="623">
        <v>19.2818</v>
      </c>
      <c r="E625" s="621">
        <v>19.730399999999999</v>
      </c>
      <c r="F625" s="622">
        <v>19.0869</v>
      </c>
      <c r="G625" s="623">
        <v>19.293600000000001</v>
      </c>
      <c r="H625" s="621">
        <v>22.7622</v>
      </c>
      <c r="I625" s="622">
        <v>22.02</v>
      </c>
      <c r="J625" s="623">
        <v>22.257899999999999</v>
      </c>
      <c r="K625" s="621">
        <v>25.724699999999999</v>
      </c>
      <c r="L625" s="622">
        <v>24.885999999999999</v>
      </c>
      <c r="M625" s="623">
        <v>25.154399999999999</v>
      </c>
      <c r="N625" s="621">
        <v>27.861699999999999</v>
      </c>
      <c r="O625" s="622">
        <v>26.953499999999998</v>
      </c>
      <c r="P625" s="623">
        <v>27.2437</v>
      </c>
      <c r="Q625" s="621">
        <v>39.333799999999997</v>
      </c>
      <c r="R625" s="622">
        <v>38.053100000000001</v>
      </c>
      <c r="S625" s="623">
        <v>38.458300000000001</v>
      </c>
      <c r="T625" s="621">
        <v>75.282499999999999</v>
      </c>
      <c r="U625" s="622">
        <v>72.844300000000004</v>
      </c>
      <c r="V625" s="623">
        <v>73.576400000000007</v>
      </c>
      <c r="W625" s="621">
        <v>93.081400000000002</v>
      </c>
      <c r="X625" s="622">
        <v>90.077600000000004</v>
      </c>
      <c r="Y625" s="623">
        <v>90.945599999999999</v>
      </c>
    </row>
    <row r="626" spans="1:25">
      <c r="A626" s="227">
        <f t="shared" si="9"/>
        <v>62.9</v>
      </c>
      <c r="B626" s="621">
        <v>19.217700000000001</v>
      </c>
      <c r="C626" s="622">
        <v>18.420400000000001</v>
      </c>
      <c r="D626" s="623">
        <v>19.071999999999999</v>
      </c>
      <c r="E626" s="621">
        <v>19.229399999999998</v>
      </c>
      <c r="F626" s="622">
        <v>18.4316</v>
      </c>
      <c r="G626" s="623">
        <v>19.083600000000001</v>
      </c>
      <c r="H626" s="621">
        <v>22.183800000000002</v>
      </c>
      <c r="I626" s="622">
        <v>21.2638</v>
      </c>
      <c r="J626" s="623">
        <v>22.0152</v>
      </c>
      <c r="K626" s="621">
        <v>25.070499999999999</v>
      </c>
      <c r="L626" s="622">
        <v>24.031099999999999</v>
      </c>
      <c r="M626" s="623">
        <v>24.8794</v>
      </c>
      <c r="N626" s="621">
        <v>27.152699999999999</v>
      </c>
      <c r="O626" s="622">
        <v>26.0273</v>
      </c>
      <c r="P626" s="623">
        <v>26.9453</v>
      </c>
      <c r="Q626" s="621">
        <v>38.328600000000002</v>
      </c>
      <c r="R626" s="622">
        <v>36.743299999999998</v>
      </c>
      <c r="S626" s="623">
        <v>38.031500000000001</v>
      </c>
      <c r="T626" s="621">
        <v>73.316400000000002</v>
      </c>
      <c r="U626" s="622">
        <v>70.315200000000004</v>
      </c>
      <c r="V626" s="623">
        <v>72.704800000000006</v>
      </c>
      <c r="W626" s="621">
        <v>90.6143</v>
      </c>
      <c r="X626" s="622">
        <v>86.931200000000004</v>
      </c>
      <c r="Y626" s="623">
        <v>89.821100000000001</v>
      </c>
    </row>
    <row r="627" spans="1:25">
      <c r="A627" s="227">
        <f t="shared" si="9"/>
        <v>63</v>
      </c>
      <c r="B627" s="621">
        <v>21.977799999999998</v>
      </c>
      <c r="C627" s="622">
        <v>17.985499999999998</v>
      </c>
      <c r="D627" s="623">
        <v>21.6676</v>
      </c>
      <c r="E627" s="621">
        <v>21.991099999999999</v>
      </c>
      <c r="F627" s="622">
        <v>17.996400000000001</v>
      </c>
      <c r="G627" s="623">
        <v>21.680800000000001</v>
      </c>
      <c r="H627" s="621">
        <v>25.365500000000001</v>
      </c>
      <c r="I627" s="622">
        <v>20.761299999999999</v>
      </c>
      <c r="J627" s="623">
        <v>25.0075</v>
      </c>
      <c r="K627" s="621">
        <v>28.660699999999999</v>
      </c>
      <c r="L627" s="622">
        <v>23.462700000000002</v>
      </c>
      <c r="M627" s="623">
        <v>28.2562</v>
      </c>
      <c r="N627" s="621">
        <v>31.036300000000001</v>
      </c>
      <c r="O627" s="622">
        <v>25.411300000000001</v>
      </c>
      <c r="P627" s="623">
        <v>30.598199999999999</v>
      </c>
      <c r="Q627" s="621">
        <v>43.766199999999998</v>
      </c>
      <c r="R627" s="622">
        <v>35.869399999999999</v>
      </c>
      <c r="S627" s="623">
        <v>43.148200000000003</v>
      </c>
      <c r="T627" s="621">
        <v>83.287400000000005</v>
      </c>
      <c r="U627" s="622">
        <v>68.600700000000003</v>
      </c>
      <c r="V627" s="623">
        <v>82.106300000000005</v>
      </c>
      <c r="W627" s="621">
        <v>102.57989999999999</v>
      </c>
      <c r="X627" s="622">
        <v>84.775400000000005</v>
      </c>
      <c r="Y627" s="623">
        <v>101.1185</v>
      </c>
    </row>
    <row r="628" spans="1:25">
      <c r="A628" s="227">
        <f t="shared" si="9"/>
        <v>63.1</v>
      </c>
      <c r="B628" s="621">
        <v>16.1906</v>
      </c>
      <c r="C628" s="622">
        <v>15.6533</v>
      </c>
      <c r="D628" s="623">
        <v>16.283999999999999</v>
      </c>
      <c r="E628" s="621">
        <v>16.200500000000002</v>
      </c>
      <c r="F628" s="622">
        <v>15.662800000000001</v>
      </c>
      <c r="G628" s="623">
        <v>16.293900000000001</v>
      </c>
      <c r="H628" s="621">
        <v>18.689800000000002</v>
      </c>
      <c r="I628" s="622">
        <v>18.069800000000001</v>
      </c>
      <c r="J628" s="623">
        <v>18.7973</v>
      </c>
      <c r="K628" s="621">
        <v>21.122199999999999</v>
      </c>
      <c r="L628" s="622">
        <v>20.421700000000001</v>
      </c>
      <c r="M628" s="623">
        <v>21.243200000000002</v>
      </c>
      <c r="N628" s="621">
        <v>22.876799999999999</v>
      </c>
      <c r="O628" s="622">
        <v>22.118400000000001</v>
      </c>
      <c r="P628" s="623">
        <v>23.007400000000001</v>
      </c>
      <c r="Q628" s="621">
        <v>32.2958</v>
      </c>
      <c r="R628" s="622">
        <v>31.227599999999999</v>
      </c>
      <c r="S628" s="623">
        <v>32.476199999999999</v>
      </c>
      <c r="T628" s="621">
        <v>61.807000000000002</v>
      </c>
      <c r="U628" s="622">
        <v>59.786000000000001</v>
      </c>
      <c r="V628" s="623">
        <v>62.113100000000003</v>
      </c>
      <c r="W628" s="621">
        <v>76.416399999999996</v>
      </c>
      <c r="X628" s="622">
        <v>73.937299999999993</v>
      </c>
      <c r="Y628" s="623">
        <v>76.760999999999996</v>
      </c>
    </row>
    <row r="629" spans="1:25">
      <c r="A629" s="227">
        <f t="shared" si="9"/>
        <v>63.2</v>
      </c>
      <c r="B629" s="621">
        <v>13.926399999999999</v>
      </c>
      <c r="C629" s="622">
        <v>13.7111</v>
      </c>
      <c r="D629" s="623">
        <v>13.9979</v>
      </c>
      <c r="E629" s="621">
        <v>13.934900000000001</v>
      </c>
      <c r="F629" s="622">
        <v>13.7194</v>
      </c>
      <c r="G629" s="623">
        <v>14.006399999999999</v>
      </c>
      <c r="H629" s="621">
        <v>16.076699999999999</v>
      </c>
      <c r="I629" s="622">
        <v>15.828099999999999</v>
      </c>
      <c r="J629" s="623">
        <v>16.158999999999999</v>
      </c>
      <c r="K629" s="621">
        <v>18.169699999999999</v>
      </c>
      <c r="L629" s="622">
        <v>17.8889</v>
      </c>
      <c r="M629" s="623">
        <v>18.2624</v>
      </c>
      <c r="N629" s="621">
        <v>19.6797</v>
      </c>
      <c r="O629" s="622">
        <v>19.375599999999999</v>
      </c>
      <c r="P629" s="623">
        <v>19.779800000000002</v>
      </c>
      <c r="Q629" s="621">
        <v>27.788599999999999</v>
      </c>
      <c r="R629" s="622">
        <v>27.359500000000001</v>
      </c>
      <c r="S629" s="623">
        <v>27.927299999999999</v>
      </c>
      <c r="T629" s="621">
        <v>53.243400000000001</v>
      </c>
      <c r="U629" s="622">
        <v>52.424399999999999</v>
      </c>
      <c r="V629" s="623">
        <v>53.482799999999997</v>
      </c>
      <c r="W629" s="621">
        <v>65.882800000000003</v>
      </c>
      <c r="X629" s="622">
        <v>64.871799999999993</v>
      </c>
      <c r="Y629" s="623">
        <v>66.156199999999998</v>
      </c>
    </row>
    <row r="630" spans="1:25">
      <c r="A630" s="227">
        <f t="shared" si="9"/>
        <v>63.3</v>
      </c>
      <c r="B630" s="621">
        <v>12.633699999999999</v>
      </c>
      <c r="C630" s="622">
        <v>12.504899999999999</v>
      </c>
      <c r="D630" s="623">
        <v>12.760199999999999</v>
      </c>
      <c r="E630" s="621">
        <v>12.641400000000001</v>
      </c>
      <c r="F630" s="622">
        <v>12.512499999999999</v>
      </c>
      <c r="G630" s="623">
        <v>12.768000000000001</v>
      </c>
      <c r="H630" s="621">
        <v>14.5846</v>
      </c>
      <c r="I630" s="622">
        <v>14.4359</v>
      </c>
      <c r="J630" s="623">
        <v>14.730399999999999</v>
      </c>
      <c r="K630" s="621">
        <v>16.483599999999999</v>
      </c>
      <c r="L630" s="622">
        <v>16.3155</v>
      </c>
      <c r="M630" s="623">
        <v>16.648099999999999</v>
      </c>
      <c r="N630" s="621">
        <v>17.8536</v>
      </c>
      <c r="O630" s="622">
        <v>17.671600000000002</v>
      </c>
      <c r="P630" s="623">
        <v>18.031600000000001</v>
      </c>
      <c r="Q630" s="621">
        <v>25.2118</v>
      </c>
      <c r="R630" s="622">
        <v>24.954899999999999</v>
      </c>
      <c r="S630" s="623">
        <v>25.460899999999999</v>
      </c>
      <c r="T630" s="621">
        <v>48.324100000000001</v>
      </c>
      <c r="U630" s="622">
        <v>47.832000000000001</v>
      </c>
      <c r="V630" s="623">
        <v>48.778300000000002</v>
      </c>
      <c r="W630" s="621">
        <v>59.811500000000002</v>
      </c>
      <c r="X630" s="622">
        <v>59.202500000000001</v>
      </c>
      <c r="Y630" s="623">
        <v>60.3536</v>
      </c>
    </row>
    <row r="631" spans="1:25">
      <c r="A631" s="227">
        <f t="shared" si="9"/>
        <v>63.4</v>
      </c>
      <c r="B631" s="621">
        <v>11.9961</v>
      </c>
      <c r="C631" s="622">
        <v>11.8789</v>
      </c>
      <c r="D631" s="623">
        <v>12.2377</v>
      </c>
      <c r="E631" s="621">
        <v>12.003399999999999</v>
      </c>
      <c r="F631" s="622">
        <v>11.886100000000001</v>
      </c>
      <c r="G631" s="623">
        <v>12.245100000000001</v>
      </c>
      <c r="H631" s="621">
        <v>13.8484</v>
      </c>
      <c r="I631" s="622">
        <v>13.713100000000001</v>
      </c>
      <c r="J631" s="623">
        <v>14.127000000000001</v>
      </c>
      <c r="K631" s="621">
        <v>15.6515</v>
      </c>
      <c r="L631" s="622">
        <v>15.4986</v>
      </c>
      <c r="M631" s="623">
        <v>15.965999999999999</v>
      </c>
      <c r="N631" s="621">
        <v>16.952200000000001</v>
      </c>
      <c r="O631" s="622">
        <v>16.7867</v>
      </c>
      <c r="P631" s="623">
        <v>17.2927</v>
      </c>
      <c r="Q631" s="621">
        <v>23.937999999999999</v>
      </c>
      <c r="R631" s="622">
        <v>23.704599999999999</v>
      </c>
      <c r="S631" s="623">
        <v>24.4162</v>
      </c>
      <c r="T631" s="621">
        <v>45.872799999999998</v>
      </c>
      <c r="U631" s="622">
        <v>45.428800000000003</v>
      </c>
      <c r="V631" s="623">
        <v>46.763500000000001</v>
      </c>
      <c r="W631" s="621">
        <v>56.769100000000002</v>
      </c>
      <c r="X631" s="622">
        <v>56.222099999999998</v>
      </c>
      <c r="Y631" s="623">
        <v>57.848999999999997</v>
      </c>
    </row>
    <row r="632" spans="1:25">
      <c r="A632" s="227">
        <f t="shared" si="9"/>
        <v>63.5</v>
      </c>
      <c r="B632" s="621">
        <v>12.153700000000001</v>
      </c>
      <c r="C632" s="622">
        <v>11.7561</v>
      </c>
      <c r="D632" s="623">
        <v>12.617599999999999</v>
      </c>
      <c r="E632" s="621">
        <v>12.161099999999999</v>
      </c>
      <c r="F632" s="622">
        <v>11.763299999999999</v>
      </c>
      <c r="G632" s="623">
        <v>12.625299999999999</v>
      </c>
      <c r="H632" s="621">
        <v>14.0297</v>
      </c>
      <c r="I632" s="622">
        <v>13.571099999999999</v>
      </c>
      <c r="J632" s="623">
        <v>14.5649</v>
      </c>
      <c r="K632" s="621">
        <v>15.855600000000001</v>
      </c>
      <c r="L632" s="622">
        <v>15.3377</v>
      </c>
      <c r="M632" s="623">
        <v>16.46</v>
      </c>
      <c r="N632" s="621">
        <v>17.172699999999999</v>
      </c>
      <c r="O632" s="622">
        <v>16.612100000000002</v>
      </c>
      <c r="P632" s="623">
        <v>17.826899999999998</v>
      </c>
      <c r="Q632" s="621">
        <v>24.243200000000002</v>
      </c>
      <c r="R632" s="622">
        <v>23.454799999999999</v>
      </c>
      <c r="S632" s="623">
        <v>25.162800000000001</v>
      </c>
      <c r="T632" s="621">
        <v>46.396900000000002</v>
      </c>
      <c r="U632" s="622">
        <v>44.9178</v>
      </c>
      <c r="V632" s="623">
        <v>48.118299999999998</v>
      </c>
      <c r="W632" s="621">
        <v>57.365200000000002</v>
      </c>
      <c r="X632" s="622">
        <v>55.561599999999999</v>
      </c>
      <c r="Y632" s="623">
        <v>59.4602</v>
      </c>
    </row>
    <row r="633" spans="1:25">
      <c r="A633" s="227">
        <f t="shared" si="9"/>
        <v>63.6</v>
      </c>
      <c r="B633" s="621">
        <v>12.1633</v>
      </c>
      <c r="C633" s="622">
        <v>11.226900000000001</v>
      </c>
      <c r="D633" s="623">
        <v>12.7765</v>
      </c>
      <c r="E633" s="621">
        <v>12.1707</v>
      </c>
      <c r="F633" s="622">
        <v>11.233700000000001</v>
      </c>
      <c r="G633" s="623">
        <v>12.7842</v>
      </c>
      <c r="H633" s="621">
        <v>14.0402</v>
      </c>
      <c r="I633" s="622">
        <v>12.96</v>
      </c>
      <c r="J633" s="623">
        <v>14.747400000000001</v>
      </c>
      <c r="K633" s="621">
        <v>15.8666</v>
      </c>
      <c r="L633" s="622">
        <v>14.6469</v>
      </c>
      <c r="M633" s="623">
        <v>16.665299999999998</v>
      </c>
      <c r="N633" s="621">
        <v>17.183800000000002</v>
      </c>
      <c r="O633" s="622">
        <v>15.863799999999999</v>
      </c>
      <c r="P633" s="623">
        <v>18.048300000000001</v>
      </c>
      <c r="Q633" s="621">
        <v>24.251799999999999</v>
      </c>
      <c r="R633" s="622">
        <v>22.396899999999999</v>
      </c>
      <c r="S633" s="623">
        <v>25.467099999999999</v>
      </c>
      <c r="T633" s="621">
        <v>46.343699999999998</v>
      </c>
      <c r="U633" s="622">
        <v>42.878599999999999</v>
      </c>
      <c r="V633" s="623">
        <v>48.619300000000003</v>
      </c>
      <c r="W633" s="621">
        <v>57.240200000000002</v>
      </c>
      <c r="X633" s="622">
        <v>53.027500000000003</v>
      </c>
      <c r="Y633" s="623">
        <v>60.010599999999997</v>
      </c>
    </row>
    <row r="634" spans="1:25">
      <c r="A634" s="227">
        <f t="shared" si="9"/>
        <v>63.7</v>
      </c>
      <c r="B634" s="621">
        <v>9.7753999999999994</v>
      </c>
      <c r="C634" s="622">
        <v>9.7286000000000001</v>
      </c>
      <c r="D634" s="623">
        <v>10.1882</v>
      </c>
      <c r="E634" s="621">
        <v>9.7813999999999997</v>
      </c>
      <c r="F634" s="622">
        <v>9.7345000000000006</v>
      </c>
      <c r="G634" s="623">
        <v>10.1944</v>
      </c>
      <c r="H634" s="621">
        <v>11.284800000000001</v>
      </c>
      <c r="I634" s="622">
        <v>11.2308</v>
      </c>
      <c r="J634" s="623">
        <v>11.761100000000001</v>
      </c>
      <c r="K634" s="621">
        <v>12.754</v>
      </c>
      <c r="L634" s="622">
        <v>12.693099999999999</v>
      </c>
      <c r="M634" s="623">
        <v>13.292</v>
      </c>
      <c r="N634" s="621">
        <v>13.814</v>
      </c>
      <c r="O634" s="622">
        <v>13.747999999999999</v>
      </c>
      <c r="P634" s="623">
        <v>14.3964</v>
      </c>
      <c r="Q634" s="621">
        <v>19.5062</v>
      </c>
      <c r="R634" s="622">
        <v>19.413699999999999</v>
      </c>
      <c r="S634" s="623">
        <v>20.3261</v>
      </c>
      <c r="T634" s="621">
        <v>37.376800000000003</v>
      </c>
      <c r="U634" s="622">
        <v>37.205500000000001</v>
      </c>
      <c r="V634" s="623">
        <v>38.923400000000001</v>
      </c>
      <c r="W634" s="621">
        <v>46.252400000000002</v>
      </c>
      <c r="X634" s="622">
        <v>46.045400000000001</v>
      </c>
      <c r="Y634" s="623">
        <v>48.144799999999996</v>
      </c>
    </row>
    <row r="635" spans="1:25">
      <c r="A635" s="227">
        <f t="shared" si="9"/>
        <v>63.8</v>
      </c>
      <c r="B635" s="621">
        <v>8.6173000000000002</v>
      </c>
      <c r="C635" s="622">
        <v>8.6621000000000006</v>
      </c>
      <c r="D635" s="623">
        <v>8.9779999999999998</v>
      </c>
      <c r="E635" s="621">
        <v>8.6226000000000003</v>
      </c>
      <c r="F635" s="622">
        <v>8.6674000000000007</v>
      </c>
      <c r="G635" s="623">
        <v>8.9833999999999996</v>
      </c>
      <c r="H635" s="621">
        <v>9.9481000000000002</v>
      </c>
      <c r="I635" s="622">
        <v>9.9998000000000005</v>
      </c>
      <c r="J635" s="623">
        <v>10.3643</v>
      </c>
      <c r="K635" s="621">
        <v>11.243600000000001</v>
      </c>
      <c r="L635" s="622">
        <v>11.302</v>
      </c>
      <c r="M635" s="623">
        <v>11.713800000000001</v>
      </c>
      <c r="N635" s="621">
        <v>12.1783</v>
      </c>
      <c r="O635" s="622">
        <v>12.2415</v>
      </c>
      <c r="P635" s="623">
        <v>12.6873</v>
      </c>
      <c r="Q635" s="621">
        <v>17.198899999999998</v>
      </c>
      <c r="R635" s="622">
        <v>17.2882</v>
      </c>
      <c r="S635" s="623">
        <v>17.916</v>
      </c>
      <c r="T635" s="621">
        <v>32.979799999999997</v>
      </c>
      <c r="U635" s="622">
        <v>33.151200000000003</v>
      </c>
      <c r="V635" s="623">
        <v>34.3371</v>
      </c>
      <c r="W635" s="621">
        <v>40.832500000000003</v>
      </c>
      <c r="X635" s="622">
        <v>41.044400000000003</v>
      </c>
      <c r="Y635" s="623">
        <v>42.497399999999999</v>
      </c>
    </row>
    <row r="636" spans="1:25">
      <c r="A636" s="227">
        <f t="shared" si="9"/>
        <v>63.9</v>
      </c>
      <c r="B636" s="621">
        <v>7.9335000000000004</v>
      </c>
      <c r="C636" s="622">
        <v>8.0030000000000001</v>
      </c>
      <c r="D636" s="623">
        <v>8.3135999999999992</v>
      </c>
      <c r="E636" s="621">
        <v>7.9382999999999999</v>
      </c>
      <c r="F636" s="622">
        <v>8.0078999999999994</v>
      </c>
      <c r="G636" s="623">
        <v>8.3186</v>
      </c>
      <c r="H636" s="621">
        <v>9.1586999999999996</v>
      </c>
      <c r="I636" s="622">
        <v>9.2390000000000008</v>
      </c>
      <c r="J636" s="623">
        <v>9.5973000000000006</v>
      </c>
      <c r="K636" s="621">
        <v>10.3514</v>
      </c>
      <c r="L636" s="622">
        <v>10.4421</v>
      </c>
      <c r="M636" s="623">
        <v>10.847</v>
      </c>
      <c r="N636" s="621">
        <v>11.2119</v>
      </c>
      <c r="O636" s="622">
        <v>11.3102</v>
      </c>
      <c r="P636" s="623">
        <v>11.7485</v>
      </c>
      <c r="Q636" s="621">
        <v>15.8346</v>
      </c>
      <c r="R636" s="622">
        <v>15.9733</v>
      </c>
      <c r="S636" s="623">
        <v>16.590699999999998</v>
      </c>
      <c r="T636" s="621">
        <v>30.367699999999999</v>
      </c>
      <c r="U636" s="622">
        <v>30.633600000000001</v>
      </c>
      <c r="V636" s="623">
        <v>31.801500000000001</v>
      </c>
      <c r="W636" s="621">
        <v>37.6021</v>
      </c>
      <c r="X636" s="622">
        <v>37.930799999999998</v>
      </c>
      <c r="Y636" s="623">
        <v>39.363</v>
      </c>
    </row>
    <row r="637" spans="1:25">
      <c r="A637" s="227">
        <f t="shared" si="9"/>
        <v>64</v>
      </c>
      <c r="B637" s="621">
        <v>7.6234999999999999</v>
      </c>
      <c r="C637" s="622">
        <v>7.6741999999999999</v>
      </c>
      <c r="D637" s="623">
        <v>8.0889000000000006</v>
      </c>
      <c r="E637" s="621">
        <v>7.6280999999999999</v>
      </c>
      <c r="F637" s="622">
        <v>7.6788999999999996</v>
      </c>
      <c r="G637" s="623">
        <v>8.0937999999999999</v>
      </c>
      <c r="H637" s="621">
        <v>8.8007000000000009</v>
      </c>
      <c r="I637" s="622">
        <v>8.8592999999999993</v>
      </c>
      <c r="J637" s="623">
        <v>9.3377999999999997</v>
      </c>
      <c r="K637" s="621">
        <v>9.9466999999999999</v>
      </c>
      <c r="L637" s="622">
        <v>10.013</v>
      </c>
      <c r="M637" s="623">
        <v>10.5535</v>
      </c>
      <c r="N637" s="621">
        <v>10.773400000000001</v>
      </c>
      <c r="O637" s="622">
        <v>10.8453</v>
      </c>
      <c r="P637" s="623">
        <v>11.4305</v>
      </c>
      <c r="Q637" s="621">
        <v>15.213900000000001</v>
      </c>
      <c r="R637" s="622">
        <v>15.3157</v>
      </c>
      <c r="S637" s="623">
        <v>16.139800000000001</v>
      </c>
      <c r="T637" s="621">
        <v>29.1645</v>
      </c>
      <c r="U637" s="622">
        <v>29.363</v>
      </c>
      <c r="V637" s="623">
        <v>30.919499999999999</v>
      </c>
      <c r="W637" s="621">
        <v>36.100900000000003</v>
      </c>
      <c r="X637" s="622">
        <v>36.349299999999999</v>
      </c>
      <c r="Y637" s="623">
        <v>38.256</v>
      </c>
    </row>
    <row r="638" spans="1:25">
      <c r="A638" s="227">
        <f t="shared" si="9"/>
        <v>64.099999999999994</v>
      </c>
      <c r="B638" s="621">
        <v>8.0178999999999991</v>
      </c>
      <c r="C638" s="622">
        <v>7.5694999999999997</v>
      </c>
      <c r="D638" s="623">
        <v>8.7043999999999997</v>
      </c>
      <c r="E638" s="621">
        <v>8.0228000000000002</v>
      </c>
      <c r="F638" s="622">
        <v>7.5740999999999996</v>
      </c>
      <c r="G638" s="623">
        <v>8.7096999999999998</v>
      </c>
      <c r="H638" s="621">
        <v>9.2553999999999998</v>
      </c>
      <c r="I638" s="622">
        <v>8.7382000000000009</v>
      </c>
      <c r="J638" s="623">
        <v>10.0474</v>
      </c>
      <c r="K638" s="621">
        <v>10.4596</v>
      </c>
      <c r="L638" s="622">
        <v>9.8757000000000001</v>
      </c>
      <c r="M638" s="623">
        <v>11.3543</v>
      </c>
      <c r="N638" s="621">
        <v>11.328200000000001</v>
      </c>
      <c r="O638" s="622">
        <v>10.696400000000001</v>
      </c>
      <c r="P638" s="623">
        <v>12.296799999999999</v>
      </c>
      <c r="Q638" s="621">
        <v>15.99</v>
      </c>
      <c r="R638" s="622">
        <v>15.103300000000001</v>
      </c>
      <c r="S638" s="623">
        <v>17.3537</v>
      </c>
      <c r="T638" s="621">
        <v>30.579000000000001</v>
      </c>
      <c r="U638" s="622">
        <v>28.933</v>
      </c>
      <c r="V638" s="623">
        <v>33.152500000000003</v>
      </c>
      <c r="W638" s="621">
        <v>37.789099999999998</v>
      </c>
      <c r="X638" s="622">
        <v>35.7971</v>
      </c>
      <c r="Y638" s="623">
        <v>40.939799999999998</v>
      </c>
    </row>
    <row r="639" spans="1:25">
      <c r="A639" s="227">
        <f t="shared" si="9"/>
        <v>64.2</v>
      </c>
      <c r="B639" s="621">
        <v>6.8509000000000002</v>
      </c>
      <c r="C639" s="622">
        <v>6.8277999999999999</v>
      </c>
      <c r="D639" s="623">
        <v>7.4154</v>
      </c>
      <c r="E639" s="621">
        <v>6.8550000000000004</v>
      </c>
      <c r="F639" s="622">
        <v>6.8319000000000001</v>
      </c>
      <c r="G639" s="623">
        <v>7.4199000000000002</v>
      </c>
      <c r="H639" s="621">
        <v>7.9085999999999999</v>
      </c>
      <c r="I639" s="622">
        <v>7.8821000000000003</v>
      </c>
      <c r="J639" s="623">
        <v>8.56</v>
      </c>
      <c r="K639" s="621">
        <v>8.9381000000000004</v>
      </c>
      <c r="L639" s="622">
        <v>8.9084000000000003</v>
      </c>
      <c r="M639" s="623">
        <v>9.6740999999999993</v>
      </c>
      <c r="N639" s="621">
        <v>9.6808999999999994</v>
      </c>
      <c r="O639" s="622">
        <v>9.6487999999999996</v>
      </c>
      <c r="P639" s="623">
        <v>10.4777</v>
      </c>
      <c r="Q639" s="621">
        <v>13.6692</v>
      </c>
      <c r="R639" s="622">
        <v>13.6251</v>
      </c>
      <c r="S639" s="623">
        <v>14.792</v>
      </c>
      <c r="T639" s="621">
        <v>26.184799999999999</v>
      </c>
      <c r="U639" s="622">
        <v>26.113</v>
      </c>
      <c r="V639" s="623">
        <v>28.312200000000001</v>
      </c>
      <c r="W639" s="621">
        <v>32.396599999999999</v>
      </c>
      <c r="X639" s="622">
        <v>32.318300000000001</v>
      </c>
      <c r="Y639" s="623">
        <v>35.008299999999998</v>
      </c>
    </row>
    <row r="640" spans="1:25">
      <c r="A640" s="227">
        <f t="shared" si="9"/>
        <v>64.3</v>
      </c>
      <c r="B640" s="621">
        <v>5.8620000000000001</v>
      </c>
      <c r="C640" s="622">
        <v>5.9733999999999998</v>
      </c>
      <c r="D640" s="623">
        <v>6.2979000000000003</v>
      </c>
      <c r="E640" s="621">
        <v>5.8654999999999999</v>
      </c>
      <c r="F640" s="622">
        <v>5.9770000000000003</v>
      </c>
      <c r="G640" s="623">
        <v>6.3017000000000003</v>
      </c>
      <c r="H640" s="621">
        <v>6.7672999999999996</v>
      </c>
      <c r="I640" s="622">
        <v>6.8959000000000001</v>
      </c>
      <c r="J640" s="623">
        <v>7.2704000000000004</v>
      </c>
      <c r="K640" s="621">
        <v>7.6486000000000001</v>
      </c>
      <c r="L640" s="622">
        <v>7.7939999999999996</v>
      </c>
      <c r="M640" s="623">
        <v>8.2170000000000005</v>
      </c>
      <c r="N640" s="621">
        <v>8.2844999999999995</v>
      </c>
      <c r="O640" s="622">
        <v>8.4420000000000002</v>
      </c>
      <c r="P640" s="623">
        <v>8.9</v>
      </c>
      <c r="Q640" s="621">
        <v>11.7003</v>
      </c>
      <c r="R640" s="622">
        <v>11.922800000000001</v>
      </c>
      <c r="S640" s="623">
        <v>12.568199999999999</v>
      </c>
      <c r="T640" s="621">
        <v>22.4407</v>
      </c>
      <c r="U640" s="622">
        <v>22.868200000000002</v>
      </c>
      <c r="V640" s="623">
        <v>24.091699999999999</v>
      </c>
      <c r="W640" s="621">
        <v>27.788399999999999</v>
      </c>
      <c r="X640" s="622">
        <v>28.318100000000001</v>
      </c>
      <c r="Y640" s="623">
        <v>29.820799999999998</v>
      </c>
    </row>
    <row r="641" spans="1:25">
      <c r="A641" s="227">
        <f t="shared" si="9"/>
        <v>64.400000000000006</v>
      </c>
      <c r="B641" s="621">
        <v>5.2683</v>
      </c>
      <c r="C641" s="622">
        <v>5.3948999999999998</v>
      </c>
      <c r="D641" s="623">
        <v>5.6672000000000002</v>
      </c>
      <c r="E641" s="621">
        <v>5.2714999999999996</v>
      </c>
      <c r="F641" s="622">
        <v>5.3981000000000003</v>
      </c>
      <c r="G641" s="623">
        <v>5.6706000000000003</v>
      </c>
      <c r="H641" s="621">
        <v>6.0819999999999999</v>
      </c>
      <c r="I641" s="622">
        <v>6.2281000000000004</v>
      </c>
      <c r="J641" s="623">
        <v>6.5423999999999998</v>
      </c>
      <c r="K641" s="621">
        <v>6.8741000000000003</v>
      </c>
      <c r="L641" s="622">
        <v>7.0392999999999999</v>
      </c>
      <c r="M641" s="623">
        <v>7.3944000000000001</v>
      </c>
      <c r="N641" s="621">
        <v>7.4457000000000004</v>
      </c>
      <c r="O641" s="622">
        <v>7.6246</v>
      </c>
      <c r="P641" s="623">
        <v>8.0091000000000001</v>
      </c>
      <c r="Q641" s="621">
        <v>10.516400000000001</v>
      </c>
      <c r="R641" s="622">
        <v>10.7691</v>
      </c>
      <c r="S641" s="623">
        <v>11.3111</v>
      </c>
      <c r="T641" s="621">
        <v>20.177900000000001</v>
      </c>
      <c r="U641" s="622">
        <v>20.662099999999999</v>
      </c>
      <c r="V641" s="623">
        <v>21.691700000000001</v>
      </c>
      <c r="W641" s="621">
        <v>24.993099999999998</v>
      </c>
      <c r="X641" s="622">
        <v>25.592300000000002</v>
      </c>
      <c r="Y641" s="623">
        <v>26.858599999999999</v>
      </c>
    </row>
    <row r="642" spans="1:25">
      <c r="A642" s="227">
        <f t="shared" si="9"/>
        <v>64.5</v>
      </c>
      <c r="B642" s="621">
        <v>4.9015000000000004</v>
      </c>
      <c r="C642" s="622">
        <v>5.0293999999999999</v>
      </c>
      <c r="D642" s="623">
        <v>5.3140000000000001</v>
      </c>
      <c r="E642" s="621">
        <v>4.9044999999999996</v>
      </c>
      <c r="F642" s="622">
        <v>5.0324999999999998</v>
      </c>
      <c r="G642" s="623">
        <v>5.3171999999999997</v>
      </c>
      <c r="H642" s="621">
        <v>5.6585000000000001</v>
      </c>
      <c r="I642" s="622">
        <v>5.8061999999999996</v>
      </c>
      <c r="J642" s="623">
        <v>6.1346999999999996</v>
      </c>
      <c r="K642" s="621">
        <v>6.3955000000000002</v>
      </c>
      <c r="L642" s="622">
        <v>6.5625</v>
      </c>
      <c r="M642" s="623">
        <v>6.9335000000000004</v>
      </c>
      <c r="N642" s="621">
        <v>6.9272999999999998</v>
      </c>
      <c r="O642" s="622">
        <v>7.1081000000000003</v>
      </c>
      <c r="P642" s="623">
        <v>7.5099</v>
      </c>
      <c r="Q642" s="621">
        <v>9.7841000000000005</v>
      </c>
      <c r="R642" s="622">
        <v>10.0395</v>
      </c>
      <c r="S642" s="623">
        <v>10.6059</v>
      </c>
      <c r="T642" s="621">
        <v>18.7715</v>
      </c>
      <c r="U642" s="622">
        <v>19.261399999999998</v>
      </c>
      <c r="V642" s="623">
        <v>20.3371</v>
      </c>
      <c r="W642" s="621">
        <v>23.2501</v>
      </c>
      <c r="X642" s="622">
        <v>23.8567</v>
      </c>
      <c r="Y642" s="623">
        <v>25.179500000000001</v>
      </c>
    </row>
    <row r="643" spans="1:25">
      <c r="A643" s="227">
        <f t="shared" si="9"/>
        <v>64.599999999999994</v>
      </c>
      <c r="B643" s="621">
        <v>4.7580999999999998</v>
      </c>
      <c r="C643" s="622">
        <v>4.8402000000000003</v>
      </c>
      <c r="D643" s="623">
        <v>5.2477</v>
      </c>
      <c r="E643" s="621">
        <v>4.7610000000000001</v>
      </c>
      <c r="F643" s="622">
        <v>4.8430999999999997</v>
      </c>
      <c r="G643" s="623">
        <v>5.2508999999999997</v>
      </c>
      <c r="H643" s="621">
        <v>5.4927999999999999</v>
      </c>
      <c r="I643" s="622">
        <v>5.5876999999999999</v>
      </c>
      <c r="J643" s="623">
        <v>6.0579000000000001</v>
      </c>
      <c r="K643" s="621">
        <v>6.2081</v>
      </c>
      <c r="L643" s="622">
        <v>6.3152999999999997</v>
      </c>
      <c r="M643" s="623">
        <v>6.8464999999999998</v>
      </c>
      <c r="N643" s="621">
        <v>6.7241</v>
      </c>
      <c r="O643" s="622">
        <v>6.8403</v>
      </c>
      <c r="P643" s="623">
        <v>7.4154999999999998</v>
      </c>
      <c r="Q643" s="621">
        <v>9.4957999999999991</v>
      </c>
      <c r="R643" s="622">
        <v>9.6603999999999992</v>
      </c>
      <c r="S643" s="623">
        <v>10.470499999999999</v>
      </c>
      <c r="T643" s="621">
        <v>18.204699999999999</v>
      </c>
      <c r="U643" s="622">
        <v>18.525500000000001</v>
      </c>
      <c r="V643" s="623">
        <v>20.0579</v>
      </c>
      <c r="W643" s="621">
        <v>22.536200000000001</v>
      </c>
      <c r="X643" s="622">
        <v>22.9376</v>
      </c>
      <c r="Y643" s="623">
        <v>24.816700000000001</v>
      </c>
    </row>
    <row r="644" spans="1:25">
      <c r="A644" s="227">
        <f t="shared" si="9"/>
        <v>64.7</v>
      </c>
      <c r="B644" s="621">
        <v>4.7737999999999996</v>
      </c>
      <c r="C644" s="622">
        <v>4.6002999999999998</v>
      </c>
      <c r="D644" s="623">
        <v>5.3631000000000002</v>
      </c>
      <c r="E644" s="621">
        <v>4.7766999999999999</v>
      </c>
      <c r="F644" s="622">
        <v>4.6031000000000004</v>
      </c>
      <c r="G644" s="623">
        <v>5.3663999999999996</v>
      </c>
      <c r="H644" s="621">
        <v>5.5106999999999999</v>
      </c>
      <c r="I644" s="622">
        <v>5.3106999999999998</v>
      </c>
      <c r="J644" s="623">
        <v>6.1906999999999996</v>
      </c>
      <c r="K644" s="621">
        <v>6.2279</v>
      </c>
      <c r="L644" s="622">
        <v>6.0023</v>
      </c>
      <c r="M644" s="623">
        <v>6.9961000000000002</v>
      </c>
      <c r="N644" s="621">
        <v>6.7451999999999996</v>
      </c>
      <c r="O644" s="622">
        <v>6.5011999999999999</v>
      </c>
      <c r="P644" s="623">
        <v>7.577</v>
      </c>
      <c r="Q644" s="621">
        <v>9.5221999999999998</v>
      </c>
      <c r="R644" s="622">
        <v>9.1807999999999996</v>
      </c>
      <c r="S644" s="623">
        <v>10.6942</v>
      </c>
      <c r="T644" s="621">
        <v>18.2227</v>
      </c>
      <c r="U644" s="622">
        <v>17.5991</v>
      </c>
      <c r="V644" s="623">
        <v>20.443200000000001</v>
      </c>
      <c r="W644" s="621">
        <v>22.5306</v>
      </c>
      <c r="X644" s="622">
        <v>21.7849</v>
      </c>
      <c r="Y644" s="623">
        <v>25.256799999999998</v>
      </c>
    </row>
    <row r="645" spans="1:25">
      <c r="A645" s="227">
        <f t="shared" si="9"/>
        <v>64.8</v>
      </c>
      <c r="B645" s="621">
        <v>3.9125000000000001</v>
      </c>
      <c r="C645" s="622">
        <v>4.0311000000000003</v>
      </c>
      <c r="D645" s="623">
        <v>4.3258000000000001</v>
      </c>
      <c r="E645" s="621">
        <v>3.9148999999999998</v>
      </c>
      <c r="F645" s="622">
        <v>4.0335999999999999</v>
      </c>
      <c r="G645" s="623">
        <v>4.3285</v>
      </c>
      <c r="H645" s="621">
        <v>4.5167999999999999</v>
      </c>
      <c r="I645" s="622">
        <v>4.6538000000000004</v>
      </c>
      <c r="J645" s="623">
        <v>4.9938000000000002</v>
      </c>
      <c r="K645" s="621">
        <v>5.1050000000000004</v>
      </c>
      <c r="L645" s="622">
        <v>5.2599</v>
      </c>
      <c r="M645" s="623">
        <v>5.6440999999999999</v>
      </c>
      <c r="N645" s="621">
        <v>5.5294999999999996</v>
      </c>
      <c r="O645" s="622">
        <v>5.6971999999999996</v>
      </c>
      <c r="P645" s="623">
        <v>6.1132</v>
      </c>
      <c r="Q645" s="621">
        <v>7.8095999999999997</v>
      </c>
      <c r="R645" s="622">
        <v>8.0465999999999998</v>
      </c>
      <c r="S645" s="623">
        <v>8.6329999999999991</v>
      </c>
      <c r="T645" s="621">
        <v>14.9808</v>
      </c>
      <c r="U645" s="622">
        <v>15.4368</v>
      </c>
      <c r="V645" s="623">
        <v>16.549800000000001</v>
      </c>
      <c r="W645" s="621">
        <v>18.552900000000001</v>
      </c>
      <c r="X645" s="622">
        <v>19.1187</v>
      </c>
      <c r="Y645" s="623">
        <v>20.486799999999999</v>
      </c>
    </row>
    <row r="646" spans="1:25">
      <c r="A646" s="227">
        <f t="shared" si="9"/>
        <v>64.900000000000006</v>
      </c>
      <c r="B646" s="621">
        <v>3.4666999999999999</v>
      </c>
      <c r="C646" s="622">
        <v>3.5937000000000001</v>
      </c>
      <c r="D646" s="623">
        <v>3.8170999999999999</v>
      </c>
      <c r="E646" s="621">
        <v>3.4687999999999999</v>
      </c>
      <c r="F646" s="622">
        <v>3.5958999999999999</v>
      </c>
      <c r="G646" s="623">
        <v>3.8193999999999999</v>
      </c>
      <c r="H646" s="621">
        <v>4.0021000000000004</v>
      </c>
      <c r="I646" s="622">
        <v>4.1487999999999996</v>
      </c>
      <c r="J646" s="623">
        <v>4.4066000000000001</v>
      </c>
      <c r="K646" s="621">
        <v>4.5235000000000003</v>
      </c>
      <c r="L646" s="622">
        <v>4.6893000000000002</v>
      </c>
      <c r="M646" s="623">
        <v>4.9805000000000001</v>
      </c>
      <c r="N646" s="621">
        <v>4.8996000000000004</v>
      </c>
      <c r="O646" s="622">
        <v>5.0792000000000002</v>
      </c>
      <c r="P646" s="623">
        <v>5.3945999999999996</v>
      </c>
      <c r="Q646" s="621">
        <v>6.9207000000000001</v>
      </c>
      <c r="R646" s="622">
        <v>7.1744000000000003</v>
      </c>
      <c r="S646" s="623">
        <v>7.6192000000000002</v>
      </c>
      <c r="T646" s="621">
        <v>13.283099999999999</v>
      </c>
      <c r="U646" s="622">
        <v>13.7697</v>
      </c>
      <c r="V646" s="623">
        <v>14.6166</v>
      </c>
      <c r="W646" s="621">
        <v>16.456900000000001</v>
      </c>
      <c r="X646" s="622">
        <v>17.0595</v>
      </c>
      <c r="Y646" s="623">
        <v>18.102599999999999</v>
      </c>
    </row>
    <row r="647" spans="1:25">
      <c r="A647" s="227">
        <f t="shared" si="9"/>
        <v>65</v>
      </c>
      <c r="B647" s="621">
        <v>3.1659999999999999</v>
      </c>
      <c r="C647" s="622">
        <v>3.29</v>
      </c>
      <c r="D647" s="623">
        <v>3.4969999999999999</v>
      </c>
      <c r="E647" s="621">
        <v>3.1680000000000001</v>
      </c>
      <c r="F647" s="622">
        <v>3.2919999999999998</v>
      </c>
      <c r="G647" s="623">
        <v>3.4990999999999999</v>
      </c>
      <c r="H647" s="621">
        <v>3.6551</v>
      </c>
      <c r="I647" s="622">
        <v>3.7982</v>
      </c>
      <c r="J647" s="623">
        <v>4.0370999999999997</v>
      </c>
      <c r="K647" s="621">
        <v>4.1311999999999998</v>
      </c>
      <c r="L647" s="622">
        <v>4.2929000000000004</v>
      </c>
      <c r="M647" s="623">
        <v>4.5629</v>
      </c>
      <c r="N647" s="621">
        <v>4.4748000000000001</v>
      </c>
      <c r="O647" s="622">
        <v>4.6498999999999997</v>
      </c>
      <c r="P647" s="623">
        <v>4.9423000000000004</v>
      </c>
      <c r="Q647" s="621">
        <v>6.3208000000000002</v>
      </c>
      <c r="R647" s="622">
        <v>6.5682</v>
      </c>
      <c r="S647" s="623">
        <v>6.9805999999999999</v>
      </c>
      <c r="T647" s="621">
        <v>12.1332</v>
      </c>
      <c r="U647" s="622">
        <v>12.607799999999999</v>
      </c>
      <c r="V647" s="623">
        <v>13.3934</v>
      </c>
      <c r="W647" s="621">
        <v>15.0335</v>
      </c>
      <c r="X647" s="622">
        <v>15.6212</v>
      </c>
      <c r="Y647" s="623">
        <v>16.589500000000001</v>
      </c>
    </row>
    <row r="648" spans="1:25">
      <c r="A648" s="227">
        <f t="shared" si="9"/>
        <v>65.099999999999994</v>
      </c>
      <c r="B648" s="621">
        <v>2.9741</v>
      </c>
      <c r="C648" s="622">
        <v>3.0908000000000002</v>
      </c>
      <c r="D648" s="623">
        <v>3.3197000000000001</v>
      </c>
      <c r="E648" s="621">
        <v>2.9759000000000002</v>
      </c>
      <c r="F648" s="622">
        <v>3.0926999999999998</v>
      </c>
      <c r="G648" s="623">
        <v>3.3218000000000001</v>
      </c>
      <c r="H648" s="621">
        <v>3.4335</v>
      </c>
      <c r="I648" s="622">
        <v>3.5682999999999998</v>
      </c>
      <c r="J648" s="623">
        <v>3.8323999999999998</v>
      </c>
      <c r="K648" s="621">
        <v>3.8807</v>
      </c>
      <c r="L648" s="622">
        <v>4.0331000000000001</v>
      </c>
      <c r="M648" s="623">
        <v>4.3315000000000001</v>
      </c>
      <c r="N648" s="621">
        <v>4.2034000000000002</v>
      </c>
      <c r="O648" s="622">
        <v>4.3684000000000003</v>
      </c>
      <c r="P648" s="623">
        <v>4.6916000000000002</v>
      </c>
      <c r="Q648" s="621">
        <v>5.9371999999999998</v>
      </c>
      <c r="R648" s="622">
        <v>6.1703000000000001</v>
      </c>
      <c r="S648" s="623">
        <v>6.6261000000000001</v>
      </c>
      <c r="T648" s="621">
        <v>11.394</v>
      </c>
      <c r="U648" s="622">
        <v>11.841799999999999</v>
      </c>
      <c r="V648" s="623">
        <v>12.7087</v>
      </c>
      <c r="W648" s="621">
        <v>14.1152</v>
      </c>
      <c r="X648" s="622">
        <v>14.670299999999999</v>
      </c>
      <c r="Y648" s="623">
        <v>15.737399999999999</v>
      </c>
    </row>
    <row r="649" spans="1:25">
      <c r="A649" s="227">
        <f t="shared" si="9"/>
        <v>65.2</v>
      </c>
      <c r="B649" s="621">
        <v>2.9632999999999998</v>
      </c>
      <c r="C649" s="622">
        <v>2.9603000000000002</v>
      </c>
      <c r="D649" s="623">
        <v>3.3932000000000002</v>
      </c>
      <c r="E649" s="621">
        <v>2.9651000000000001</v>
      </c>
      <c r="F649" s="622">
        <v>2.9621</v>
      </c>
      <c r="G649" s="623">
        <v>3.3953000000000002</v>
      </c>
      <c r="H649" s="621">
        <v>3.4207999999999998</v>
      </c>
      <c r="I649" s="622">
        <v>3.4175</v>
      </c>
      <c r="J649" s="623">
        <v>3.9169999999999998</v>
      </c>
      <c r="K649" s="621">
        <v>3.8662000000000001</v>
      </c>
      <c r="L649" s="622">
        <v>3.8626</v>
      </c>
      <c r="M649" s="623">
        <v>4.4268000000000001</v>
      </c>
      <c r="N649" s="621">
        <v>4.1875</v>
      </c>
      <c r="O649" s="622">
        <v>4.1837</v>
      </c>
      <c r="P649" s="623">
        <v>4.7945000000000002</v>
      </c>
      <c r="Q649" s="621">
        <v>5.9128999999999996</v>
      </c>
      <c r="R649" s="622">
        <v>5.9088000000000003</v>
      </c>
      <c r="S649" s="623">
        <v>6.7686000000000002</v>
      </c>
      <c r="T649" s="621">
        <v>11.329499999999999</v>
      </c>
      <c r="U649" s="622">
        <v>11.334199999999999</v>
      </c>
      <c r="V649" s="623">
        <v>12.955399999999999</v>
      </c>
      <c r="W649" s="621">
        <v>14.02</v>
      </c>
      <c r="X649" s="622">
        <v>14.0364</v>
      </c>
      <c r="Y649" s="623">
        <v>16.020199999999999</v>
      </c>
    </row>
    <row r="650" spans="1:25">
      <c r="A650" s="227">
        <f t="shared" ref="A650:A713" si="10">ROUND(A649+0.1,1)</f>
        <v>65.3</v>
      </c>
      <c r="B650" s="621">
        <v>2.5758999999999999</v>
      </c>
      <c r="C650" s="622">
        <v>2.6697000000000002</v>
      </c>
      <c r="D650" s="623">
        <v>2.9176000000000002</v>
      </c>
      <c r="E650" s="621">
        <v>2.5773999999999999</v>
      </c>
      <c r="F650" s="622">
        <v>2.6713</v>
      </c>
      <c r="G650" s="623">
        <v>2.9194</v>
      </c>
      <c r="H650" s="621">
        <v>2.9737</v>
      </c>
      <c r="I650" s="622">
        <v>3.0819999999999999</v>
      </c>
      <c r="J650" s="623">
        <v>3.3681000000000001</v>
      </c>
      <c r="K650" s="621">
        <v>3.3610000000000002</v>
      </c>
      <c r="L650" s="622">
        <v>3.4834999999999998</v>
      </c>
      <c r="M650" s="623">
        <v>3.8067000000000002</v>
      </c>
      <c r="N650" s="621">
        <v>3.6404000000000001</v>
      </c>
      <c r="O650" s="622">
        <v>3.7730999999999999</v>
      </c>
      <c r="P650" s="623">
        <v>4.1231</v>
      </c>
      <c r="Q650" s="621">
        <v>5.1417000000000002</v>
      </c>
      <c r="R650" s="622">
        <v>5.3292999999999999</v>
      </c>
      <c r="S650" s="623">
        <v>5.8226000000000004</v>
      </c>
      <c r="T650" s="621">
        <v>9.8642000000000003</v>
      </c>
      <c r="U650" s="622">
        <v>10.226100000000001</v>
      </c>
      <c r="V650" s="623">
        <v>11.1625</v>
      </c>
      <c r="W650" s="621">
        <v>12.2173</v>
      </c>
      <c r="X650" s="622">
        <v>12.667299999999999</v>
      </c>
      <c r="Y650" s="623">
        <v>13.818300000000001</v>
      </c>
    </row>
    <row r="651" spans="1:25">
      <c r="A651" s="227">
        <f t="shared" si="10"/>
        <v>65.400000000000006</v>
      </c>
      <c r="B651" s="621">
        <v>2.2694000000000001</v>
      </c>
      <c r="C651" s="622">
        <v>2.3730000000000002</v>
      </c>
      <c r="D651" s="623">
        <v>2.5436000000000001</v>
      </c>
      <c r="E651" s="621">
        <v>2.2707999999999999</v>
      </c>
      <c r="F651" s="622">
        <v>2.3744999999999998</v>
      </c>
      <c r="G651" s="623">
        <v>2.5451999999999999</v>
      </c>
      <c r="H651" s="621">
        <v>2.62</v>
      </c>
      <c r="I651" s="622">
        <v>2.7395999999999998</v>
      </c>
      <c r="J651" s="623">
        <v>2.9365000000000001</v>
      </c>
      <c r="K651" s="621">
        <v>2.9613</v>
      </c>
      <c r="L651" s="622">
        <v>3.0964999999999998</v>
      </c>
      <c r="M651" s="623">
        <v>3.319</v>
      </c>
      <c r="N651" s="621">
        <v>3.2075999999999998</v>
      </c>
      <c r="O651" s="622">
        <v>3.3540000000000001</v>
      </c>
      <c r="P651" s="623">
        <v>3.5950000000000002</v>
      </c>
      <c r="Q651" s="621">
        <v>4.5308999999999999</v>
      </c>
      <c r="R651" s="622">
        <v>4.7377000000000002</v>
      </c>
      <c r="S651" s="623">
        <v>5.0777000000000001</v>
      </c>
      <c r="T651" s="621">
        <v>8.6984999999999992</v>
      </c>
      <c r="U651" s="622">
        <v>9.0954999999999995</v>
      </c>
      <c r="V651" s="623">
        <v>9.7438000000000002</v>
      </c>
      <c r="W651" s="621">
        <v>10.7788</v>
      </c>
      <c r="X651" s="622">
        <v>11.270799999999999</v>
      </c>
      <c r="Y651" s="623">
        <v>12.0701</v>
      </c>
    </row>
    <row r="652" spans="1:25">
      <c r="A652" s="227">
        <f t="shared" si="10"/>
        <v>65.5</v>
      </c>
      <c r="B652" s="621">
        <v>2.0571000000000002</v>
      </c>
      <c r="C652" s="622">
        <v>2.1541999999999999</v>
      </c>
      <c r="D652" s="623">
        <v>2.3020999999999998</v>
      </c>
      <c r="E652" s="621">
        <v>2.0583</v>
      </c>
      <c r="F652" s="622">
        <v>2.1555</v>
      </c>
      <c r="G652" s="623">
        <v>2.3035000000000001</v>
      </c>
      <c r="H652" s="621">
        <v>2.3748999999999998</v>
      </c>
      <c r="I652" s="622">
        <v>2.4870000000000001</v>
      </c>
      <c r="J652" s="623">
        <v>2.6577000000000002</v>
      </c>
      <c r="K652" s="621">
        <v>2.6842000000000001</v>
      </c>
      <c r="L652" s="622">
        <v>2.8109999999999999</v>
      </c>
      <c r="M652" s="623">
        <v>3.0038999999999998</v>
      </c>
      <c r="N652" s="621">
        <v>2.9075000000000002</v>
      </c>
      <c r="O652" s="622">
        <v>3.0448</v>
      </c>
      <c r="P652" s="623">
        <v>3.2536999999999998</v>
      </c>
      <c r="Q652" s="621">
        <v>4.1071999999999997</v>
      </c>
      <c r="R652" s="622">
        <v>4.3010999999999999</v>
      </c>
      <c r="S652" s="623">
        <v>4.5960000000000001</v>
      </c>
      <c r="T652" s="621">
        <v>7.8867000000000003</v>
      </c>
      <c r="U652" s="622">
        <v>8.2590000000000003</v>
      </c>
      <c r="V652" s="623">
        <v>8.8217999999999996</v>
      </c>
      <c r="W652" s="621">
        <v>9.7744</v>
      </c>
      <c r="X652" s="622">
        <v>10.2356</v>
      </c>
      <c r="Y652" s="623">
        <v>10.930300000000001</v>
      </c>
    </row>
    <row r="653" spans="1:25">
      <c r="A653" s="227">
        <f t="shared" si="10"/>
        <v>65.599999999999994</v>
      </c>
      <c r="B653" s="621">
        <v>1.9036</v>
      </c>
      <c r="C653" s="622">
        <v>1.9954000000000001</v>
      </c>
      <c r="D653" s="623">
        <v>2.1406999999999998</v>
      </c>
      <c r="E653" s="621">
        <v>1.9048</v>
      </c>
      <c r="F653" s="622">
        <v>1.9965999999999999</v>
      </c>
      <c r="G653" s="623">
        <v>2.1419999999999999</v>
      </c>
      <c r="H653" s="621">
        <v>2.1977000000000002</v>
      </c>
      <c r="I653" s="622">
        <v>2.3035999999999999</v>
      </c>
      <c r="J653" s="623">
        <v>2.4714</v>
      </c>
      <c r="K653" s="621">
        <v>2.484</v>
      </c>
      <c r="L653" s="622">
        <v>2.6036999999999999</v>
      </c>
      <c r="M653" s="623">
        <v>2.7932999999999999</v>
      </c>
      <c r="N653" s="621">
        <v>2.6905999999999999</v>
      </c>
      <c r="O653" s="622">
        <v>2.8203</v>
      </c>
      <c r="P653" s="623">
        <v>3.0255999999999998</v>
      </c>
      <c r="Q653" s="621">
        <v>3.8008000000000002</v>
      </c>
      <c r="R653" s="622">
        <v>3.984</v>
      </c>
      <c r="S653" s="623">
        <v>4.2736999999999998</v>
      </c>
      <c r="T653" s="621">
        <v>7.2980999999999998</v>
      </c>
      <c r="U653" s="622">
        <v>7.6497000000000002</v>
      </c>
      <c r="V653" s="623">
        <v>8.2026000000000003</v>
      </c>
      <c r="W653" s="621">
        <v>9.0446000000000009</v>
      </c>
      <c r="X653" s="622">
        <v>9.4803999999999995</v>
      </c>
      <c r="Y653" s="623">
        <v>10.162599999999999</v>
      </c>
    </row>
    <row r="654" spans="1:25">
      <c r="A654" s="227">
        <f t="shared" si="10"/>
        <v>65.7</v>
      </c>
      <c r="B654" s="621">
        <v>1.8064</v>
      </c>
      <c r="C654" s="622">
        <v>1.8838999999999999</v>
      </c>
      <c r="D654" s="623">
        <v>2.0611000000000002</v>
      </c>
      <c r="E654" s="621">
        <v>1.8075000000000001</v>
      </c>
      <c r="F654" s="622">
        <v>1.885</v>
      </c>
      <c r="G654" s="623">
        <v>2.0623</v>
      </c>
      <c r="H654" s="621">
        <v>2.0855000000000001</v>
      </c>
      <c r="I654" s="622">
        <v>2.1749000000000001</v>
      </c>
      <c r="J654" s="623">
        <v>2.3794</v>
      </c>
      <c r="K654" s="621">
        <v>2.3571</v>
      </c>
      <c r="L654" s="622">
        <v>2.4582000000000002</v>
      </c>
      <c r="M654" s="623">
        <v>2.6892999999999998</v>
      </c>
      <c r="N654" s="621">
        <v>2.5531000000000001</v>
      </c>
      <c r="O654" s="622">
        <v>2.6625999999999999</v>
      </c>
      <c r="P654" s="623">
        <v>2.9127999999999998</v>
      </c>
      <c r="Q654" s="621">
        <v>3.6063000000000001</v>
      </c>
      <c r="R654" s="622">
        <v>3.7610999999999999</v>
      </c>
      <c r="S654" s="623">
        <v>4.1138000000000003</v>
      </c>
      <c r="T654" s="621">
        <v>6.9214000000000002</v>
      </c>
      <c r="U654" s="622">
        <v>7.2198000000000002</v>
      </c>
      <c r="V654" s="623">
        <v>7.8903999999999996</v>
      </c>
      <c r="W654" s="621">
        <v>8.5749999999999993</v>
      </c>
      <c r="X654" s="622">
        <v>8.9458000000000002</v>
      </c>
      <c r="Y654" s="623">
        <v>9.7710000000000008</v>
      </c>
    </row>
    <row r="655" spans="1:25">
      <c r="A655" s="227">
        <f t="shared" si="10"/>
        <v>65.8</v>
      </c>
      <c r="B655" s="621">
        <v>1.6991000000000001</v>
      </c>
      <c r="C655" s="622">
        <v>1.7528999999999999</v>
      </c>
      <c r="D655" s="623">
        <v>1.9578</v>
      </c>
      <c r="E655" s="621">
        <v>1.7001999999999999</v>
      </c>
      <c r="F655" s="622">
        <v>1.7539</v>
      </c>
      <c r="G655" s="623">
        <v>1.9590000000000001</v>
      </c>
      <c r="H655" s="621">
        <v>1.9616</v>
      </c>
      <c r="I655" s="622">
        <v>2.0236000000000001</v>
      </c>
      <c r="J655" s="623">
        <v>2.2601</v>
      </c>
      <c r="K655" s="621">
        <v>2.2170000000000001</v>
      </c>
      <c r="L655" s="622">
        <v>2.2871999999999999</v>
      </c>
      <c r="M655" s="623">
        <v>2.5543999999999998</v>
      </c>
      <c r="N655" s="621">
        <v>2.4014000000000002</v>
      </c>
      <c r="O655" s="622">
        <v>2.4773999999999998</v>
      </c>
      <c r="P655" s="623">
        <v>2.7667000000000002</v>
      </c>
      <c r="Q655" s="621">
        <v>3.3915999999999999</v>
      </c>
      <c r="R655" s="622">
        <v>3.4994000000000001</v>
      </c>
      <c r="S655" s="623">
        <v>3.907</v>
      </c>
      <c r="T655" s="621">
        <v>6.5068000000000001</v>
      </c>
      <c r="U655" s="622">
        <v>6.7168999999999999</v>
      </c>
      <c r="V655" s="623">
        <v>7.4892000000000003</v>
      </c>
      <c r="W655" s="621">
        <v>8.0592000000000006</v>
      </c>
      <c r="X655" s="622">
        <v>8.3219999999999992</v>
      </c>
      <c r="Y655" s="623">
        <v>9.2705000000000002</v>
      </c>
    </row>
    <row r="656" spans="1:25">
      <c r="A656" s="227">
        <f t="shared" si="10"/>
        <v>65.900000000000006</v>
      </c>
      <c r="B656" s="621">
        <v>1.4984999999999999</v>
      </c>
      <c r="C656" s="622">
        <v>1.573</v>
      </c>
      <c r="D656" s="623">
        <v>1.6962999999999999</v>
      </c>
      <c r="E656" s="621">
        <v>1.4994000000000001</v>
      </c>
      <c r="F656" s="622">
        <v>1.5739000000000001</v>
      </c>
      <c r="G656" s="623">
        <v>1.6973</v>
      </c>
      <c r="H656" s="621">
        <v>1.73</v>
      </c>
      <c r="I656" s="622">
        <v>1.8160000000000001</v>
      </c>
      <c r="J656" s="623">
        <v>1.9582999999999999</v>
      </c>
      <c r="K656" s="621">
        <v>1.9554</v>
      </c>
      <c r="L656" s="622">
        <v>2.0525000000000002</v>
      </c>
      <c r="M656" s="623">
        <v>2.2134</v>
      </c>
      <c r="N656" s="621">
        <v>2.1179999999999999</v>
      </c>
      <c r="O656" s="622">
        <v>2.2233000000000001</v>
      </c>
      <c r="P656" s="623">
        <v>2.3975</v>
      </c>
      <c r="Q656" s="621">
        <v>2.9918999999999998</v>
      </c>
      <c r="R656" s="622">
        <v>3.1406000000000001</v>
      </c>
      <c r="S656" s="623">
        <v>3.3864999999999998</v>
      </c>
      <c r="T656" s="621">
        <v>5.7450000000000001</v>
      </c>
      <c r="U656" s="622">
        <v>6.0308000000000002</v>
      </c>
      <c r="V656" s="623">
        <v>6.4999000000000002</v>
      </c>
      <c r="W656" s="621">
        <v>7.12</v>
      </c>
      <c r="X656" s="622">
        <v>7.4743000000000004</v>
      </c>
      <c r="Y656" s="623">
        <v>8.0533000000000001</v>
      </c>
    </row>
    <row r="657" spans="1:25">
      <c r="A657" s="227">
        <f t="shared" si="10"/>
        <v>66</v>
      </c>
      <c r="B657" s="621">
        <v>1.3627</v>
      </c>
      <c r="C657" s="622">
        <v>1.431</v>
      </c>
      <c r="D657" s="623">
        <v>1.5342</v>
      </c>
      <c r="E657" s="621">
        <v>1.3634999999999999</v>
      </c>
      <c r="F657" s="622">
        <v>1.4318</v>
      </c>
      <c r="G657" s="623">
        <v>1.5351999999999999</v>
      </c>
      <c r="H657" s="621">
        <v>1.5731999999999999</v>
      </c>
      <c r="I657" s="622">
        <v>1.6519999999999999</v>
      </c>
      <c r="J657" s="623">
        <v>1.7712000000000001</v>
      </c>
      <c r="K657" s="621">
        <v>1.7782</v>
      </c>
      <c r="L657" s="622">
        <v>1.8673</v>
      </c>
      <c r="M657" s="623">
        <v>2.0019999999999998</v>
      </c>
      <c r="N657" s="621">
        <v>1.9260999999999999</v>
      </c>
      <c r="O657" s="622">
        <v>2.0226000000000002</v>
      </c>
      <c r="P657" s="623">
        <v>2.1684999999999999</v>
      </c>
      <c r="Q657" s="621">
        <v>2.7210000000000001</v>
      </c>
      <c r="R657" s="622">
        <v>2.8573</v>
      </c>
      <c r="S657" s="623">
        <v>3.0632000000000001</v>
      </c>
      <c r="T657" s="621">
        <v>5.226</v>
      </c>
      <c r="U657" s="622">
        <v>5.4878999999999998</v>
      </c>
      <c r="V657" s="623">
        <v>5.8815999999999997</v>
      </c>
      <c r="W657" s="621">
        <v>6.4778000000000002</v>
      </c>
      <c r="X657" s="622">
        <v>6.8023999999999996</v>
      </c>
      <c r="Y657" s="623">
        <v>7.2888999999999999</v>
      </c>
    </row>
    <row r="658" spans="1:25">
      <c r="A658" s="227">
        <f t="shared" si="10"/>
        <v>66.099999999999994</v>
      </c>
      <c r="B658" s="621">
        <v>1.2585</v>
      </c>
      <c r="C658" s="622">
        <v>1.3216000000000001</v>
      </c>
      <c r="D658" s="623">
        <v>1.4174</v>
      </c>
      <c r="E658" s="621">
        <v>1.2593000000000001</v>
      </c>
      <c r="F658" s="622">
        <v>1.3224</v>
      </c>
      <c r="G658" s="623">
        <v>1.4182999999999999</v>
      </c>
      <c r="H658" s="621">
        <v>1.4530000000000001</v>
      </c>
      <c r="I658" s="622">
        <v>1.5257000000000001</v>
      </c>
      <c r="J658" s="623">
        <v>1.6364000000000001</v>
      </c>
      <c r="K658" s="621">
        <v>1.6423000000000001</v>
      </c>
      <c r="L658" s="622">
        <v>1.7244999999999999</v>
      </c>
      <c r="M658" s="623">
        <v>1.8495999999999999</v>
      </c>
      <c r="N658" s="621">
        <v>1.7788999999999999</v>
      </c>
      <c r="O658" s="622">
        <v>1.8680000000000001</v>
      </c>
      <c r="P658" s="623">
        <v>2.0034000000000001</v>
      </c>
      <c r="Q658" s="621">
        <v>2.5129999999999999</v>
      </c>
      <c r="R658" s="622">
        <v>2.6389</v>
      </c>
      <c r="S658" s="623">
        <v>2.83</v>
      </c>
      <c r="T658" s="621">
        <v>4.8266999999999998</v>
      </c>
      <c r="U658" s="622">
        <v>5.0685000000000002</v>
      </c>
      <c r="V658" s="623">
        <v>5.4340999999999999</v>
      </c>
      <c r="W658" s="621">
        <v>5.9829999999999997</v>
      </c>
      <c r="X658" s="622">
        <v>6.2828999999999997</v>
      </c>
      <c r="Y658" s="623">
        <v>6.7346000000000004</v>
      </c>
    </row>
    <row r="659" spans="1:25">
      <c r="A659" s="227">
        <f t="shared" si="10"/>
        <v>66.2</v>
      </c>
      <c r="B659" s="621">
        <v>1.1793</v>
      </c>
      <c r="C659" s="622">
        <v>1.2378</v>
      </c>
      <c r="D659" s="623">
        <v>1.3368</v>
      </c>
      <c r="E659" s="621">
        <v>1.18</v>
      </c>
      <c r="F659" s="622">
        <v>1.2384999999999999</v>
      </c>
      <c r="G659" s="623">
        <v>1.3375999999999999</v>
      </c>
      <c r="H659" s="621">
        <v>1.3614999999999999</v>
      </c>
      <c r="I659" s="622">
        <v>1.429</v>
      </c>
      <c r="J659" s="623">
        <v>1.5432999999999999</v>
      </c>
      <c r="K659" s="621">
        <v>1.5388999999999999</v>
      </c>
      <c r="L659" s="622">
        <v>1.6152</v>
      </c>
      <c r="M659" s="623">
        <v>1.7443</v>
      </c>
      <c r="N659" s="621">
        <v>1.6669</v>
      </c>
      <c r="O659" s="622">
        <v>1.7495000000000001</v>
      </c>
      <c r="P659" s="623">
        <v>1.8894</v>
      </c>
      <c r="Q659" s="621">
        <v>2.3546999999999998</v>
      </c>
      <c r="R659" s="622">
        <v>2.4714999999999998</v>
      </c>
      <c r="S659" s="623">
        <v>2.6688000000000001</v>
      </c>
      <c r="T659" s="621">
        <v>4.5221</v>
      </c>
      <c r="U659" s="622">
        <v>4.7465000000000002</v>
      </c>
      <c r="V659" s="623">
        <v>5.1234999999999999</v>
      </c>
      <c r="W659" s="621">
        <v>5.6048999999999998</v>
      </c>
      <c r="X659" s="622">
        <v>5.8832000000000004</v>
      </c>
      <c r="Y659" s="623">
        <v>6.3486000000000002</v>
      </c>
    </row>
    <row r="660" spans="1:25">
      <c r="A660" s="227">
        <f t="shared" si="10"/>
        <v>66.3</v>
      </c>
      <c r="B660" s="621">
        <v>1.1482000000000001</v>
      </c>
      <c r="C660" s="622">
        <v>1.1664000000000001</v>
      </c>
      <c r="D660" s="623">
        <v>1.3246</v>
      </c>
      <c r="E660" s="621">
        <v>1.1489</v>
      </c>
      <c r="F660" s="622">
        <v>1.1671</v>
      </c>
      <c r="G660" s="623">
        <v>1.3253999999999999</v>
      </c>
      <c r="H660" s="621">
        <v>1.3254999999999999</v>
      </c>
      <c r="I660" s="622">
        <v>1.3465</v>
      </c>
      <c r="J660" s="623">
        <v>1.5290999999999999</v>
      </c>
      <c r="K660" s="621">
        <v>1.4982</v>
      </c>
      <c r="L660" s="622">
        <v>1.522</v>
      </c>
      <c r="M660" s="623">
        <v>1.7282</v>
      </c>
      <c r="N660" s="621">
        <v>1.6227</v>
      </c>
      <c r="O660" s="622">
        <v>1.6485000000000001</v>
      </c>
      <c r="P660" s="623">
        <v>1.8717999999999999</v>
      </c>
      <c r="Q660" s="621">
        <v>2.2917999999999998</v>
      </c>
      <c r="R660" s="622">
        <v>2.3287</v>
      </c>
      <c r="S660" s="623">
        <v>2.6432000000000002</v>
      </c>
      <c r="T660" s="621">
        <v>4.3962000000000003</v>
      </c>
      <c r="U660" s="622">
        <v>4.4714999999999998</v>
      </c>
      <c r="V660" s="623">
        <v>5.0663999999999998</v>
      </c>
      <c r="W660" s="621">
        <v>5.4446000000000003</v>
      </c>
      <c r="X660" s="622">
        <v>5.5415000000000001</v>
      </c>
      <c r="Y660" s="623">
        <v>6.2713000000000001</v>
      </c>
    </row>
    <row r="661" spans="1:25">
      <c r="A661" s="227">
        <f t="shared" si="10"/>
        <v>66.400000000000006</v>
      </c>
      <c r="B661" s="621">
        <v>1.0178</v>
      </c>
      <c r="C661" s="622">
        <v>1.0671999999999999</v>
      </c>
      <c r="D661" s="623">
        <v>1.1536</v>
      </c>
      <c r="E661" s="621">
        <v>1.0184</v>
      </c>
      <c r="F661" s="622">
        <v>1.0678000000000001</v>
      </c>
      <c r="G661" s="623">
        <v>1.1543000000000001</v>
      </c>
      <c r="H661" s="621">
        <v>1.175</v>
      </c>
      <c r="I661" s="622">
        <v>1.232</v>
      </c>
      <c r="J661" s="623">
        <v>1.3318000000000001</v>
      </c>
      <c r="K661" s="621">
        <v>1.3281000000000001</v>
      </c>
      <c r="L661" s="622">
        <v>1.3925000000000001</v>
      </c>
      <c r="M661" s="623">
        <v>1.5053000000000001</v>
      </c>
      <c r="N661" s="621">
        <v>1.4384999999999999</v>
      </c>
      <c r="O661" s="622">
        <v>1.5084</v>
      </c>
      <c r="P661" s="623">
        <v>1.6305000000000001</v>
      </c>
      <c r="Q661" s="621">
        <v>2.0320999999999998</v>
      </c>
      <c r="R661" s="622">
        <v>2.1307999999999998</v>
      </c>
      <c r="S661" s="623">
        <v>2.3031999999999999</v>
      </c>
      <c r="T661" s="621">
        <v>3.9026999999999998</v>
      </c>
      <c r="U661" s="622">
        <v>4.0925000000000002</v>
      </c>
      <c r="V661" s="623">
        <v>4.4217000000000004</v>
      </c>
      <c r="W661" s="621">
        <v>4.8372999999999999</v>
      </c>
      <c r="X661" s="622">
        <v>5.0727000000000002</v>
      </c>
      <c r="Y661" s="623">
        <v>5.4793000000000003</v>
      </c>
    </row>
    <row r="662" spans="1:25">
      <c r="A662" s="227">
        <f t="shared" si="10"/>
        <v>66.5</v>
      </c>
      <c r="B662" s="621">
        <v>0.93510000000000004</v>
      </c>
      <c r="C662" s="622">
        <v>0.98</v>
      </c>
      <c r="D662" s="623">
        <v>1.0515000000000001</v>
      </c>
      <c r="E662" s="621">
        <v>0.93569999999999998</v>
      </c>
      <c r="F662" s="622">
        <v>0.98060000000000003</v>
      </c>
      <c r="G662" s="623">
        <v>1.0522</v>
      </c>
      <c r="H662" s="621">
        <v>1.0795999999999999</v>
      </c>
      <c r="I662" s="622">
        <v>1.1314</v>
      </c>
      <c r="J662" s="623">
        <v>1.214</v>
      </c>
      <c r="K662" s="621">
        <v>1.2202999999999999</v>
      </c>
      <c r="L662" s="622">
        <v>1.2787999999999999</v>
      </c>
      <c r="M662" s="623">
        <v>1.3721000000000001</v>
      </c>
      <c r="N662" s="621">
        <v>1.3218000000000001</v>
      </c>
      <c r="O662" s="622">
        <v>1.3852</v>
      </c>
      <c r="P662" s="623">
        <v>1.4863</v>
      </c>
      <c r="Q662" s="621">
        <v>1.8673</v>
      </c>
      <c r="R662" s="622">
        <v>1.9569000000000001</v>
      </c>
      <c r="S662" s="623">
        <v>2.0996000000000001</v>
      </c>
      <c r="T662" s="621">
        <v>3.5867</v>
      </c>
      <c r="U662" s="622">
        <v>3.7591000000000001</v>
      </c>
      <c r="V662" s="623">
        <v>4.0321999999999996</v>
      </c>
      <c r="W662" s="621">
        <v>4.4462999999999999</v>
      </c>
      <c r="X662" s="622">
        <v>4.66</v>
      </c>
      <c r="Y662" s="623">
        <v>4.9977999999999998</v>
      </c>
    </row>
    <row r="663" spans="1:25">
      <c r="A663" s="227">
        <f t="shared" si="10"/>
        <v>66.599999999999994</v>
      </c>
      <c r="B663" s="621">
        <v>0.86909999999999998</v>
      </c>
      <c r="C663" s="622">
        <v>0.90969999999999995</v>
      </c>
      <c r="D663" s="623">
        <v>0.97470000000000001</v>
      </c>
      <c r="E663" s="621">
        <v>0.86960000000000004</v>
      </c>
      <c r="F663" s="622">
        <v>0.9103</v>
      </c>
      <c r="G663" s="623">
        <v>0.97529999999999994</v>
      </c>
      <c r="H663" s="621">
        <v>1.0033000000000001</v>
      </c>
      <c r="I663" s="622">
        <v>1.0503</v>
      </c>
      <c r="J663" s="623">
        <v>1.1253</v>
      </c>
      <c r="K663" s="621">
        <v>1.1341000000000001</v>
      </c>
      <c r="L663" s="622">
        <v>1.1871</v>
      </c>
      <c r="M663" s="623">
        <v>1.2719</v>
      </c>
      <c r="N663" s="621">
        <v>1.2283999999999999</v>
      </c>
      <c r="O663" s="622">
        <v>1.2859</v>
      </c>
      <c r="P663" s="623">
        <v>1.3776999999999999</v>
      </c>
      <c r="Q663" s="621">
        <v>1.7354000000000001</v>
      </c>
      <c r="R663" s="622">
        <v>1.8166</v>
      </c>
      <c r="S663" s="623">
        <v>1.9461999999999999</v>
      </c>
      <c r="T663" s="621">
        <v>3.3336000000000001</v>
      </c>
      <c r="U663" s="622">
        <v>3.4897999999999998</v>
      </c>
      <c r="V663" s="623">
        <v>3.7381000000000002</v>
      </c>
      <c r="W663" s="621">
        <v>4.1326000000000001</v>
      </c>
      <c r="X663" s="622">
        <v>4.3265000000000002</v>
      </c>
      <c r="Y663" s="623">
        <v>4.6336000000000004</v>
      </c>
    </row>
    <row r="664" spans="1:25">
      <c r="A664" s="227">
        <f t="shared" si="10"/>
        <v>66.7</v>
      </c>
      <c r="B664" s="621">
        <v>0.81530000000000002</v>
      </c>
      <c r="C664" s="622">
        <v>0.85289999999999999</v>
      </c>
      <c r="D664" s="623">
        <v>0.91579999999999995</v>
      </c>
      <c r="E664" s="621">
        <v>0.81579999999999997</v>
      </c>
      <c r="F664" s="622">
        <v>0.85340000000000005</v>
      </c>
      <c r="G664" s="623">
        <v>0.91639999999999999</v>
      </c>
      <c r="H664" s="621">
        <v>0.94130000000000003</v>
      </c>
      <c r="I664" s="622">
        <v>0.98460000000000003</v>
      </c>
      <c r="J664" s="623">
        <v>1.0572999999999999</v>
      </c>
      <c r="K664" s="621">
        <v>1.0639000000000001</v>
      </c>
      <c r="L664" s="622">
        <v>1.1129</v>
      </c>
      <c r="M664" s="623">
        <v>1.1950000000000001</v>
      </c>
      <c r="N664" s="621">
        <v>1.1524000000000001</v>
      </c>
      <c r="O664" s="622">
        <v>1.2055</v>
      </c>
      <c r="P664" s="623">
        <v>1.2944</v>
      </c>
      <c r="Q664" s="621">
        <v>1.6279999999999999</v>
      </c>
      <c r="R664" s="622">
        <v>1.7031000000000001</v>
      </c>
      <c r="S664" s="623">
        <v>1.8286</v>
      </c>
      <c r="T664" s="621">
        <v>3.1272000000000002</v>
      </c>
      <c r="U664" s="622">
        <v>3.2715999999999998</v>
      </c>
      <c r="V664" s="623">
        <v>3.512</v>
      </c>
      <c r="W664" s="621">
        <v>3.8765999999999998</v>
      </c>
      <c r="X664" s="622">
        <v>4.0557999999999996</v>
      </c>
      <c r="Y664" s="623">
        <v>4.3531000000000004</v>
      </c>
    </row>
    <row r="665" spans="1:25">
      <c r="A665" s="227">
        <f t="shared" si="10"/>
        <v>66.8</v>
      </c>
      <c r="B665" s="621">
        <v>0.77390000000000003</v>
      </c>
      <c r="C665" s="622">
        <v>0.80600000000000005</v>
      </c>
      <c r="D665" s="623">
        <v>0.87719999999999998</v>
      </c>
      <c r="E665" s="621">
        <v>0.77439999999999998</v>
      </c>
      <c r="F665" s="622">
        <v>0.80649999999999999</v>
      </c>
      <c r="G665" s="623">
        <v>0.87780000000000002</v>
      </c>
      <c r="H665" s="621">
        <v>0.89349999999999996</v>
      </c>
      <c r="I665" s="622">
        <v>0.93049999999999999</v>
      </c>
      <c r="J665" s="623">
        <v>1.0126999999999999</v>
      </c>
      <c r="K665" s="621">
        <v>1.0099</v>
      </c>
      <c r="L665" s="622">
        <v>1.0517000000000001</v>
      </c>
      <c r="M665" s="623">
        <v>1.1447000000000001</v>
      </c>
      <c r="N665" s="621">
        <v>1.0939000000000001</v>
      </c>
      <c r="O665" s="622">
        <v>1.1392</v>
      </c>
      <c r="P665" s="623">
        <v>1.2399</v>
      </c>
      <c r="Q665" s="621">
        <v>1.5452999999999999</v>
      </c>
      <c r="R665" s="622">
        <v>1.6093999999999999</v>
      </c>
      <c r="S665" s="623">
        <v>1.7514000000000001</v>
      </c>
      <c r="T665" s="621">
        <v>2.9676</v>
      </c>
      <c r="U665" s="622">
        <v>3.0912000000000002</v>
      </c>
      <c r="V665" s="623">
        <v>3.3620999999999999</v>
      </c>
      <c r="W665" s="621">
        <v>3.6781999999999999</v>
      </c>
      <c r="X665" s="622">
        <v>3.8317999999999999</v>
      </c>
      <c r="Y665" s="623">
        <v>4.1661000000000001</v>
      </c>
    </row>
    <row r="666" spans="1:25">
      <c r="A666" s="227">
        <f t="shared" si="10"/>
        <v>66.900000000000006</v>
      </c>
      <c r="B666" s="621">
        <v>0.72240000000000004</v>
      </c>
      <c r="C666" s="622">
        <v>0.75349999999999995</v>
      </c>
      <c r="D666" s="623">
        <v>0.81440000000000001</v>
      </c>
      <c r="E666" s="621">
        <v>0.7228</v>
      </c>
      <c r="F666" s="622">
        <v>0.75390000000000001</v>
      </c>
      <c r="G666" s="623">
        <v>0.81489999999999996</v>
      </c>
      <c r="H666" s="621">
        <v>0.83399999999999996</v>
      </c>
      <c r="I666" s="622">
        <v>0.86990000000000001</v>
      </c>
      <c r="J666" s="623">
        <v>0.94020000000000004</v>
      </c>
      <c r="K666" s="621">
        <v>0.94269999999999998</v>
      </c>
      <c r="L666" s="622">
        <v>0.98319999999999996</v>
      </c>
      <c r="M666" s="623">
        <v>1.0626</v>
      </c>
      <c r="N666" s="621">
        <v>1.0210999999999999</v>
      </c>
      <c r="O666" s="622">
        <v>1.0649999999999999</v>
      </c>
      <c r="P666" s="623">
        <v>1.151</v>
      </c>
      <c r="Q666" s="621">
        <v>1.4423999999999999</v>
      </c>
      <c r="R666" s="622">
        <v>1.5045999999999999</v>
      </c>
      <c r="S666" s="623">
        <v>1.6259999999999999</v>
      </c>
      <c r="T666" s="621">
        <v>2.7704</v>
      </c>
      <c r="U666" s="622">
        <v>2.89</v>
      </c>
      <c r="V666" s="623">
        <v>3.1221999999999999</v>
      </c>
      <c r="W666" s="621">
        <v>3.4340000000000002</v>
      </c>
      <c r="X666" s="622">
        <v>3.5825999999999998</v>
      </c>
      <c r="Y666" s="623">
        <v>3.8694000000000002</v>
      </c>
    </row>
    <row r="667" spans="1:25">
      <c r="A667" s="227">
        <f t="shared" si="10"/>
        <v>67</v>
      </c>
      <c r="B667" s="621">
        <v>0.67290000000000005</v>
      </c>
      <c r="C667" s="622">
        <v>0.70150000000000001</v>
      </c>
      <c r="D667" s="623">
        <v>0.75219999999999998</v>
      </c>
      <c r="E667" s="621">
        <v>0.67330000000000001</v>
      </c>
      <c r="F667" s="622">
        <v>0.70189999999999997</v>
      </c>
      <c r="G667" s="623">
        <v>0.75260000000000005</v>
      </c>
      <c r="H667" s="621">
        <v>0.77690000000000003</v>
      </c>
      <c r="I667" s="622">
        <v>0.80989999999999995</v>
      </c>
      <c r="J667" s="623">
        <v>0.86839999999999995</v>
      </c>
      <c r="K667" s="621">
        <v>0.87809999999999999</v>
      </c>
      <c r="L667" s="622">
        <v>0.91539999999999999</v>
      </c>
      <c r="M667" s="623">
        <v>0.98150000000000004</v>
      </c>
      <c r="N667" s="621">
        <v>0.95120000000000005</v>
      </c>
      <c r="O667" s="622">
        <v>0.99150000000000005</v>
      </c>
      <c r="P667" s="623">
        <v>1.0631999999999999</v>
      </c>
      <c r="Q667" s="621">
        <v>1.3436999999999999</v>
      </c>
      <c r="R667" s="622">
        <v>1.4008</v>
      </c>
      <c r="S667" s="623">
        <v>1.5019</v>
      </c>
      <c r="T667" s="621">
        <v>2.5811999999999999</v>
      </c>
      <c r="U667" s="622">
        <v>2.6909999999999998</v>
      </c>
      <c r="V667" s="623">
        <v>2.8849</v>
      </c>
      <c r="W667" s="621">
        <v>3.1998000000000002</v>
      </c>
      <c r="X667" s="622">
        <v>3.3361999999999998</v>
      </c>
      <c r="Y667" s="623">
        <v>3.5760999999999998</v>
      </c>
    </row>
    <row r="668" spans="1:25">
      <c r="A668" s="227">
        <f t="shared" si="10"/>
        <v>67.099999999999994</v>
      </c>
      <c r="B668" s="621">
        <v>0.6321</v>
      </c>
      <c r="C668" s="622">
        <v>0.65780000000000005</v>
      </c>
      <c r="D668" s="623">
        <v>0.70399999999999996</v>
      </c>
      <c r="E668" s="621">
        <v>0.63239999999999996</v>
      </c>
      <c r="F668" s="622">
        <v>0.65820000000000001</v>
      </c>
      <c r="G668" s="623">
        <v>0.70440000000000003</v>
      </c>
      <c r="H668" s="621">
        <v>0.72970000000000002</v>
      </c>
      <c r="I668" s="622">
        <v>0.75949999999999995</v>
      </c>
      <c r="J668" s="623">
        <v>0.81279999999999997</v>
      </c>
      <c r="K668" s="621">
        <v>0.82479999999999998</v>
      </c>
      <c r="L668" s="622">
        <v>0.85840000000000005</v>
      </c>
      <c r="M668" s="623">
        <v>0.91869999999999996</v>
      </c>
      <c r="N668" s="621">
        <v>0.89339999999999997</v>
      </c>
      <c r="O668" s="622">
        <v>0.92979999999999996</v>
      </c>
      <c r="P668" s="623">
        <v>0.99509999999999998</v>
      </c>
      <c r="Q668" s="621">
        <v>1.2621</v>
      </c>
      <c r="R668" s="622">
        <v>1.3136000000000001</v>
      </c>
      <c r="S668" s="623">
        <v>1.4057999999999999</v>
      </c>
      <c r="T668" s="621">
        <v>2.4245000000000001</v>
      </c>
      <c r="U668" s="622">
        <v>2.5236000000000001</v>
      </c>
      <c r="V668" s="623">
        <v>2.7004000000000001</v>
      </c>
      <c r="W668" s="621">
        <v>3.0057</v>
      </c>
      <c r="X668" s="622">
        <v>3.1286999999999998</v>
      </c>
      <c r="Y668" s="623">
        <v>3.3477000000000001</v>
      </c>
    </row>
    <row r="669" spans="1:25">
      <c r="A669" s="227">
        <f t="shared" si="10"/>
        <v>67.2</v>
      </c>
      <c r="B669" s="621">
        <v>0.59730000000000005</v>
      </c>
      <c r="C669" s="622">
        <v>0.621</v>
      </c>
      <c r="D669" s="623">
        <v>0.66490000000000005</v>
      </c>
      <c r="E669" s="621">
        <v>0.59770000000000001</v>
      </c>
      <c r="F669" s="622">
        <v>0.62139999999999995</v>
      </c>
      <c r="G669" s="623">
        <v>0.6653</v>
      </c>
      <c r="H669" s="621">
        <v>0.68959999999999999</v>
      </c>
      <c r="I669" s="622">
        <v>0.71689999999999998</v>
      </c>
      <c r="J669" s="623">
        <v>0.76759999999999995</v>
      </c>
      <c r="K669" s="621">
        <v>0.77949999999999997</v>
      </c>
      <c r="L669" s="622">
        <v>0.81040000000000001</v>
      </c>
      <c r="M669" s="623">
        <v>0.86770000000000003</v>
      </c>
      <c r="N669" s="621">
        <v>0.84430000000000005</v>
      </c>
      <c r="O669" s="622">
        <v>0.87780000000000002</v>
      </c>
      <c r="P669" s="623">
        <v>0.93979999999999997</v>
      </c>
      <c r="Q669" s="621">
        <v>1.1928000000000001</v>
      </c>
      <c r="R669" s="622">
        <v>1.2401</v>
      </c>
      <c r="S669" s="623">
        <v>1.3277000000000001</v>
      </c>
      <c r="T669" s="621">
        <v>2.2911999999999999</v>
      </c>
      <c r="U669" s="622">
        <v>2.3822999999999999</v>
      </c>
      <c r="V669" s="623">
        <v>2.5505</v>
      </c>
      <c r="W669" s="621">
        <v>2.8403999999999998</v>
      </c>
      <c r="X669" s="622">
        <v>2.9535999999999998</v>
      </c>
      <c r="Y669" s="623">
        <v>3.1617999999999999</v>
      </c>
    </row>
    <row r="670" spans="1:25">
      <c r="A670" s="227">
        <f t="shared" si="10"/>
        <v>67.3</v>
      </c>
      <c r="B670" s="621">
        <v>0.56769999999999998</v>
      </c>
      <c r="C670" s="622">
        <v>0.58960000000000001</v>
      </c>
      <c r="D670" s="623">
        <v>0.63370000000000004</v>
      </c>
      <c r="E670" s="621">
        <v>0.56810000000000005</v>
      </c>
      <c r="F670" s="622">
        <v>0.59</v>
      </c>
      <c r="G670" s="623">
        <v>0.63400000000000001</v>
      </c>
      <c r="H670" s="621">
        <v>0.65539999999999998</v>
      </c>
      <c r="I670" s="622">
        <v>0.68069999999999997</v>
      </c>
      <c r="J670" s="623">
        <v>0.73150000000000004</v>
      </c>
      <c r="K670" s="621">
        <v>0.74080000000000001</v>
      </c>
      <c r="L670" s="622">
        <v>0.76939999999999997</v>
      </c>
      <c r="M670" s="623">
        <v>0.82689999999999997</v>
      </c>
      <c r="N670" s="621">
        <v>0.8024</v>
      </c>
      <c r="O670" s="622">
        <v>0.83340000000000003</v>
      </c>
      <c r="P670" s="623">
        <v>0.89559999999999995</v>
      </c>
      <c r="Q670" s="621">
        <v>1.1335999999999999</v>
      </c>
      <c r="R670" s="622">
        <v>1.1773</v>
      </c>
      <c r="S670" s="623">
        <v>1.2653000000000001</v>
      </c>
      <c r="T670" s="621">
        <v>2.1775000000000002</v>
      </c>
      <c r="U670" s="622">
        <v>2.2616999999999998</v>
      </c>
      <c r="V670" s="623">
        <v>2.4302000000000001</v>
      </c>
      <c r="W670" s="621">
        <v>2.6991999999999998</v>
      </c>
      <c r="X670" s="622">
        <v>2.8039000000000001</v>
      </c>
      <c r="Y670" s="623">
        <v>3.0125000000000002</v>
      </c>
    </row>
    <row r="671" spans="1:25">
      <c r="A671" s="227">
        <f t="shared" si="10"/>
        <v>67.400000000000006</v>
      </c>
      <c r="B671" s="621">
        <v>0.54039999999999999</v>
      </c>
      <c r="C671" s="622">
        <v>0.55969999999999998</v>
      </c>
      <c r="D671" s="623">
        <v>0.60470000000000002</v>
      </c>
      <c r="E671" s="621">
        <v>0.54069999999999996</v>
      </c>
      <c r="F671" s="622">
        <v>0.56010000000000004</v>
      </c>
      <c r="G671" s="623">
        <v>0.60509999999999997</v>
      </c>
      <c r="H671" s="621">
        <v>0.62390000000000001</v>
      </c>
      <c r="I671" s="622">
        <v>0.6462</v>
      </c>
      <c r="J671" s="623">
        <v>0.69810000000000005</v>
      </c>
      <c r="K671" s="621">
        <v>0.70520000000000005</v>
      </c>
      <c r="L671" s="622">
        <v>0.73040000000000005</v>
      </c>
      <c r="M671" s="623">
        <v>0.78910000000000002</v>
      </c>
      <c r="N671" s="621">
        <v>0.76380000000000003</v>
      </c>
      <c r="O671" s="622">
        <v>0.79120000000000001</v>
      </c>
      <c r="P671" s="623">
        <v>0.85470000000000002</v>
      </c>
      <c r="Q671" s="621">
        <v>1.079</v>
      </c>
      <c r="R671" s="622">
        <v>1.1176999999999999</v>
      </c>
      <c r="S671" s="623">
        <v>1.2074</v>
      </c>
      <c r="T671" s="621">
        <v>2.0724999999999998</v>
      </c>
      <c r="U671" s="622">
        <v>2.1472000000000002</v>
      </c>
      <c r="V671" s="623">
        <v>2.3188</v>
      </c>
      <c r="W671" s="621">
        <v>2.5689000000000002</v>
      </c>
      <c r="X671" s="622">
        <v>2.6617999999999999</v>
      </c>
      <c r="Y671" s="623">
        <v>2.8740999999999999</v>
      </c>
    </row>
    <row r="672" spans="1:25">
      <c r="A672" s="227">
        <f t="shared" si="10"/>
        <v>67.5</v>
      </c>
      <c r="B672" s="621">
        <v>0.51039999999999996</v>
      </c>
      <c r="C672" s="622">
        <v>0.52900000000000003</v>
      </c>
      <c r="D672" s="623">
        <v>0.56699999999999995</v>
      </c>
      <c r="E672" s="621">
        <v>0.51070000000000004</v>
      </c>
      <c r="F672" s="622">
        <v>0.52929999999999999</v>
      </c>
      <c r="G672" s="623">
        <v>0.56740000000000002</v>
      </c>
      <c r="H672" s="621">
        <v>0.58919999999999995</v>
      </c>
      <c r="I672" s="622">
        <v>0.61070000000000002</v>
      </c>
      <c r="J672" s="623">
        <v>0.65459999999999996</v>
      </c>
      <c r="K672" s="621">
        <v>0.66600000000000004</v>
      </c>
      <c r="L672" s="622">
        <v>0.69030000000000002</v>
      </c>
      <c r="M672" s="623">
        <v>0.7399</v>
      </c>
      <c r="N672" s="621">
        <v>0.72140000000000004</v>
      </c>
      <c r="O672" s="622">
        <v>0.74770000000000003</v>
      </c>
      <c r="P672" s="623">
        <v>0.80149999999999999</v>
      </c>
      <c r="Q672" s="621">
        <v>1.0190999999999999</v>
      </c>
      <c r="R672" s="622">
        <v>1.0563</v>
      </c>
      <c r="S672" s="623">
        <v>1.1323000000000001</v>
      </c>
      <c r="T672" s="621">
        <v>1.9576</v>
      </c>
      <c r="U672" s="622">
        <v>2.0293000000000001</v>
      </c>
      <c r="V672" s="623">
        <v>2.1749999999999998</v>
      </c>
      <c r="W672" s="621">
        <v>2.4266999999999999</v>
      </c>
      <c r="X672" s="622">
        <v>2.5158</v>
      </c>
      <c r="Y672" s="623">
        <v>2.6964000000000001</v>
      </c>
    </row>
    <row r="673" spans="1:25">
      <c r="A673" s="227">
        <f t="shared" si="10"/>
        <v>67.599999999999994</v>
      </c>
      <c r="B673" s="621">
        <v>0.48499999999999999</v>
      </c>
      <c r="C673" s="622">
        <v>0.502</v>
      </c>
      <c r="D673" s="623">
        <v>0.53739999999999999</v>
      </c>
      <c r="E673" s="621">
        <v>0.48520000000000002</v>
      </c>
      <c r="F673" s="622">
        <v>0.50229999999999997</v>
      </c>
      <c r="G673" s="623">
        <v>0.53769999999999996</v>
      </c>
      <c r="H673" s="621">
        <v>0.55989999999999995</v>
      </c>
      <c r="I673" s="622">
        <v>0.57950000000000002</v>
      </c>
      <c r="J673" s="623">
        <v>0.62039999999999995</v>
      </c>
      <c r="K673" s="621">
        <v>0.63280000000000003</v>
      </c>
      <c r="L673" s="622">
        <v>0.65510000000000002</v>
      </c>
      <c r="M673" s="623">
        <v>0.70130000000000003</v>
      </c>
      <c r="N673" s="621">
        <v>0.6855</v>
      </c>
      <c r="O673" s="622">
        <v>0.70950000000000002</v>
      </c>
      <c r="P673" s="623">
        <v>0.75960000000000005</v>
      </c>
      <c r="Q673" s="621">
        <v>0.96840000000000004</v>
      </c>
      <c r="R673" s="622">
        <v>1.0024</v>
      </c>
      <c r="S673" s="623">
        <v>1.0730999999999999</v>
      </c>
      <c r="T673" s="621">
        <v>1.8601000000000001</v>
      </c>
      <c r="U673" s="622">
        <v>1.9258</v>
      </c>
      <c r="V673" s="623">
        <v>2.0615999999999999</v>
      </c>
      <c r="W673" s="621">
        <v>2.3058999999999998</v>
      </c>
      <c r="X673" s="622">
        <v>2.3875000000000002</v>
      </c>
      <c r="Y673" s="623">
        <v>2.5558999999999998</v>
      </c>
    </row>
    <row r="674" spans="1:25">
      <c r="A674" s="227">
        <f t="shared" si="10"/>
        <v>67.7</v>
      </c>
      <c r="B674" s="621">
        <v>0.46260000000000001</v>
      </c>
      <c r="C674" s="622">
        <v>0.47839999999999999</v>
      </c>
      <c r="D674" s="623">
        <v>0.51229999999999998</v>
      </c>
      <c r="E674" s="621">
        <v>0.46289999999999998</v>
      </c>
      <c r="F674" s="622">
        <v>0.47870000000000001</v>
      </c>
      <c r="G674" s="623">
        <v>0.51259999999999994</v>
      </c>
      <c r="H674" s="621">
        <v>0.53400000000000003</v>
      </c>
      <c r="I674" s="622">
        <v>0.55230000000000001</v>
      </c>
      <c r="J674" s="623">
        <v>0.59150000000000003</v>
      </c>
      <c r="K674" s="621">
        <v>0.60360000000000003</v>
      </c>
      <c r="L674" s="622">
        <v>0.62429999999999997</v>
      </c>
      <c r="M674" s="623">
        <v>0.66849999999999998</v>
      </c>
      <c r="N674" s="621">
        <v>0.65380000000000005</v>
      </c>
      <c r="O674" s="622">
        <v>0.67620000000000002</v>
      </c>
      <c r="P674" s="623">
        <v>0.72409999999999997</v>
      </c>
      <c r="Q674" s="621">
        <v>0.92369999999999997</v>
      </c>
      <c r="R674" s="622">
        <v>0.95530000000000004</v>
      </c>
      <c r="S674" s="623">
        <v>1.0229999999999999</v>
      </c>
      <c r="T674" s="621">
        <v>1.7743</v>
      </c>
      <c r="U674" s="622">
        <v>1.8352999999999999</v>
      </c>
      <c r="V674" s="623">
        <v>1.9653</v>
      </c>
      <c r="W674" s="621">
        <v>2.1993999999999998</v>
      </c>
      <c r="X674" s="622">
        <v>2.2753999999999999</v>
      </c>
      <c r="Y674" s="623">
        <v>2.4365999999999999</v>
      </c>
    </row>
    <row r="675" spans="1:25">
      <c r="A675" s="227">
        <f t="shared" si="10"/>
        <v>67.8</v>
      </c>
      <c r="B675" s="621">
        <v>0.44269999999999998</v>
      </c>
      <c r="C675" s="622">
        <v>0.45760000000000001</v>
      </c>
      <c r="D675" s="623">
        <v>0.49080000000000001</v>
      </c>
      <c r="E675" s="621">
        <v>0.443</v>
      </c>
      <c r="F675" s="622">
        <v>0.45789999999999997</v>
      </c>
      <c r="G675" s="623">
        <v>0.49109999999999998</v>
      </c>
      <c r="H675" s="621">
        <v>0.5111</v>
      </c>
      <c r="I675" s="622">
        <v>0.52829999999999999</v>
      </c>
      <c r="J675" s="623">
        <v>0.56669999999999998</v>
      </c>
      <c r="K675" s="621">
        <v>0.57769999999999999</v>
      </c>
      <c r="L675" s="622">
        <v>0.59719999999999995</v>
      </c>
      <c r="M675" s="623">
        <v>0.64049999999999996</v>
      </c>
      <c r="N675" s="621">
        <v>0.62570000000000003</v>
      </c>
      <c r="O675" s="622">
        <v>0.64690000000000003</v>
      </c>
      <c r="P675" s="623">
        <v>0.69379999999999997</v>
      </c>
      <c r="Q675" s="621">
        <v>0.88400000000000001</v>
      </c>
      <c r="R675" s="622">
        <v>0.91390000000000005</v>
      </c>
      <c r="S675" s="623">
        <v>0.98009999999999997</v>
      </c>
      <c r="T675" s="621">
        <v>1.698</v>
      </c>
      <c r="U675" s="622">
        <v>1.7556</v>
      </c>
      <c r="V675" s="623">
        <v>1.8829</v>
      </c>
      <c r="W675" s="621">
        <v>2.1048</v>
      </c>
      <c r="X675" s="622">
        <v>2.1764999999999999</v>
      </c>
      <c r="Y675" s="623">
        <v>2.3342999999999998</v>
      </c>
    </row>
    <row r="676" spans="1:25">
      <c r="A676" s="227">
        <f t="shared" si="10"/>
        <v>67.900000000000006</v>
      </c>
      <c r="B676" s="621">
        <v>0.42580000000000001</v>
      </c>
      <c r="C676" s="622">
        <v>0.43880000000000002</v>
      </c>
      <c r="D676" s="623">
        <v>0.47410000000000002</v>
      </c>
      <c r="E676" s="621">
        <v>0.42599999999999999</v>
      </c>
      <c r="F676" s="622">
        <v>0.439</v>
      </c>
      <c r="G676" s="623">
        <v>0.47439999999999999</v>
      </c>
      <c r="H676" s="621">
        <v>0.49149999999999999</v>
      </c>
      <c r="I676" s="622">
        <v>0.50660000000000005</v>
      </c>
      <c r="J676" s="623">
        <v>0.5474</v>
      </c>
      <c r="K676" s="621">
        <v>0.55559999999999998</v>
      </c>
      <c r="L676" s="622">
        <v>0.5726</v>
      </c>
      <c r="M676" s="623">
        <v>0.61870000000000003</v>
      </c>
      <c r="N676" s="621">
        <v>0.6018</v>
      </c>
      <c r="O676" s="622">
        <v>0.62019999999999997</v>
      </c>
      <c r="P676" s="623">
        <v>0.67010000000000003</v>
      </c>
      <c r="Q676" s="621">
        <v>0.85009999999999997</v>
      </c>
      <c r="R676" s="622">
        <v>0.87619999999999998</v>
      </c>
      <c r="S676" s="623">
        <v>0.94669999999999999</v>
      </c>
      <c r="T676" s="621">
        <v>1.6328</v>
      </c>
      <c r="U676" s="622">
        <v>1.6832</v>
      </c>
      <c r="V676" s="623">
        <v>1.8182</v>
      </c>
      <c r="W676" s="621">
        <v>2.0238</v>
      </c>
      <c r="X676" s="622">
        <v>2.0867</v>
      </c>
      <c r="Y676" s="623">
        <v>2.2538</v>
      </c>
    </row>
    <row r="677" spans="1:25">
      <c r="A677" s="227">
        <f t="shared" si="10"/>
        <v>68</v>
      </c>
      <c r="B677" s="621">
        <v>0.40660000000000002</v>
      </c>
      <c r="C677" s="622">
        <v>0.4199</v>
      </c>
      <c r="D677" s="623">
        <v>0.45090000000000002</v>
      </c>
      <c r="E677" s="621">
        <v>0.40679999999999999</v>
      </c>
      <c r="F677" s="622">
        <v>0.42020000000000002</v>
      </c>
      <c r="G677" s="623">
        <v>0.45119999999999999</v>
      </c>
      <c r="H677" s="621">
        <v>0.46939999999999998</v>
      </c>
      <c r="I677" s="622">
        <v>0.48480000000000001</v>
      </c>
      <c r="J677" s="623">
        <v>0.52059999999999995</v>
      </c>
      <c r="K677" s="621">
        <v>0.53059999999999996</v>
      </c>
      <c r="L677" s="622">
        <v>0.54790000000000005</v>
      </c>
      <c r="M677" s="623">
        <v>0.58840000000000003</v>
      </c>
      <c r="N677" s="621">
        <v>0.57469999999999999</v>
      </c>
      <c r="O677" s="622">
        <v>0.59350000000000003</v>
      </c>
      <c r="P677" s="623">
        <v>0.63729999999999998</v>
      </c>
      <c r="Q677" s="621">
        <v>0.81189999999999996</v>
      </c>
      <c r="R677" s="622">
        <v>0.83850000000000002</v>
      </c>
      <c r="S677" s="623">
        <v>0.90039999999999998</v>
      </c>
      <c r="T677" s="621">
        <v>1.5593999999999999</v>
      </c>
      <c r="U677" s="622">
        <v>1.6108</v>
      </c>
      <c r="V677" s="623">
        <v>1.7298</v>
      </c>
      <c r="W677" s="621">
        <v>1.9330000000000001</v>
      </c>
      <c r="X677" s="622">
        <v>1.9970000000000001</v>
      </c>
      <c r="Y677" s="623">
        <v>2.1444999999999999</v>
      </c>
    </row>
    <row r="678" spans="1:25">
      <c r="A678" s="227">
        <f t="shared" si="10"/>
        <v>68.099999999999994</v>
      </c>
      <c r="B678" s="621">
        <v>0.3901</v>
      </c>
      <c r="C678" s="622">
        <v>0.40260000000000001</v>
      </c>
      <c r="D678" s="623">
        <v>0.43219999999999997</v>
      </c>
      <c r="E678" s="621">
        <v>0.39029999999999998</v>
      </c>
      <c r="F678" s="622">
        <v>0.40289999999999998</v>
      </c>
      <c r="G678" s="623">
        <v>0.4325</v>
      </c>
      <c r="H678" s="621">
        <v>0.45040000000000002</v>
      </c>
      <c r="I678" s="622">
        <v>0.46489999999999998</v>
      </c>
      <c r="J678" s="623">
        <v>0.499</v>
      </c>
      <c r="K678" s="621">
        <v>0.50900000000000001</v>
      </c>
      <c r="L678" s="622">
        <v>0.52539999999999998</v>
      </c>
      <c r="M678" s="623">
        <v>0.56410000000000005</v>
      </c>
      <c r="N678" s="621">
        <v>0.5514</v>
      </c>
      <c r="O678" s="622">
        <v>0.56910000000000005</v>
      </c>
      <c r="P678" s="623">
        <v>0.61099999999999999</v>
      </c>
      <c r="Q678" s="621">
        <v>0.77890000000000004</v>
      </c>
      <c r="R678" s="622">
        <v>0.80400000000000005</v>
      </c>
      <c r="S678" s="623">
        <v>0.86319999999999997</v>
      </c>
      <c r="T678" s="621">
        <v>1.4962</v>
      </c>
      <c r="U678" s="622">
        <v>1.5446</v>
      </c>
      <c r="V678" s="623">
        <v>1.6583000000000001</v>
      </c>
      <c r="W678" s="621">
        <v>1.8546</v>
      </c>
      <c r="X678" s="622">
        <v>1.915</v>
      </c>
      <c r="Y678" s="623">
        <v>2.0558999999999998</v>
      </c>
    </row>
    <row r="679" spans="1:25">
      <c r="A679" s="227">
        <f t="shared" si="10"/>
        <v>68.2</v>
      </c>
      <c r="B679" s="621">
        <v>0.37509999999999999</v>
      </c>
      <c r="C679" s="622">
        <v>0.3871</v>
      </c>
      <c r="D679" s="623">
        <v>0.4158</v>
      </c>
      <c r="E679" s="621">
        <v>0.37540000000000001</v>
      </c>
      <c r="F679" s="622">
        <v>0.38729999999999998</v>
      </c>
      <c r="G679" s="623">
        <v>0.41610000000000003</v>
      </c>
      <c r="H679" s="621">
        <v>0.43309999999999998</v>
      </c>
      <c r="I679" s="622">
        <v>0.44690000000000002</v>
      </c>
      <c r="J679" s="623">
        <v>0.48010000000000003</v>
      </c>
      <c r="K679" s="621">
        <v>0.48949999999999999</v>
      </c>
      <c r="L679" s="622">
        <v>0.50519999999999998</v>
      </c>
      <c r="M679" s="623">
        <v>0.54259999999999997</v>
      </c>
      <c r="N679" s="621">
        <v>0.5302</v>
      </c>
      <c r="O679" s="622">
        <v>0.54720000000000002</v>
      </c>
      <c r="P679" s="623">
        <v>0.58779999999999999</v>
      </c>
      <c r="Q679" s="621">
        <v>0.74909999999999999</v>
      </c>
      <c r="R679" s="622">
        <v>0.77300000000000002</v>
      </c>
      <c r="S679" s="623">
        <v>0.83040000000000003</v>
      </c>
      <c r="T679" s="621">
        <v>1.4388000000000001</v>
      </c>
      <c r="U679" s="622">
        <v>1.4850000000000001</v>
      </c>
      <c r="V679" s="623">
        <v>1.5952999999999999</v>
      </c>
      <c r="W679" s="621">
        <v>1.7835000000000001</v>
      </c>
      <c r="X679" s="622">
        <v>1.8411</v>
      </c>
      <c r="Y679" s="623">
        <v>1.9779</v>
      </c>
    </row>
    <row r="680" spans="1:25">
      <c r="A680" s="227">
        <f t="shared" si="10"/>
        <v>68.3</v>
      </c>
      <c r="B680" s="621">
        <v>0.36149999999999999</v>
      </c>
      <c r="C680" s="622">
        <v>0.37309999999999999</v>
      </c>
      <c r="D680" s="623">
        <v>0.4012</v>
      </c>
      <c r="E680" s="621">
        <v>0.36170000000000002</v>
      </c>
      <c r="F680" s="622">
        <v>0.37330000000000002</v>
      </c>
      <c r="G680" s="623">
        <v>0.40150000000000002</v>
      </c>
      <c r="H680" s="621">
        <v>0.4173</v>
      </c>
      <c r="I680" s="622">
        <v>0.43070000000000003</v>
      </c>
      <c r="J680" s="623">
        <v>0.4632</v>
      </c>
      <c r="K680" s="621">
        <v>0.47170000000000001</v>
      </c>
      <c r="L680" s="622">
        <v>0.48680000000000001</v>
      </c>
      <c r="M680" s="623">
        <v>0.52359999999999995</v>
      </c>
      <c r="N680" s="621">
        <v>0.51100000000000001</v>
      </c>
      <c r="O680" s="622">
        <v>0.52729999999999999</v>
      </c>
      <c r="P680" s="623">
        <v>0.56710000000000005</v>
      </c>
      <c r="Q680" s="621">
        <v>0.7218</v>
      </c>
      <c r="R680" s="622">
        <v>0.74490000000000001</v>
      </c>
      <c r="S680" s="623">
        <v>0.80120000000000002</v>
      </c>
      <c r="T680" s="621">
        <v>1.3864000000000001</v>
      </c>
      <c r="U680" s="622">
        <v>1.4311</v>
      </c>
      <c r="V680" s="623">
        <v>1.5392999999999999</v>
      </c>
      <c r="W680" s="621">
        <v>1.7185999999999999</v>
      </c>
      <c r="X680" s="622">
        <v>1.7742</v>
      </c>
      <c r="Y680" s="623">
        <v>1.9084000000000001</v>
      </c>
    </row>
    <row r="681" spans="1:25">
      <c r="A681" s="227">
        <f t="shared" si="10"/>
        <v>68.400000000000006</v>
      </c>
      <c r="B681" s="621">
        <v>0.34899999999999998</v>
      </c>
      <c r="C681" s="622">
        <v>0.36020000000000002</v>
      </c>
      <c r="D681" s="623">
        <v>0.38829999999999998</v>
      </c>
      <c r="E681" s="621">
        <v>0.34920000000000001</v>
      </c>
      <c r="F681" s="622">
        <v>0.3604</v>
      </c>
      <c r="G681" s="623">
        <v>0.3886</v>
      </c>
      <c r="H681" s="621">
        <v>0.40289999999999998</v>
      </c>
      <c r="I681" s="622">
        <v>0.4158</v>
      </c>
      <c r="J681" s="623">
        <v>0.44829999999999998</v>
      </c>
      <c r="K681" s="621">
        <v>0.45540000000000003</v>
      </c>
      <c r="L681" s="622">
        <v>0.47</v>
      </c>
      <c r="M681" s="623">
        <v>0.50680000000000003</v>
      </c>
      <c r="N681" s="621">
        <v>0.49330000000000002</v>
      </c>
      <c r="O681" s="622">
        <v>0.5091</v>
      </c>
      <c r="P681" s="623">
        <v>0.54890000000000005</v>
      </c>
      <c r="Q681" s="621">
        <v>0.69689999999999996</v>
      </c>
      <c r="R681" s="622">
        <v>0.71919999999999995</v>
      </c>
      <c r="S681" s="623">
        <v>0.77549999999999997</v>
      </c>
      <c r="T681" s="621">
        <v>1.3385</v>
      </c>
      <c r="U681" s="622">
        <v>1.3816999999999999</v>
      </c>
      <c r="V681" s="623">
        <v>1.4898</v>
      </c>
      <c r="W681" s="621">
        <v>1.6592</v>
      </c>
      <c r="X681" s="622">
        <v>1.7129000000000001</v>
      </c>
      <c r="Y681" s="623">
        <v>1.847</v>
      </c>
    </row>
    <row r="682" spans="1:25">
      <c r="A682" s="227">
        <f t="shared" si="10"/>
        <v>68.5</v>
      </c>
      <c r="B682" s="621">
        <v>0.33689999999999998</v>
      </c>
      <c r="C682" s="622">
        <v>0.3478</v>
      </c>
      <c r="D682" s="623">
        <v>0.37509999999999999</v>
      </c>
      <c r="E682" s="621">
        <v>0.33710000000000001</v>
      </c>
      <c r="F682" s="622">
        <v>0.34810000000000002</v>
      </c>
      <c r="G682" s="623">
        <v>0.37540000000000001</v>
      </c>
      <c r="H682" s="621">
        <v>0.38900000000000001</v>
      </c>
      <c r="I682" s="622">
        <v>0.40160000000000001</v>
      </c>
      <c r="J682" s="623">
        <v>0.43309999999999998</v>
      </c>
      <c r="K682" s="621">
        <v>0.43969999999999998</v>
      </c>
      <c r="L682" s="622">
        <v>0.45390000000000003</v>
      </c>
      <c r="M682" s="623">
        <v>0.48949999999999999</v>
      </c>
      <c r="N682" s="621">
        <v>0.47620000000000001</v>
      </c>
      <c r="O682" s="622">
        <v>0.49170000000000003</v>
      </c>
      <c r="P682" s="623">
        <v>0.53029999999999999</v>
      </c>
      <c r="Q682" s="621">
        <v>0.67279999999999995</v>
      </c>
      <c r="R682" s="622">
        <v>0.6946</v>
      </c>
      <c r="S682" s="623">
        <v>0.74909999999999999</v>
      </c>
      <c r="T682" s="621">
        <v>1.2922</v>
      </c>
      <c r="U682" s="622">
        <v>1.3344</v>
      </c>
      <c r="V682" s="623">
        <v>1.4392</v>
      </c>
      <c r="W682" s="621">
        <v>1.6016999999999999</v>
      </c>
      <c r="X682" s="622">
        <v>1.6543000000000001</v>
      </c>
      <c r="Y682" s="623">
        <v>1.7843</v>
      </c>
    </row>
    <row r="683" spans="1:25">
      <c r="A683" s="227">
        <f t="shared" si="10"/>
        <v>68.599999999999994</v>
      </c>
      <c r="B683" s="621">
        <v>0.3256</v>
      </c>
      <c r="C683" s="622">
        <v>0.3362</v>
      </c>
      <c r="D683" s="623">
        <v>0.36280000000000001</v>
      </c>
      <c r="E683" s="621">
        <v>0.32579999999999998</v>
      </c>
      <c r="F683" s="622">
        <v>0.33639999999999998</v>
      </c>
      <c r="G683" s="623">
        <v>0.36309999999999998</v>
      </c>
      <c r="H683" s="621">
        <v>0.37590000000000001</v>
      </c>
      <c r="I683" s="622">
        <v>0.38819999999999999</v>
      </c>
      <c r="J683" s="623">
        <v>0.41889999999999999</v>
      </c>
      <c r="K683" s="621">
        <v>0.4249</v>
      </c>
      <c r="L683" s="622">
        <v>0.43880000000000002</v>
      </c>
      <c r="M683" s="623">
        <v>0.47349999999999998</v>
      </c>
      <c r="N683" s="621">
        <v>0.4602</v>
      </c>
      <c r="O683" s="622">
        <v>0.4753</v>
      </c>
      <c r="P683" s="623">
        <v>0.51290000000000002</v>
      </c>
      <c r="Q683" s="621">
        <v>0.6502</v>
      </c>
      <c r="R683" s="622">
        <v>0.6714</v>
      </c>
      <c r="S683" s="623">
        <v>0.72460000000000002</v>
      </c>
      <c r="T683" s="621">
        <v>1.2486999999999999</v>
      </c>
      <c r="U683" s="622">
        <v>1.2899</v>
      </c>
      <c r="V683" s="623">
        <v>1.3920999999999999</v>
      </c>
      <c r="W683" s="621">
        <v>1.5479000000000001</v>
      </c>
      <c r="X683" s="622">
        <v>1.5991</v>
      </c>
      <c r="Y683" s="623">
        <v>1.7259</v>
      </c>
    </row>
    <row r="684" spans="1:25">
      <c r="A684" s="227">
        <f t="shared" si="10"/>
        <v>68.7</v>
      </c>
      <c r="B684" s="621">
        <v>0.31509999999999999</v>
      </c>
      <c r="C684" s="622">
        <v>0.32550000000000001</v>
      </c>
      <c r="D684" s="623">
        <v>0.35170000000000001</v>
      </c>
      <c r="E684" s="621">
        <v>0.31530000000000002</v>
      </c>
      <c r="F684" s="622">
        <v>0.32569999999999999</v>
      </c>
      <c r="G684" s="623">
        <v>0.35189999999999999</v>
      </c>
      <c r="H684" s="621">
        <v>0.36380000000000001</v>
      </c>
      <c r="I684" s="622">
        <v>0.37580000000000002</v>
      </c>
      <c r="J684" s="623">
        <v>0.40600000000000003</v>
      </c>
      <c r="K684" s="621">
        <v>0.41120000000000001</v>
      </c>
      <c r="L684" s="622">
        <v>0.42480000000000001</v>
      </c>
      <c r="M684" s="623">
        <v>0.45889999999999997</v>
      </c>
      <c r="N684" s="621">
        <v>0.44540000000000002</v>
      </c>
      <c r="O684" s="622">
        <v>0.46010000000000001</v>
      </c>
      <c r="P684" s="623">
        <v>0.49709999999999999</v>
      </c>
      <c r="Q684" s="621">
        <v>0.62919999999999998</v>
      </c>
      <c r="R684" s="622">
        <v>0.65</v>
      </c>
      <c r="S684" s="623">
        <v>0.70230000000000004</v>
      </c>
      <c r="T684" s="621">
        <v>1.2083999999999999</v>
      </c>
      <c r="U684" s="622">
        <v>1.2487999999999999</v>
      </c>
      <c r="V684" s="623">
        <v>1.3492999999999999</v>
      </c>
      <c r="W684" s="621">
        <v>1.4979</v>
      </c>
      <c r="X684" s="622">
        <v>1.5482</v>
      </c>
      <c r="Y684" s="623">
        <v>1.6729000000000001</v>
      </c>
    </row>
    <row r="685" spans="1:25">
      <c r="A685" s="227">
        <f t="shared" si="10"/>
        <v>68.8</v>
      </c>
      <c r="B685" s="621">
        <v>0.30530000000000002</v>
      </c>
      <c r="C685" s="622">
        <v>0.31559999999999999</v>
      </c>
      <c r="D685" s="623">
        <v>0.34150000000000003</v>
      </c>
      <c r="E685" s="621">
        <v>0.30549999999999999</v>
      </c>
      <c r="F685" s="622">
        <v>0.31580000000000003</v>
      </c>
      <c r="G685" s="623">
        <v>0.3417</v>
      </c>
      <c r="H685" s="621">
        <v>0.35249999999999998</v>
      </c>
      <c r="I685" s="622">
        <v>0.3644</v>
      </c>
      <c r="J685" s="623">
        <v>0.39429999999999998</v>
      </c>
      <c r="K685" s="621">
        <v>0.39839999999999998</v>
      </c>
      <c r="L685" s="622">
        <v>0.41189999999999999</v>
      </c>
      <c r="M685" s="623">
        <v>0.4456</v>
      </c>
      <c r="N685" s="621">
        <v>0.43159999999999998</v>
      </c>
      <c r="O685" s="622">
        <v>0.4461</v>
      </c>
      <c r="P685" s="623">
        <v>0.48270000000000002</v>
      </c>
      <c r="Q685" s="621">
        <v>0.60960000000000003</v>
      </c>
      <c r="R685" s="622">
        <v>0.63029999999999997</v>
      </c>
      <c r="S685" s="623">
        <v>0.68189999999999995</v>
      </c>
      <c r="T685" s="621">
        <v>1.1709000000000001</v>
      </c>
      <c r="U685" s="622">
        <v>1.2107000000000001</v>
      </c>
      <c r="V685" s="623">
        <v>1.3102</v>
      </c>
      <c r="W685" s="621">
        <v>1.4514</v>
      </c>
      <c r="X685" s="622">
        <v>1.5009999999999999</v>
      </c>
      <c r="Y685" s="623">
        <v>1.6244000000000001</v>
      </c>
    </row>
    <row r="686" spans="1:25">
      <c r="A686" s="227">
        <f t="shared" si="10"/>
        <v>68.900000000000006</v>
      </c>
      <c r="B686" s="621">
        <v>0.29620000000000002</v>
      </c>
      <c r="C686" s="622">
        <v>0.30640000000000001</v>
      </c>
      <c r="D686" s="623">
        <v>0.33210000000000001</v>
      </c>
      <c r="E686" s="621">
        <v>0.29630000000000001</v>
      </c>
      <c r="F686" s="622">
        <v>0.30659999999999998</v>
      </c>
      <c r="G686" s="623">
        <v>0.33229999999999998</v>
      </c>
      <c r="H686" s="621">
        <v>0.34189999999999998</v>
      </c>
      <c r="I686" s="622">
        <v>0.35370000000000001</v>
      </c>
      <c r="J686" s="623">
        <v>0.38340000000000002</v>
      </c>
      <c r="K686" s="621">
        <v>0.38650000000000001</v>
      </c>
      <c r="L686" s="622">
        <v>0.39979999999999999</v>
      </c>
      <c r="M686" s="623">
        <v>0.43340000000000001</v>
      </c>
      <c r="N686" s="621">
        <v>0.41860000000000003</v>
      </c>
      <c r="O686" s="622">
        <v>0.43309999999999998</v>
      </c>
      <c r="P686" s="623">
        <v>0.46939999999999998</v>
      </c>
      <c r="Q686" s="621">
        <v>0.59140000000000004</v>
      </c>
      <c r="R686" s="622">
        <v>0.61180000000000001</v>
      </c>
      <c r="S686" s="623">
        <v>0.66320000000000001</v>
      </c>
      <c r="T686" s="621">
        <v>1.1357999999999999</v>
      </c>
      <c r="U686" s="622">
        <v>1.1753</v>
      </c>
      <c r="V686" s="623">
        <v>1.2741</v>
      </c>
      <c r="W686" s="621">
        <v>1.4077999999999999</v>
      </c>
      <c r="X686" s="622">
        <v>1.4571000000000001</v>
      </c>
      <c r="Y686" s="623">
        <v>1.5797000000000001</v>
      </c>
    </row>
    <row r="687" spans="1:25">
      <c r="A687" s="227">
        <f t="shared" si="10"/>
        <v>69</v>
      </c>
      <c r="B687" s="621">
        <v>0.28749999999999998</v>
      </c>
      <c r="C687" s="622">
        <v>0.29770000000000002</v>
      </c>
      <c r="D687" s="623">
        <v>0.32319999999999999</v>
      </c>
      <c r="E687" s="621">
        <v>0.28770000000000001</v>
      </c>
      <c r="F687" s="622">
        <v>0.2979</v>
      </c>
      <c r="G687" s="623">
        <v>0.32340000000000002</v>
      </c>
      <c r="H687" s="621">
        <v>0.33189999999999997</v>
      </c>
      <c r="I687" s="622">
        <v>0.34370000000000001</v>
      </c>
      <c r="J687" s="623">
        <v>0.37309999999999999</v>
      </c>
      <c r="K687" s="621">
        <v>0.37519999999999998</v>
      </c>
      <c r="L687" s="622">
        <v>0.38840000000000002</v>
      </c>
      <c r="M687" s="623">
        <v>0.42170000000000002</v>
      </c>
      <c r="N687" s="621">
        <v>0.40639999999999998</v>
      </c>
      <c r="O687" s="622">
        <v>0.42070000000000002</v>
      </c>
      <c r="P687" s="623">
        <v>0.45679999999999998</v>
      </c>
      <c r="Q687" s="621">
        <v>0.57410000000000005</v>
      </c>
      <c r="R687" s="622">
        <v>0.59440000000000004</v>
      </c>
      <c r="S687" s="623">
        <v>0.64539999999999997</v>
      </c>
      <c r="T687" s="621">
        <v>1.1025</v>
      </c>
      <c r="U687" s="622">
        <v>1.1418999999999999</v>
      </c>
      <c r="V687" s="623">
        <v>1.2399</v>
      </c>
      <c r="W687" s="621">
        <v>1.3666</v>
      </c>
      <c r="X687" s="622">
        <v>1.4156</v>
      </c>
      <c r="Y687" s="623">
        <v>1.5373000000000001</v>
      </c>
    </row>
    <row r="688" spans="1:25">
      <c r="A688" s="227">
        <f t="shared" si="10"/>
        <v>69.099999999999994</v>
      </c>
      <c r="B688" s="621">
        <v>0.2792</v>
      </c>
      <c r="C688" s="622">
        <v>0.28939999999999999</v>
      </c>
      <c r="D688" s="623">
        <v>0.31459999999999999</v>
      </c>
      <c r="E688" s="621">
        <v>0.27939999999999998</v>
      </c>
      <c r="F688" s="622">
        <v>0.28960000000000002</v>
      </c>
      <c r="G688" s="623">
        <v>0.31480000000000002</v>
      </c>
      <c r="H688" s="621">
        <v>0.32240000000000002</v>
      </c>
      <c r="I688" s="622">
        <v>0.33410000000000001</v>
      </c>
      <c r="J688" s="623">
        <v>0.36320000000000002</v>
      </c>
      <c r="K688" s="621">
        <v>0.3644</v>
      </c>
      <c r="L688" s="622">
        <v>0.37759999999999999</v>
      </c>
      <c r="M688" s="623">
        <v>0.41049999999999998</v>
      </c>
      <c r="N688" s="621">
        <v>0.3947</v>
      </c>
      <c r="O688" s="622">
        <v>0.40899999999999997</v>
      </c>
      <c r="P688" s="623">
        <v>0.44469999999999998</v>
      </c>
      <c r="Q688" s="621">
        <v>0.55759999999999998</v>
      </c>
      <c r="R688" s="622">
        <v>0.57779999999999998</v>
      </c>
      <c r="S688" s="623">
        <v>0.62819999999999998</v>
      </c>
      <c r="T688" s="621">
        <v>1.0708</v>
      </c>
      <c r="U688" s="622">
        <v>1.1101000000000001</v>
      </c>
      <c r="V688" s="623">
        <v>1.2069000000000001</v>
      </c>
      <c r="W688" s="621">
        <v>1.3272999999999999</v>
      </c>
      <c r="X688" s="622">
        <v>1.3762000000000001</v>
      </c>
      <c r="Y688" s="623">
        <v>1.4964</v>
      </c>
    </row>
    <row r="689" spans="1:25">
      <c r="A689" s="227">
        <f t="shared" si="10"/>
        <v>69.2</v>
      </c>
      <c r="B689" s="621">
        <v>0.27150000000000002</v>
      </c>
      <c r="C689" s="622">
        <v>0.28160000000000002</v>
      </c>
      <c r="D689" s="623">
        <v>0.30659999999999998</v>
      </c>
      <c r="E689" s="621">
        <v>0.27160000000000001</v>
      </c>
      <c r="F689" s="622">
        <v>0.28179999999999999</v>
      </c>
      <c r="G689" s="623">
        <v>0.30680000000000002</v>
      </c>
      <c r="H689" s="621">
        <v>0.31340000000000001</v>
      </c>
      <c r="I689" s="622">
        <v>0.3251</v>
      </c>
      <c r="J689" s="623">
        <v>0.35399999999999998</v>
      </c>
      <c r="K689" s="621">
        <v>0.35420000000000001</v>
      </c>
      <c r="L689" s="622">
        <v>0.3674</v>
      </c>
      <c r="M689" s="623">
        <v>0.40010000000000001</v>
      </c>
      <c r="N689" s="621">
        <v>0.38369999999999999</v>
      </c>
      <c r="O689" s="622">
        <v>0.39800000000000002</v>
      </c>
      <c r="P689" s="623">
        <v>0.43340000000000001</v>
      </c>
      <c r="Q689" s="621">
        <v>0.54200000000000004</v>
      </c>
      <c r="R689" s="622">
        <v>0.56230000000000002</v>
      </c>
      <c r="S689" s="623">
        <v>0.61229999999999996</v>
      </c>
      <c r="T689" s="621">
        <v>1.0409999999999999</v>
      </c>
      <c r="U689" s="622">
        <v>1.0802</v>
      </c>
      <c r="V689" s="623">
        <v>1.1762999999999999</v>
      </c>
      <c r="W689" s="621">
        <v>1.2903</v>
      </c>
      <c r="X689" s="622">
        <v>1.3391</v>
      </c>
      <c r="Y689" s="623">
        <v>1.4584999999999999</v>
      </c>
    </row>
    <row r="690" spans="1:25">
      <c r="A690" s="227">
        <f t="shared" si="10"/>
        <v>69.3</v>
      </c>
      <c r="B690" s="621">
        <v>0.2641</v>
      </c>
      <c r="C690" s="622">
        <v>0.27429999999999999</v>
      </c>
      <c r="D690" s="623">
        <v>0.29909999999999998</v>
      </c>
      <c r="E690" s="621">
        <v>0.26429999999999998</v>
      </c>
      <c r="F690" s="622">
        <v>0.27439999999999998</v>
      </c>
      <c r="G690" s="623">
        <v>0.29930000000000001</v>
      </c>
      <c r="H690" s="621">
        <v>0.3049</v>
      </c>
      <c r="I690" s="622">
        <v>0.31659999999999999</v>
      </c>
      <c r="J690" s="623">
        <v>0.34539999999999998</v>
      </c>
      <c r="K690" s="621">
        <v>0.34460000000000002</v>
      </c>
      <c r="L690" s="622">
        <v>0.3579</v>
      </c>
      <c r="M690" s="623">
        <v>0.39040000000000002</v>
      </c>
      <c r="N690" s="621">
        <v>0.37330000000000002</v>
      </c>
      <c r="O690" s="622">
        <v>0.3876</v>
      </c>
      <c r="P690" s="623">
        <v>0.42280000000000001</v>
      </c>
      <c r="Q690" s="621">
        <v>0.52729999999999999</v>
      </c>
      <c r="R690" s="622">
        <v>0.54759999999999998</v>
      </c>
      <c r="S690" s="623">
        <v>0.59740000000000004</v>
      </c>
      <c r="T690" s="621">
        <v>1.0127999999999999</v>
      </c>
      <c r="U690" s="622">
        <v>1.0521</v>
      </c>
      <c r="V690" s="623">
        <v>1.1476999999999999</v>
      </c>
      <c r="W690" s="621">
        <v>1.2553000000000001</v>
      </c>
      <c r="X690" s="622">
        <v>1.3043</v>
      </c>
      <c r="Y690" s="623">
        <v>1.423</v>
      </c>
    </row>
    <row r="691" spans="1:25">
      <c r="A691" s="227">
        <f t="shared" si="10"/>
        <v>69.400000000000006</v>
      </c>
      <c r="B691" s="621">
        <v>0.2571</v>
      </c>
      <c r="C691" s="622">
        <v>0.26740000000000003</v>
      </c>
      <c r="D691" s="623">
        <v>0.29210000000000003</v>
      </c>
      <c r="E691" s="621">
        <v>0.25729999999999997</v>
      </c>
      <c r="F691" s="622">
        <v>0.26750000000000002</v>
      </c>
      <c r="G691" s="623">
        <v>0.2923</v>
      </c>
      <c r="H691" s="621">
        <v>0.2969</v>
      </c>
      <c r="I691" s="622">
        <v>0.30869999999999997</v>
      </c>
      <c r="J691" s="623">
        <v>0.33729999999999999</v>
      </c>
      <c r="K691" s="621">
        <v>0.33550000000000002</v>
      </c>
      <c r="L691" s="622">
        <v>0.34889999999999999</v>
      </c>
      <c r="M691" s="623">
        <v>0.38119999999999998</v>
      </c>
      <c r="N691" s="621">
        <v>0.3634</v>
      </c>
      <c r="O691" s="622">
        <v>0.37790000000000001</v>
      </c>
      <c r="P691" s="623">
        <v>0.41289999999999999</v>
      </c>
      <c r="Q691" s="621">
        <v>0.51339999999999997</v>
      </c>
      <c r="R691" s="622">
        <v>0.53390000000000004</v>
      </c>
      <c r="S691" s="623">
        <v>0.58340000000000003</v>
      </c>
      <c r="T691" s="621">
        <v>0.98599999999999999</v>
      </c>
      <c r="U691" s="622">
        <v>1.0256000000000001</v>
      </c>
      <c r="V691" s="623">
        <v>1.1209</v>
      </c>
      <c r="W691" s="621">
        <v>1.2222</v>
      </c>
      <c r="X691" s="622">
        <v>1.2715000000000001</v>
      </c>
      <c r="Y691" s="623">
        <v>1.3897999999999999</v>
      </c>
    </row>
    <row r="692" spans="1:25">
      <c r="A692" s="227">
        <f t="shared" si="10"/>
        <v>69.5</v>
      </c>
      <c r="B692" s="621">
        <v>0.2505</v>
      </c>
      <c r="C692" s="622">
        <v>0.26079999999999998</v>
      </c>
      <c r="D692" s="623">
        <v>0.28560000000000002</v>
      </c>
      <c r="E692" s="621">
        <v>0.25069999999999998</v>
      </c>
      <c r="F692" s="622">
        <v>0.26100000000000001</v>
      </c>
      <c r="G692" s="623">
        <v>0.2858</v>
      </c>
      <c r="H692" s="621">
        <v>0.28920000000000001</v>
      </c>
      <c r="I692" s="622">
        <v>0.30109999999999998</v>
      </c>
      <c r="J692" s="623">
        <v>0.32969999999999999</v>
      </c>
      <c r="K692" s="621">
        <v>0.32690000000000002</v>
      </c>
      <c r="L692" s="622">
        <v>0.34039999999999998</v>
      </c>
      <c r="M692" s="623">
        <v>0.37269999999999998</v>
      </c>
      <c r="N692" s="621">
        <v>0.35410000000000003</v>
      </c>
      <c r="O692" s="622">
        <v>0.36870000000000003</v>
      </c>
      <c r="P692" s="623">
        <v>0.4037</v>
      </c>
      <c r="Q692" s="621">
        <v>0.50019999999999998</v>
      </c>
      <c r="R692" s="622">
        <v>0.52090000000000003</v>
      </c>
      <c r="S692" s="623">
        <v>0.57030000000000003</v>
      </c>
      <c r="T692" s="621">
        <v>0.9607</v>
      </c>
      <c r="U692" s="622">
        <v>1.0005999999999999</v>
      </c>
      <c r="V692" s="623">
        <v>1.0956999999999999</v>
      </c>
      <c r="W692" s="621">
        <v>1.1908000000000001</v>
      </c>
      <c r="X692" s="622">
        <v>1.2404999999999999</v>
      </c>
      <c r="Y692" s="623">
        <v>1.3586</v>
      </c>
    </row>
    <row r="693" spans="1:25">
      <c r="A693" s="227">
        <f t="shared" si="10"/>
        <v>69.599999999999994</v>
      </c>
      <c r="B693" s="621">
        <v>0.24429999999999999</v>
      </c>
      <c r="C693" s="622">
        <v>0.25469999999999998</v>
      </c>
      <c r="D693" s="623">
        <v>0.27939999999999998</v>
      </c>
      <c r="E693" s="621">
        <v>0.24440000000000001</v>
      </c>
      <c r="F693" s="622">
        <v>0.25480000000000003</v>
      </c>
      <c r="G693" s="623">
        <v>0.27960000000000002</v>
      </c>
      <c r="H693" s="621">
        <v>0.28199999999999997</v>
      </c>
      <c r="I693" s="622">
        <v>0.29399999999999998</v>
      </c>
      <c r="J693" s="623">
        <v>0.32250000000000001</v>
      </c>
      <c r="K693" s="621">
        <v>0.31869999999999998</v>
      </c>
      <c r="L693" s="622">
        <v>0.33229999999999998</v>
      </c>
      <c r="M693" s="623">
        <v>0.36459999999999998</v>
      </c>
      <c r="N693" s="621">
        <v>0.34520000000000001</v>
      </c>
      <c r="O693" s="622">
        <v>0.36</v>
      </c>
      <c r="P693" s="623">
        <v>0.39489999999999997</v>
      </c>
      <c r="Q693" s="621">
        <v>0.48770000000000002</v>
      </c>
      <c r="R693" s="622">
        <v>0.50849999999999995</v>
      </c>
      <c r="S693" s="623">
        <v>0.55789999999999995</v>
      </c>
      <c r="T693" s="621">
        <v>0.93659999999999999</v>
      </c>
      <c r="U693" s="622">
        <v>0.97689999999999999</v>
      </c>
      <c r="V693" s="623">
        <v>1.0720000000000001</v>
      </c>
      <c r="W693" s="621">
        <v>1.161</v>
      </c>
      <c r="X693" s="622">
        <v>1.2112000000000001</v>
      </c>
      <c r="Y693" s="623">
        <v>1.3290999999999999</v>
      </c>
    </row>
    <row r="694" spans="1:25">
      <c r="A694" s="227">
        <f t="shared" si="10"/>
        <v>69.7</v>
      </c>
      <c r="B694" s="621">
        <v>0.23830000000000001</v>
      </c>
      <c r="C694" s="622">
        <v>0.24879999999999999</v>
      </c>
      <c r="D694" s="623">
        <v>0.27350000000000002</v>
      </c>
      <c r="E694" s="621">
        <v>0.2384</v>
      </c>
      <c r="F694" s="622">
        <v>0.249</v>
      </c>
      <c r="G694" s="623">
        <v>0.2737</v>
      </c>
      <c r="H694" s="621">
        <v>0.27510000000000001</v>
      </c>
      <c r="I694" s="622">
        <v>0.2873</v>
      </c>
      <c r="J694" s="623">
        <v>0.31580000000000003</v>
      </c>
      <c r="K694" s="621">
        <v>0.31090000000000001</v>
      </c>
      <c r="L694" s="622">
        <v>0.32469999999999999</v>
      </c>
      <c r="M694" s="623">
        <v>0.3569</v>
      </c>
      <c r="N694" s="621">
        <v>0.33679999999999999</v>
      </c>
      <c r="O694" s="622">
        <v>0.35170000000000001</v>
      </c>
      <c r="P694" s="623">
        <v>0.3866</v>
      </c>
      <c r="Q694" s="621">
        <v>0.4758</v>
      </c>
      <c r="R694" s="622">
        <v>0.49690000000000001</v>
      </c>
      <c r="S694" s="623">
        <v>0.54620000000000002</v>
      </c>
      <c r="T694" s="621">
        <v>0.91369999999999996</v>
      </c>
      <c r="U694" s="622">
        <v>0.95450000000000002</v>
      </c>
      <c r="V694" s="623">
        <v>1.0495000000000001</v>
      </c>
      <c r="W694" s="621">
        <v>1.1325000000000001</v>
      </c>
      <c r="X694" s="622">
        <v>1.1833</v>
      </c>
      <c r="Y694" s="623">
        <v>1.3011999999999999</v>
      </c>
    </row>
    <row r="695" spans="1:25">
      <c r="A695" s="227">
        <f t="shared" si="10"/>
        <v>69.8</v>
      </c>
      <c r="B695" s="621">
        <v>0.2326</v>
      </c>
      <c r="C695" s="622">
        <v>0.2432</v>
      </c>
      <c r="D695" s="623">
        <v>0.26800000000000002</v>
      </c>
      <c r="E695" s="621">
        <v>0.23269999999999999</v>
      </c>
      <c r="F695" s="622">
        <v>0.24340000000000001</v>
      </c>
      <c r="G695" s="623">
        <v>0.2681</v>
      </c>
      <c r="H695" s="621">
        <v>0.26850000000000002</v>
      </c>
      <c r="I695" s="622">
        <v>0.28079999999999999</v>
      </c>
      <c r="J695" s="623">
        <v>0.30940000000000001</v>
      </c>
      <c r="K695" s="621">
        <v>0.30349999999999999</v>
      </c>
      <c r="L695" s="622">
        <v>0.31740000000000002</v>
      </c>
      <c r="M695" s="623">
        <v>0.34970000000000001</v>
      </c>
      <c r="N695" s="621">
        <v>0.32869999999999999</v>
      </c>
      <c r="O695" s="622">
        <v>0.34379999999999999</v>
      </c>
      <c r="P695" s="623">
        <v>0.37880000000000003</v>
      </c>
      <c r="Q695" s="621">
        <v>0.46439999999999998</v>
      </c>
      <c r="R695" s="622">
        <v>0.48570000000000002</v>
      </c>
      <c r="S695" s="623">
        <v>0.53510000000000002</v>
      </c>
      <c r="T695" s="621">
        <v>0.89180000000000004</v>
      </c>
      <c r="U695" s="622">
        <v>0.93310000000000004</v>
      </c>
      <c r="V695" s="623">
        <v>1.0282</v>
      </c>
      <c r="W695" s="621">
        <v>1.1053999999999999</v>
      </c>
      <c r="X695" s="622">
        <v>1.1569</v>
      </c>
      <c r="Y695" s="623">
        <v>1.2747999999999999</v>
      </c>
    </row>
    <row r="696" spans="1:25">
      <c r="A696" s="227">
        <f t="shared" si="10"/>
        <v>69.900000000000006</v>
      </c>
      <c r="B696" s="621">
        <v>0.2271</v>
      </c>
      <c r="C696" s="622">
        <v>0.2379</v>
      </c>
      <c r="D696" s="623">
        <v>0.26269999999999999</v>
      </c>
      <c r="E696" s="621">
        <v>0.2273</v>
      </c>
      <c r="F696" s="622">
        <v>0.23810000000000001</v>
      </c>
      <c r="G696" s="623">
        <v>0.26279999999999998</v>
      </c>
      <c r="H696" s="621">
        <v>0.26219999999999999</v>
      </c>
      <c r="I696" s="622">
        <v>0.2747</v>
      </c>
      <c r="J696" s="623">
        <v>0.30330000000000001</v>
      </c>
      <c r="K696" s="621">
        <v>0.2964</v>
      </c>
      <c r="L696" s="622">
        <v>0.3105</v>
      </c>
      <c r="M696" s="623">
        <v>0.34279999999999999</v>
      </c>
      <c r="N696" s="621">
        <v>0.32100000000000001</v>
      </c>
      <c r="O696" s="622">
        <v>0.33629999999999999</v>
      </c>
      <c r="P696" s="623">
        <v>0.37130000000000002</v>
      </c>
      <c r="Q696" s="621">
        <v>0.45350000000000001</v>
      </c>
      <c r="R696" s="622">
        <v>0.47510000000000002</v>
      </c>
      <c r="S696" s="623">
        <v>0.52459999999999996</v>
      </c>
      <c r="T696" s="621">
        <v>0.87090000000000001</v>
      </c>
      <c r="U696" s="622">
        <v>0.91279999999999994</v>
      </c>
      <c r="V696" s="623">
        <v>1.0079</v>
      </c>
      <c r="W696" s="621">
        <v>1.0794999999999999</v>
      </c>
      <c r="X696" s="622">
        <v>1.1315999999999999</v>
      </c>
      <c r="Y696" s="623">
        <v>1.2497</v>
      </c>
    </row>
    <row r="697" spans="1:25">
      <c r="A697" s="227">
        <f t="shared" si="10"/>
        <v>70</v>
      </c>
      <c r="B697" s="621">
        <v>0.22189999999999999</v>
      </c>
      <c r="C697" s="622">
        <v>0.2329</v>
      </c>
      <c r="D697" s="623">
        <v>0.2576</v>
      </c>
      <c r="E697" s="621">
        <v>0.222</v>
      </c>
      <c r="F697" s="622">
        <v>0.23300000000000001</v>
      </c>
      <c r="G697" s="623">
        <v>0.25779999999999997</v>
      </c>
      <c r="H697" s="621">
        <v>0.25619999999999998</v>
      </c>
      <c r="I697" s="622">
        <v>0.26889999999999997</v>
      </c>
      <c r="J697" s="623">
        <v>0.2974</v>
      </c>
      <c r="K697" s="621">
        <v>0.28960000000000002</v>
      </c>
      <c r="L697" s="622">
        <v>0.3039</v>
      </c>
      <c r="M697" s="623">
        <v>0.3362</v>
      </c>
      <c r="N697" s="621">
        <v>0.31359999999999999</v>
      </c>
      <c r="O697" s="622">
        <v>0.32919999999999999</v>
      </c>
      <c r="P697" s="623">
        <v>0.36420000000000002</v>
      </c>
      <c r="Q697" s="621">
        <v>0.44309999999999999</v>
      </c>
      <c r="R697" s="622">
        <v>0.46500000000000002</v>
      </c>
      <c r="S697" s="623">
        <v>0.51449999999999996</v>
      </c>
      <c r="T697" s="621">
        <v>0.85089999999999999</v>
      </c>
      <c r="U697" s="622">
        <v>0.89329999999999998</v>
      </c>
      <c r="V697" s="623">
        <v>0.98860000000000003</v>
      </c>
      <c r="W697" s="621">
        <v>1.0546</v>
      </c>
      <c r="X697" s="622">
        <v>1.1074999999999999</v>
      </c>
      <c r="Y697" s="623">
        <v>1.2258</v>
      </c>
    </row>
    <row r="698" spans="1:25">
      <c r="A698" s="227">
        <f t="shared" si="10"/>
        <v>70.099999999999994</v>
      </c>
      <c r="B698" s="621">
        <v>0.21690000000000001</v>
      </c>
      <c r="C698" s="622">
        <v>0.22800000000000001</v>
      </c>
      <c r="D698" s="623">
        <v>0.25280000000000002</v>
      </c>
      <c r="E698" s="621">
        <v>0.217</v>
      </c>
      <c r="F698" s="622">
        <v>0.22819999999999999</v>
      </c>
      <c r="G698" s="623">
        <v>0.253</v>
      </c>
      <c r="H698" s="621">
        <v>0.25040000000000001</v>
      </c>
      <c r="I698" s="622">
        <v>0.26329999999999998</v>
      </c>
      <c r="J698" s="623">
        <v>0.29189999999999999</v>
      </c>
      <c r="K698" s="621">
        <v>0.28299999999999997</v>
      </c>
      <c r="L698" s="622">
        <v>0.29759999999999998</v>
      </c>
      <c r="M698" s="623">
        <v>0.32990000000000003</v>
      </c>
      <c r="N698" s="621">
        <v>0.30659999999999998</v>
      </c>
      <c r="O698" s="622">
        <v>0.32229999999999998</v>
      </c>
      <c r="P698" s="623">
        <v>0.3574</v>
      </c>
      <c r="Q698" s="621">
        <v>0.43309999999999998</v>
      </c>
      <c r="R698" s="622">
        <v>0.45529999999999998</v>
      </c>
      <c r="S698" s="623">
        <v>0.50490000000000002</v>
      </c>
      <c r="T698" s="621">
        <v>0.83169999999999999</v>
      </c>
      <c r="U698" s="622">
        <v>0.87480000000000002</v>
      </c>
      <c r="V698" s="623">
        <v>0.97019999999999995</v>
      </c>
      <c r="W698" s="621">
        <v>1.0308999999999999</v>
      </c>
      <c r="X698" s="622">
        <v>1.0845</v>
      </c>
      <c r="Y698" s="623">
        <v>1.2029000000000001</v>
      </c>
    </row>
    <row r="699" spans="1:25">
      <c r="A699" s="227">
        <f t="shared" si="10"/>
        <v>70.2</v>
      </c>
      <c r="B699" s="621">
        <v>0.21210000000000001</v>
      </c>
      <c r="C699" s="622">
        <v>0.22339999999999999</v>
      </c>
      <c r="D699" s="623">
        <v>0.2482</v>
      </c>
      <c r="E699" s="621">
        <v>0.2122</v>
      </c>
      <c r="F699" s="622">
        <v>0.2235</v>
      </c>
      <c r="G699" s="623">
        <v>0.24840000000000001</v>
      </c>
      <c r="H699" s="621">
        <v>0.24490000000000001</v>
      </c>
      <c r="I699" s="622">
        <v>0.25790000000000002</v>
      </c>
      <c r="J699" s="623">
        <v>0.28660000000000002</v>
      </c>
      <c r="K699" s="621">
        <v>0.27679999999999999</v>
      </c>
      <c r="L699" s="622">
        <v>0.29149999999999998</v>
      </c>
      <c r="M699" s="623">
        <v>0.32390000000000002</v>
      </c>
      <c r="N699" s="621">
        <v>0.29980000000000001</v>
      </c>
      <c r="O699" s="622">
        <v>0.31580000000000003</v>
      </c>
      <c r="P699" s="623">
        <v>0.35089999999999999</v>
      </c>
      <c r="Q699" s="621">
        <v>0.42349999999999999</v>
      </c>
      <c r="R699" s="622">
        <v>0.4461</v>
      </c>
      <c r="S699" s="623">
        <v>0.49569999999999997</v>
      </c>
      <c r="T699" s="621">
        <v>0.81330000000000002</v>
      </c>
      <c r="U699" s="622">
        <v>0.85699999999999998</v>
      </c>
      <c r="V699" s="623">
        <v>0.9526</v>
      </c>
      <c r="W699" s="621">
        <v>1.008</v>
      </c>
      <c r="X699" s="622">
        <v>1.0624</v>
      </c>
      <c r="Y699" s="623">
        <v>1.1811</v>
      </c>
    </row>
    <row r="700" spans="1:25">
      <c r="A700" s="227">
        <f t="shared" si="10"/>
        <v>70.3</v>
      </c>
      <c r="B700" s="621">
        <v>0.20749999999999999</v>
      </c>
      <c r="C700" s="622">
        <v>0.21890000000000001</v>
      </c>
      <c r="D700" s="623">
        <v>0.24379999999999999</v>
      </c>
      <c r="E700" s="621">
        <v>0.20760000000000001</v>
      </c>
      <c r="F700" s="622">
        <v>0.21909999999999999</v>
      </c>
      <c r="G700" s="623">
        <v>0.24399999999999999</v>
      </c>
      <c r="H700" s="621">
        <v>0.23949999999999999</v>
      </c>
      <c r="I700" s="622">
        <v>0.25280000000000002</v>
      </c>
      <c r="J700" s="623">
        <v>0.28149999999999997</v>
      </c>
      <c r="K700" s="621">
        <v>0.2707</v>
      </c>
      <c r="L700" s="622">
        <v>0.28570000000000001</v>
      </c>
      <c r="M700" s="623">
        <v>0.31819999999999998</v>
      </c>
      <c r="N700" s="621">
        <v>0.29330000000000001</v>
      </c>
      <c r="O700" s="622">
        <v>0.3095</v>
      </c>
      <c r="P700" s="623">
        <v>0.34470000000000001</v>
      </c>
      <c r="Q700" s="621">
        <v>0.4143</v>
      </c>
      <c r="R700" s="622">
        <v>0.43719999999999998</v>
      </c>
      <c r="S700" s="623">
        <v>0.48699999999999999</v>
      </c>
      <c r="T700" s="621">
        <v>0.79559999999999997</v>
      </c>
      <c r="U700" s="622">
        <v>0.83989999999999998</v>
      </c>
      <c r="V700" s="623">
        <v>0.93569999999999998</v>
      </c>
      <c r="W700" s="621">
        <v>0.98609999999999998</v>
      </c>
      <c r="X700" s="622">
        <v>1.0412999999999999</v>
      </c>
      <c r="Y700" s="623">
        <v>1.1601999999999999</v>
      </c>
    </row>
    <row r="701" spans="1:25">
      <c r="A701" s="227">
        <f t="shared" si="10"/>
        <v>70.400000000000006</v>
      </c>
      <c r="B701" s="621">
        <v>0.20300000000000001</v>
      </c>
      <c r="C701" s="622">
        <v>0.2147</v>
      </c>
      <c r="D701" s="623">
        <v>0.23960000000000001</v>
      </c>
      <c r="E701" s="621">
        <v>0.20319999999999999</v>
      </c>
      <c r="F701" s="622">
        <v>0.21479999999999999</v>
      </c>
      <c r="G701" s="623">
        <v>0.23980000000000001</v>
      </c>
      <c r="H701" s="621">
        <v>0.2344</v>
      </c>
      <c r="I701" s="622">
        <v>0.24779999999999999</v>
      </c>
      <c r="J701" s="623">
        <v>0.2767</v>
      </c>
      <c r="K701" s="621">
        <v>0.26500000000000001</v>
      </c>
      <c r="L701" s="622">
        <v>0.28010000000000002</v>
      </c>
      <c r="M701" s="623">
        <v>0.31269999999999998</v>
      </c>
      <c r="N701" s="621">
        <v>0.28699999999999998</v>
      </c>
      <c r="O701" s="622">
        <v>0.3034</v>
      </c>
      <c r="P701" s="623">
        <v>0.3387</v>
      </c>
      <c r="Q701" s="621">
        <v>0.40539999999999998</v>
      </c>
      <c r="R701" s="622">
        <v>0.42870000000000003</v>
      </c>
      <c r="S701" s="623">
        <v>0.47860000000000003</v>
      </c>
      <c r="T701" s="621">
        <v>0.77859999999999996</v>
      </c>
      <c r="U701" s="622">
        <v>0.82350000000000001</v>
      </c>
      <c r="V701" s="623">
        <v>0.91959999999999997</v>
      </c>
      <c r="W701" s="621">
        <v>0.96499999999999997</v>
      </c>
      <c r="X701" s="622">
        <v>1.0209999999999999</v>
      </c>
      <c r="Y701" s="623">
        <v>1.1403000000000001</v>
      </c>
    </row>
    <row r="702" spans="1:25">
      <c r="A702" s="227">
        <f t="shared" si="10"/>
        <v>70.5</v>
      </c>
      <c r="B702" s="621">
        <v>0.1988</v>
      </c>
      <c r="C702" s="622">
        <v>0.21060000000000001</v>
      </c>
      <c r="D702" s="623">
        <v>0.2356</v>
      </c>
      <c r="E702" s="621">
        <v>0.19889999999999999</v>
      </c>
      <c r="F702" s="622">
        <v>0.2107</v>
      </c>
      <c r="G702" s="623">
        <v>0.23569999999999999</v>
      </c>
      <c r="H702" s="621">
        <v>0.22950000000000001</v>
      </c>
      <c r="I702" s="622">
        <v>0.24310000000000001</v>
      </c>
      <c r="J702" s="623">
        <v>0.27200000000000002</v>
      </c>
      <c r="K702" s="621">
        <v>0.25940000000000002</v>
      </c>
      <c r="L702" s="622">
        <v>0.27479999999999999</v>
      </c>
      <c r="M702" s="623">
        <v>0.3075</v>
      </c>
      <c r="N702" s="621">
        <v>0.28100000000000003</v>
      </c>
      <c r="O702" s="622">
        <v>0.29759999999999998</v>
      </c>
      <c r="P702" s="623">
        <v>0.33300000000000002</v>
      </c>
      <c r="Q702" s="621">
        <v>0.39689999999999998</v>
      </c>
      <c r="R702" s="622">
        <v>0.42049999999999998</v>
      </c>
      <c r="S702" s="623">
        <v>0.47049999999999997</v>
      </c>
      <c r="T702" s="621">
        <v>0.76219999999999999</v>
      </c>
      <c r="U702" s="622">
        <v>0.80779999999999996</v>
      </c>
      <c r="V702" s="623">
        <v>0.90410000000000001</v>
      </c>
      <c r="W702" s="621">
        <v>0.94479999999999997</v>
      </c>
      <c r="X702" s="622">
        <v>1.0015000000000001</v>
      </c>
      <c r="Y702" s="623">
        <v>1.1211</v>
      </c>
    </row>
    <row r="703" spans="1:25">
      <c r="A703" s="227">
        <f t="shared" si="10"/>
        <v>70.599999999999994</v>
      </c>
      <c r="B703" s="621">
        <v>0.19470000000000001</v>
      </c>
      <c r="C703" s="622">
        <v>0.20660000000000001</v>
      </c>
      <c r="D703" s="623">
        <v>0.23169999999999999</v>
      </c>
      <c r="E703" s="621">
        <v>0.1948</v>
      </c>
      <c r="F703" s="622">
        <v>0.20680000000000001</v>
      </c>
      <c r="G703" s="623">
        <v>0.2319</v>
      </c>
      <c r="H703" s="621">
        <v>0.2248</v>
      </c>
      <c r="I703" s="622">
        <v>0.23860000000000001</v>
      </c>
      <c r="J703" s="623">
        <v>0.26750000000000002</v>
      </c>
      <c r="K703" s="621">
        <v>0.254</v>
      </c>
      <c r="L703" s="622">
        <v>0.26960000000000001</v>
      </c>
      <c r="M703" s="623">
        <v>0.3024</v>
      </c>
      <c r="N703" s="621">
        <v>0.2752</v>
      </c>
      <c r="O703" s="622">
        <v>0.29210000000000003</v>
      </c>
      <c r="P703" s="623">
        <v>0.3276</v>
      </c>
      <c r="Q703" s="621">
        <v>0.38869999999999999</v>
      </c>
      <c r="R703" s="622">
        <v>0.41260000000000002</v>
      </c>
      <c r="S703" s="623">
        <v>0.46279999999999999</v>
      </c>
      <c r="T703" s="621">
        <v>0.74650000000000005</v>
      </c>
      <c r="U703" s="622">
        <v>0.79269999999999996</v>
      </c>
      <c r="V703" s="623">
        <v>0.88929999999999998</v>
      </c>
      <c r="W703" s="621">
        <v>0.92520000000000002</v>
      </c>
      <c r="X703" s="622">
        <v>0.98280000000000001</v>
      </c>
      <c r="Y703" s="623">
        <v>1.1027</v>
      </c>
    </row>
    <row r="704" spans="1:25">
      <c r="A704" s="227">
        <f t="shared" si="10"/>
        <v>70.7</v>
      </c>
      <c r="B704" s="621">
        <v>0.19070000000000001</v>
      </c>
      <c r="C704" s="622">
        <v>0.20280000000000001</v>
      </c>
      <c r="D704" s="623">
        <v>0.22800000000000001</v>
      </c>
      <c r="E704" s="621">
        <v>0.1908</v>
      </c>
      <c r="F704" s="622">
        <v>0.20300000000000001</v>
      </c>
      <c r="G704" s="623">
        <v>0.22819999999999999</v>
      </c>
      <c r="H704" s="621">
        <v>0.22020000000000001</v>
      </c>
      <c r="I704" s="622">
        <v>0.23419999999999999</v>
      </c>
      <c r="J704" s="623">
        <v>0.26319999999999999</v>
      </c>
      <c r="K704" s="621">
        <v>0.24890000000000001</v>
      </c>
      <c r="L704" s="622">
        <v>0.26469999999999999</v>
      </c>
      <c r="M704" s="623">
        <v>0.29749999999999999</v>
      </c>
      <c r="N704" s="621">
        <v>0.26960000000000001</v>
      </c>
      <c r="O704" s="622">
        <v>0.28670000000000001</v>
      </c>
      <c r="P704" s="623">
        <v>0.32229999999999998</v>
      </c>
      <c r="Q704" s="621">
        <v>0.38080000000000003</v>
      </c>
      <c r="R704" s="622">
        <v>0.40510000000000002</v>
      </c>
      <c r="S704" s="623">
        <v>0.45529999999999998</v>
      </c>
      <c r="T704" s="621">
        <v>0.73129999999999995</v>
      </c>
      <c r="U704" s="622">
        <v>0.7782</v>
      </c>
      <c r="V704" s="623">
        <v>0.875</v>
      </c>
      <c r="W704" s="621">
        <v>0.90639999999999998</v>
      </c>
      <c r="X704" s="622">
        <v>0.96479999999999999</v>
      </c>
      <c r="Y704" s="623">
        <v>1.085</v>
      </c>
    </row>
    <row r="705" spans="1:25">
      <c r="A705" s="227">
        <f t="shared" si="10"/>
        <v>70.8</v>
      </c>
      <c r="B705" s="621">
        <v>0.18690000000000001</v>
      </c>
      <c r="C705" s="622">
        <v>0.19919999999999999</v>
      </c>
      <c r="D705" s="623">
        <v>0.22439999999999999</v>
      </c>
      <c r="E705" s="621">
        <v>0.187</v>
      </c>
      <c r="F705" s="622">
        <v>0.1993</v>
      </c>
      <c r="G705" s="623">
        <v>0.22459999999999999</v>
      </c>
      <c r="H705" s="621">
        <v>0.21579999999999999</v>
      </c>
      <c r="I705" s="622">
        <v>0.23</v>
      </c>
      <c r="J705" s="623">
        <v>0.2591</v>
      </c>
      <c r="K705" s="621">
        <v>0.24390000000000001</v>
      </c>
      <c r="L705" s="622">
        <v>0.25990000000000002</v>
      </c>
      <c r="M705" s="623">
        <v>0.29289999999999999</v>
      </c>
      <c r="N705" s="621">
        <v>0.26419999999999999</v>
      </c>
      <c r="O705" s="622">
        <v>0.28149999999999997</v>
      </c>
      <c r="P705" s="623">
        <v>0.31719999999999998</v>
      </c>
      <c r="Q705" s="621">
        <v>0.37319999999999998</v>
      </c>
      <c r="R705" s="622">
        <v>0.39779999999999999</v>
      </c>
      <c r="S705" s="623">
        <v>0.44819999999999999</v>
      </c>
      <c r="T705" s="621">
        <v>0.7167</v>
      </c>
      <c r="U705" s="622">
        <v>0.76419999999999999</v>
      </c>
      <c r="V705" s="623">
        <v>0.86129999999999995</v>
      </c>
      <c r="W705" s="621">
        <v>0.88829999999999998</v>
      </c>
      <c r="X705" s="622">
        <v>0.94740000000000002</v>
      </c>
      <c r="Y705" s="623">
        <v>1.0680000000000001</v>
      </c>
    </row>
    <row r="706" spans="1:25">
      <c r="A706" s="227">
        <f t="shared" si="10"/>
        <v>70.900000000000006</v>
      </c>
      <c r="B706" s="621">
        <v>0.1832</v>
      </c>
      <c r="C706" s="622">
        <v>0.19570000000000001</v>
      </c>
      <c r="D706" s="623">
        <v>0.221</v>
      </c>
      <c r="E706" s="621">
        <v>0.18329999999999999</v>
      </c>
      <c r="F706" s="622">
        <v>0.1958</v>
      </c>
      <c r="G706" s="623">
        <v>0.22109999999999999</v>
      </c>
      <c r="H706" s="621">
        <v>0.21149999999999999</v>
      </c>
      <c r="I706" s="622">
        <v>0.22589999999999999</v>
      </c>
      <c r="J706" s="623">
        <v>0.25509999999999999</v>
      </c>
      <c r="K706" s="621">
        <v>0.23910000000000001</v>
      </c>
      <c r="L706" s="622">
        <v>0.25530000000000003</v>
      </c>
      <c r="M706" s="623">
        <v>0.28839999999999999</v>
      </c>
      <c r="N706" s="621">
        <v>0.25900000000000001</v>
      </c>
      <c r="O706" s="622">
        <v>0.27660000000000001</v>
      </c>
      <c r="P706" s="623">
        <v>0.31240000000000001</v>
      </c>
      <c r="Q706" s="621">
        <v>0.36580000000000001</v>
      </c>
      <c r="R706" s="622">
        <v>0.39069999999999999</v>
      </c>
      <c r="S706" s="623">
        <v>0.44130000000000003</v>
      </c>
      <c r="T706" s="621">
        <v>0.7026</v>
      </c>
      <c r="U706" s="622">
        <v>0.75070000000000003</v>
      </c>
      <c r="V706" s="623">
        <v>0.84809999999999997</v>
      </c>
      <c r="W706" s="621">
        <v>0.87080000000000002</v>
      </c>
      <c r="X706" s="622">
        <v>0.93069999999999997</v>
      </c>
      <c r="Y706" s="623">
        <v>1.0517000000000001</v>
      </c>
    </row>
    <row r="707" spans="1:25">
      <c r="A707" s="227">
        <f t="shared" si="10"/>
        <v>71</v>
      </c>
      <c r="B707" s="621">
        <v>0.1797</v>
      </c>
      <c r="C707" s="622">
        <v>0.1923</v>
      </c>
      <c r="D707" s="623">
        <v>0.2177</v>
      </c>
      <c r="E707" s="621">
        <v>0.17979999999999999</v>
      </c>
      <c r="F707" s="622">
        <v>0.19239999999999999</v>
      </c>
      <c r="G707" s="623">
        <v>0.21779999999999999</v>
      </c>
      <c r="H707" s="621">
        <v>0.2074</v>
      </c>
      <c r="I707" s="622">
        <v>0.222</v>
      </c>
      <c r="J707" s="623">
        <v>0.25130000000000002</v>
      </c>
      <c r="K707" s="621">
        <v>0.2344</v>
      </c>
      <c r="L707" s="622">
        <v>0.25090000000000001</v>
      </c>
      <c r="M707" s="623">
        <v>0.28410000000000002</v>
      </c>
      <c r="N707" s="621">
        <v>0.25390000000000001</v>
      </c>
      <c r="O707" s="622">
        <v>0.27179999999999999</v>
      </c>
      <c r="P707" s="623">
        <v>0.30769999999999997</v>
      </c>
      <c r="Q707" s="621">
        <v>0.35870000000000002</v>
      </c>
      <c r="R707" s="622">
        <v>0.38400000000000001</v>
      </c>
      <c r="S707" s="623">
        <v>0.43469999999999998</v>
      </c>
      <c r="T707" s="621">
        <v>0.68889999999999996</v>
      </c>
      <c r="U707" s="622">
        <v>0.73770000000000002</v>
      </c>
      <c r="V707" s="623">
        <v>0.83540000000000003</v>
      </c>
      <c r="W707" s="621">
        <v>0.85389999999999999</v>
      </c>
      <c r="X707" s="622">
        <v>0.91459999999999997</v>
      </c>
      <c r="Y707" s="623">
        <v>1.0359</v>
      </c>
    </row>
    <row r="708" spans="1:25">
      <c r="A708" s="227">
        <f t="shared" si="10"/>
        <v>71.099999999999994</v>
      </c>
      <c r="B708" s="621">
        <v>0.1762</v>
      </c>
      <c r="C708" s="622">
        <v>0.189</v>
      </c>
      <c r="D708" s="623">
        <v>0.2145</v>
      </c>
      <c r="E708" s="621">
        <v>0.17630000000000001</v>
      </c>
      <c r="F708" s="622">
        <v>0.18909999999999999</v>
      </c>
      <c r="G708" s="623">
        <v>0.21460000000000001</v>
      </c>
      <c r="H708" s="621">
        <v>0.20349999999999999</v>
      </c>
      <c r="I708" s="622">
        <v>0.21820000000000001</v>
      </c>
      <c r="J708" s="623">
        <v>0.24759999999999999</v>
      </c>
      <c r="K708" s="621">
        <v>0.23</v>
      </c>
      <c r="L708" s="622">
        <v>0.24660000000000001</v>
      </c>
      <c r="M708" s="623">
        <v>0.27989999999999998</v>
      </c>
      <c r="N708" s="621">
        <v>0.24909999999999999</v>
      </c>
      <c r="O708" s="622">
        <v>0.26719999999999999</v>
      </c>
      <c r="P708" s="623">
        <v>0.30320000000000003</v>
      </c>
      <c r="Q708" s="621">
        <v>0.35189999999999999</v>
      </c>
      <c r="R708" s="622">
        <v>0.37740000000000001</v>
      </c>
      <c r="S708" s="623">
        <v>0.4284</v>
      </c>
      <c r="T708" s="621">
        <v>0.67579999999999996</v>
      </c>
      <c r="U708" s="622">
        <v>0.72509999999999997</v>
      </c>
      <c r="V708" s="623">
        <v>0.82320000000000004</v>
      </c>
      <c r="W708" s="621">
        <v>0.83760000000000001</v>
      </c>
      <c r="X708" s="622">
        <v>0.89900000000000002</v>
      </c>
      <c r="Y708" s="623">
        <v>1.0207999999999999</v>
      </c>
    </row>
    <row r="709" spans="1:25">
      <c r="A709" s="227">
        <f t="shared" si="10"/>
        <v>71.2</v>
      </c>
      <c r="B709" s="621">
        <v>0.1729</v>
      </c>
      <c r="C709" s="622">
        <v>0.18579999999999999</v>
      </c>
      <c r="D709" s="623">
        <v>0.2114</v>
      </c>
      <c r="E709" s="621">
        <v>0.17299999999999999</v>
      </c>
      <c r="F709" s="622">
        <v>0.186</v>
      </c>
      <c r="G709" s="623">
        <v>0.21149999999999999</v>
      </c>
      <c r="H709" s="621">
        <v>0.1996</v>
      </c>
      <c r="I709" s="622">
        <v>0.21460000000000001</v>
      </c>
      <c r="J709" s="623">
        <v>0.24410000000000001</v>
      </c>
      <c r="K709" s="621">
        <v>0.22559999999999999</v>
      </c>
      <c r="L709" s="622">
        <v>0.24249999999999999</v>
      </c>
      <c r="M709" s="623">
        <v>0.27589999999999998</v>
      </c>
      <c r="N709" s="621">
        <v>0.24440000000000001</v>
      </c>
      <c r="O709" s="622">
        <v>0.26269999999999999</v>
      </c>
      <c r="P709" s="623">
        <v>0.29880000000000001</v>
      </c>
      <c r="Q709" s="621">
        <v>0.3453</v>
      </c>
      <c r="R709" s="622">
        <v>0.37109999999999999</v>
      </c>
      <c r="S709" s="623">
        <v>0.42220000000000002</v>
      </c>
      <c r="T709" s="621">
        <v>0.66300000000000003</v>
      </c>
      <c r="U709" s="622">
        <v>0.71299999999999997</v>
      </c>
      <c r="V709" s="623">
        <v>0.81140000000000001</v>
      </c>
      <c r="W709" s="621">
        <v>0.82179999999999997</v>
      </c>
      <c r="X709" s="622">
        <v>0.88400000000000001</v>
      </c>
      <c r="Y709" s="623">
        <v>1.0062</v>
      </c>
    </row>
    <row r="710" spans="1:25">
      <c r="A710" s="227">
        <f t="shared" si="10"/>
        <v>71.3</v>
      </c>
      <c r="B710" s="621">
        <v>0.16969999999999999</v>
      </c>
      <c r="C710" s="622">
        <v>0.18279999999999999</v>
      </c>
      <c r="D710" s="623">
        <v>0.2084</v>
      </c>
      <c r="E710" s="621">
        <v>0.16980000000000001</v>
      </c>
      <c r="F710" s="622">
        <v>0.18290000000000001</v>
      </c>
      <c r="G710" s="623">
        <v>0.20860000000000001</v>
      </c>
      <c r="H710" s="621">
        <v>0.19589999999999999</v>
      </c>
      <c r="I710" s="622">
        <v>0.21099999999999999</v>
      </c>
      <c r="J710" s="623">
        <v>0.2407</v>
      </c>
      <c r="K710" s="621">
        <v>0.22140000000000001</v>
      </c>
      <c r="L710" s="622">
        <v>0.23849999999999999</v>
      </c>
      <c r="M710" s="623">
        <v>0.27200000000000002</v>
      </c>
      <c r="N710" s="621">
        <v>0.2399</v>
      </c>
      <c r="O710" s="622">
        <v>0.25840000000000002</v>
      </c>
      <c r="P710" s="623">
        <v>0.29459999999999997</v>
      </c>
      <c r="Q710" s="621">
        <v>0.33879999999999999</v>
      </c>
      <c r="R710" s="622">
        <v>0.36499999999999999</v>
      </c>
      <c r="S710" s="623">
        <v>0.4163</v>
      </c>
      <c r="T710" s="621">
        <v>0.65069999999999995</v>
      </c>
      <c r="U710" s="622">
        <v>0.70130000000000003</v>
      </c>
      <c r="V710" s="623">
        <v>0.8</v>
      </c>
      <c r="W710" s="621">
        <v>0.80649999999999999</v>
      </c>
      <c r="X710" s="622">
        <v>0.86950000000000005</v>
      </c>
      <c r="Y710" s="623">
        <v>0.99209999999999998</v>
      </c>
    </row>
    <row r="711" spans="1:25">
      <c r="A711" s="227">
        <f t="shared" si="10"/>
        <v>71.400000000000006</v>
      </c>
      <c r="B711" s="621">
        <v>0.1666</v>
      </c>
      <c r="C711" s="622">
        <v>0.1799</v>
      </c>
      <c r="D711" s="623">
        <v>0.2056</v>
      </c>
      <c r="E711" s="621">
        <v>0.16669999999999999</v>
      </c>
      <c r="F711" s="622">
        <v>0.18</v>
      </c>
      <c r="G711" s="623">
        <v>0.20569999999999999</v>
      </c>
      <c r="H711" s="621">
        <v>0.1923</v>
      </c>
      <c r="I711" s="622">
        <v>0.20760000000000001</v>
      </c>
      <c r="J711" s="623">
        <v>0.2374</v>
      </c>
      <c r="K711" s="621">
        <v>0.21740000000000001</v>
      </c>
      <c r="L711" s="622">
        <v>0.23469999999999999</v>
      </c>
      <c r="M711" s="623">
        <v>0.26829999999999998</v>
      </c>
      <c r="N711" s="621">
        <v>0.23549999999999999</v>
      </c>
      <c r="O711" s="622">
        <v>0.25419999999999998</v>
      </c>
      <c r="P711" s="623">
        <v>0.29060000000000002</v>
      </c>
      <c r="Q711" s="621">
        <v>0.33260000000000001</v>
      </c>
      <c r="R711" s="622">
        <v>0.35920000000000002</v>
      </c>
      <c r="S711" s="623">
        <v>0.41060000000000002</v>
      </c>
      <c r="T711" s="621">
        <v>0.63880000000000003</v>
      </c>
      <c r="U711" s="622">
        <v>0.69</v>
      </c>
      <c r="V711" s="623">
        <v>0.78900000000000003</v>
      </c>
      <c r="W711" s="621">
        <v>0.79179999999999995</v>
      </c>
      <c r="X711" s="622">
        <v>0.85550000000000004</v>
      </c>
      <c r="Y711" s="623">
        <v>0.97850000000000004</v>
      </c>
    </row>
    <row r="712" spans="1:25">
      <c r="A712" s="227">
        <f t="shared" si="10"/>
        <v>71.5</v>
      </c>
      <c r="B712" s="621">
        <v>0.1636</v>
      </c>
      <c r="C712" s="622">
        <v>0.17699999999999999</v>
      </c>
      <c r="D712" s="623">
        <v>0.20280000000000001</v>
      </c>
      <c r="E712" s="621">
        <v>0.16370000000000001</v>
      </c>
      <c r="F712" s="622">
        <v>0.17710000000000001</v>
      </c>
      <c r="G712" s="623">
        <v>0.2029</v>
      </c>
      <c r="H712" s="621">
        <v>0.18890000000000001</v>
      </c>
      <c r="I712" s="622">
        <v>0.20430000000000001</v>
      </c>
      <c r="J712" s="623">
        <v>0.23419999999999999</v>
      </c>
      <c r="K712" s="621">
        <v>0.2135</v>
      </c>
      <c r="L712" s="622">
        <v>0.23100000000000001</v>
      </c>
      <c r="M712" s="623">
        <v>0.26469999999999999</v>
      </c>
      <c r="N712" s="621">
        <v>0.23119999999999999</v>
      </c>
      <c r="O712" s="622">
        <v>0.25019999999999998</v>
      </c>
      <c r="P712" s="623">
        <v>0.28670000000000001</v>
      </c>
      <c r="Q712" s="621">
        <v>0.3266</v>
      </c>
      <c r="R712" s="622">
        <v>0.35349999999999998</v>
      </c>
      <c r="S712" s="623">
        <v>0.40510000000000002</v>
      </c>
      <c r="T712" s="621">
        <v>0.62729999999999997</v>
      </c>
      <c r="U712" s="622">
        <v>0.67910000000000004</v>
      </c>
      <c r="V712" s="623">
        <v>0.77849999999999997</v>
      </c>
      <c r="W712" s="621">
        <v>0.77749999999999997</v>
      </c>
      <c r="X712" s="622">
        <v>0.84199999999999997</v>
      </c>
      <c r="Y712" s="623">
        <v>0.96540000000000004</v>
      </c>
    </row>
    <row r="713" spans="1:25">
      <c r="A713" s="227">
        <f t="shared" si="10"/>
        <v>71.599999999999994</v>
      </c>
      <c r="B713" s="621">
        <v>0.16070000000000001</v>
      </c>
      <c r="C713" s="622">
        <v>0.17419999999999999</v>
      </c>
      <c r="D713" s="623">
        <v>0.20019999999999999</v>
      </c>
      <c r="E713" s="621">
        <v>0.1608</v>
      </c>
      <c r="F713" s="622">
        <v>0.1744</v>
      </c>
      <c r="G713" s="623">
        <v>0.20030000000000001</v>
      </c>
      <c r="H713" s="621">
        <v>0.1855</v>
      </c>
      <c r="I713" s="622">
        <v>0.20119999999999999</v>
      </c>
      <c r="J713" s="623">
        <v>0.2311</v>
      </c>
      <c r="K713" s="621">
        <v>0.2097</v>
      </c>
      <c r="L713" s="622">
        <v>0.22739999999999999</v>
      </c>
      <c r="M713" s="623">
        <v>0.26119999999999999</v>
      </c>
      <c r="N713" s="621">
        <v>0.2271</v>
      </c>
      <c r="O713" s="622">
        <v>0.24629999999999999</v>
      </c>
      <c r="P713" s="623">
        <v>0.28289999999999998</v>
      </c>
      <c r="Q713" s="621">
        <v>0.32079999999999997</v>
      </c>
      <c r="R713" s="622">
        <v>0.34799999999999998</v>
      </c>
      <c r="S713" s="623">
        <v>0.3997</v>
      </c>
      <c r="T713" s="621">
        <v>0.61609999999999998</v>
      </c>
      <c r="U713" s="622">
        <v>0.66849999999999998</v>
      </c>
      <c r="V713" s="623">
        <v>0.76819999999999999</v>
      </c>
      <c r="W713" s="621">
        <v>0.76359999999999995</v>
      </c>
      <c r="X713" s="622">
        <v>0.82889999999999997</v>
      </c>
      <c r="Y713" s="623">
        <v>0.95269999999999999</v>
      </c>
    </row>
    <row r="714" spans="1:25">
      <c r="A714" s="227">
        <f t="shared" ref="A714:A777" si="11">ROUND(A713+0.1,1)</f>
        <v>71.7</v>
      </c>
      <c r="B714" s="621">
        <v>0.15790000000000001</v>
      </c>
      <c r="C714" s="622">
        <v>0.1716</v>
      </c>
      <c r="D714" s="623">
        <v>0.1976</v>
      </c>
      <c r="E714" s="621">
        <v>0.158</v>
      </c>
      <c r="F714" s="622">
        <v>0.17169999999999999</v>
      </c>
      <c r="G714" s="623">
        <v>0.19769999999999999</v>
      </c>
      <c r="H714" s="621">
        <v>0.1822</v>
      </c>
      <c r="I714" s="622">
        <v>0.1981</v>
      </c>
      <c r="J714" s="623">
        <v>0.2281</v>
      </c>
      <c r="K714" s="621">
        <v>0.20599999999999999</v>
      </c>
      <c r="L714" s="622">
        <v>0.22389999999999999</v>
      </c>
      <c r="M714" s="623">
        <v>0.25779999999999997</v>
      </c>
      <c r="N714" s="621">
        <v>0.22309999999999999</v>
      </c>
      <c r="O714" s="622">
        <v>0.24249999999999999</v>
      </c>
      <c r="P714" s="623">
        <v>0.27929999999999999</v>
      </c>
      <c r="Q714" s="621">
        <v>0.31519999999999998</v>
      </c>
      <c r="R714" s="622">
        <v>0.34260000000000002</v>
      </c>
      <c r="S714" s="623">
        <v>0.39460000000000001</v>
      </c>
      <c r="T714" s="621">
        <v>0.60529999999999995</v>
      </c>
      <c r="U714" s="622">
        <v>0.6583</v>
      </c>
      <c r="V714" s="623">
        <v>0.75829999999999997</v>
      </c>
      <c r="W714" s="621">
        <v>0.75019999999999998</v>
      </c>
      <c r="X714" s="622">
        <v>0.81620000000000004</v>
      </c>
      <c r="Y714" s="623">
        <v>0.94040000000000001</v>
      </c>
    </row>
    <row r="715" spans="1:25">
      <c r="A715" s="227">
        <f t="shared" si="11"/>
        <v>71.8</v>
      </c>
      <c r="B715" s="621">
        <v>0.15509999999999999</v>
      </c>
      <c r="C715" s="622">
        <v>0.16900000000000001</v>
      </c>
      <c r="D715" s="623">
        <v>0.1951</v>
      </c>
      <c r="E715" s="621">
        <v>0.1552</v>
      </c>
      <c r="F715" s="622">
        <v>0.1691</v>
      </c>
      <c r="G715" s="623">
        <v>0.19520000000000001</v>
      </c>
      <c r="H715" s="621">
        <v>0.17910000000000001</v>
      </c>
      <c r="I715" s="622">
        <v>0.1951</v>
      </c>
      <c r="J715" s="623">
        <v>0.22520000000000001</v>
      </c>
      <c r="K715" s="621">
        <v>0.2024</v>
      </c>
      <c r="L715" s="622">
        <v>0.2205</v>
      </c>
      <c r="M715" s="623">
        <v>0.25459999999999999</v>
      </c>
      <c r="N715" s="621">
        <v>0.21929999999999999</v>
      </c>
      <c r="O715" s="622">
        <v>0.2389</v>
      </c>
      <c r="P715" s="623">
        <v>0.27579999999999999</v>
      </c>
      <c r="Q715" s="621">
        <v>0.30969999999999998</v>
      </c>
      <c r="R715" s="622">
        <v>0.33750000000000002</v>
      </c>
      <c r="S715" s="623">
        <v>0.3896</v>
      </c>
      <c r="T715" s="621">
        <v>0.5948</v>
      </c>
      <c r="U715" s="622">
        <v>0.64839999999999998</v>
      </c>
      <c r="V715" s="623">
        <v>0.74880000000000002</v>
      </c>
      <c r="W715" s="621">
        <v>0.73719999999999997</v>
      </c>
      <c r="X715" s="622">
        <v>0.80400000000000005</v>
      </c>
      <c r="Y715" s="623">
        <v>0.92859999999999998</v>
      </c>
    </row>
    <row r="716" spans="1:25">
      <c r="A716" s="227">
        <f t="shared" si="11"/>
        <v>71.900000000000006</v>
      </c>
      <c r="B716" s="621">
        <v>0.1525</v>
      </c>
      <c r="C716" s="622">
        <v>0.16650000000000001</v>
      </c>
      <c r="D716" s="623">
        <v>0.19270000000000001</v>
      </c>
      <c r="E716" s="621">
        <v>0.15260000000000001</v>
      </c>
      <c r="F716" s="622">
        <v>0.1666</v>
      </c>
      <c r="G716" s="623">
        <v>0.1928</v>
      </c>
      <c r="H716" s="621">
        <v>0.17599999999999999</v>
      </c>
      <c r="I716" s="622">
        <v>0.19220000000000001</v>
      </c>
      <c r="J716" s="623">
        <v>0.22239999999999999</v>
      </c>
      <c r="K716" s="621">
        <v>0.19900000000000001</v>
      </c>
      <c r="L716" s="622">
        <v>0.21729999999999999</v>
      </c>
      <c r="M716" s="623">
        <v>0.25140000000000001</v>
      </c>
      <c r="N716" s="621">
        <v>0.2155</v>
      </c>
      <c r="O716" s="622">
        <v>0.23530000000000001</v>
      </c>
      <c r="P716" s="623">
        <v>0.27239999999999998</v>
      </c>
      <c r="Q716" s="621">
        <v>0.3044</v>
      </c>
      <c r="R716" s="622">
        <v>0.33250000000000002</v>
      </c>
      <c r="S716" s="623">
        <v>0.38479999999999998</v>
      </c>
      <c r="T716" s="621">
        <v>0.5847</v>
      </c>
      <c r="U716" s="622">
        <v>0.63880000000000003</v>
      </c>
      <c r="V716" s="623">
        <v>0.73960000000000004</v>
      </c>
      <c r="W716" s="621">
        <v>0.72460000000000002</v>
      </c>
      <c r="X716" s="622">
        <v>0.79210000000000003</v>
      </c>
      <c r="Y716" s="623">
        <v>0.91720000000000002</v>
      </c>
    </row>
    <row r="717" spans="1:25">
      <c r="A717" s="227">
        <f t="shared" si="11"/>
        <v>72</v>
      </c>
      <c r="B717" s="621">
        <v>0.14990000000000001</v>
      </c>
      <c r="C717" s="622">
        <v>0.1641</v>
      </c>
      <c r="D717" s="623">
        <v>0.1903</v>
      </c>
      <c r="E717" s="621">
        <v>0.15</v>
      </c>
      <c r="F717" s="622">
        <v>0.16420000000000001</v>
      </c>
      <c r="G717" s="623">
        <v>0.1905</v>
      </c>
      <c r="H717" s="621">
        <v>0.1731</v>
      </c>
      <c r="I717" s="622">
        <v>0.18940000000000001</v>
      </c>
      <c r="J717" s="623">
        <v>0.2198</v>
      </c>
      <c r="K717" s="621">
        <v>0.1956</v>
      </c>
      <c r="L717" s="622">
        <v>0.21410000000000001</v>
      </c>
      <c r="M717" s="623">
        <v>0.24840000000000001</v>
      </c>
      <c r="N717" s="621">
        <v>0.21190000000000001</v>
      </c>
      <c r="O717" s="622">
        <v>0.2319</v>
      </c>
      <c r="P717" s="623">
        <v>0.26910000000000001</v>
      </c>
      <c r="Q717" s="621">
        <v>0.29930000000000001</v>
      </c>
      <c r="R717" s="622">
        <v>0.3276</v>
      </c>
      <c r="S717" s="623">
        <v>0.38009999999999999</v>
      </c>
      <c r="T717" s="621">
        <v>0.57479999999999998</v>
      </c>
      <c r="U717" s="622">
        <v>0.62949999999999995</v>
      </c>
      <c r="V717" s="623">
        <v>0.73060000000000003</v>
      </c>
      <c r="W717" s="621">
        <v>0.71240000000000003</v>
      </c>
      <c r="X717" s="622">
        <v>0.78059999999999996</v>
      </c>
      <c r="Y717" s="623">
        <v>0.90610000000000002</v>
      </c>
    </row>
    <row r="718" spans="1:25">
      <c r="A718" s="227">
        <f t="shared" si="11"/>
        <v>72.099999999999994</v>
      </c>
      <c r="B718" s="621">
        <v>0.1474</v>
      </c>
      <c r="C718" s="622">
        <v>0.16170000000000001</v>
      </c>
      <c r="D718" s="623">
        <v>0.18809999999999999</v>
      </c>
      <c r="E718" s="621">
        <v>0.14749999999999999</v>
      </c>
      <c r="F718" s="622">
        <v>0.1618</v>
      </c>
      <c r="G718" s="623">
        <v>0.18820000000000001</v>
      </c>
      <c r="H718" s="621">
        <v>0.17019999999999999</v>
      </c>
      <c r="I718" s="622">
        <v>0.1867</v>
      </c>
      <c r="J718" s="623">
        <v>0.2172</v>
      </c>
      <c r="K718" s="621">
        <v>0.19239999999999999</v>
      </c>
      <c r="L718" s="622">
        <v>0.21099999999999999</v>
      </c>
      <c r="M718" s="623">
        <v>0.2455</v>
      </c>
      <c r="N718" s="621">
        <v>0.2084</v>
      </c>
      <c r="O718" s="622">
        <v>0.2286</v>
      </c>
      <c r="P718" s="623">
        <v>0.26590000000000003</v>
      </c>
      <c r="Q718" s="621">
        <v>0.29430000000000001</v>
      </c>
      <c r="R718" s="622">
        <v>0.32300000000000001</v>
      </c>
      <c r="S718" s="623">
        <v>0.37559999999999999</v>
      </c>
      <c r="T718" s="621">
        <v>0.56520000000000004</v>
      </c>
      <c r="U718" s="622">
        <v>0.62050000000000005</v>
      </c>
      <c r="V718" s="623">
        <v>0.72199999999999998</v>
      </c>
      <c r="W718" s="621">
        <v>0.7006</v>
      </c>
      <c r="X718" s="622">
        <v>0.76939999999999997</v>
      </c>
      <c r="Y718" s="623">
        <v>0.89539999999999997</v>
      </c>
    </row>
    <row r="719" spans="1:25">
      <c r="A719" s="227">
        <f t="shared" si="11"/>
        <v>72.2</v>
      </c>
      <c r="B719" s="621">
        <v>0.14499999999999999</v>
      </c>
      <c r="C719" s="622">
        <v>0.15939999999999999</v>
      </c>
      <c r="D719" s="623">
        <v>0.18590000000000001</v>
      </c>
      <c r="E719" s="621">
        <v>0.14510000000000001</v>
      </c>
      <c r="F719" s="622">
        <v>0.1595</v>
      </c>
      <c r="G719" s="623">
        <v>0.186</v>
      </c>
      <c r="H719" s="621">
        <v>0.16739999999999999</v>
      </c>
      <c r="I719" s="622">
        <v>0.18410000000000001</v>
      </c>
      <c r="J719" s="623">
        <v>0.21460000000000001</v>
      </c>
      <c r="K719" s="621">
        <v>0.18920000000000001</v>
      </c>
      <c r="L719" s="622">
        <v>0.20810000000000001</v>
      </c>
      <c r="M719" s="623">
        <v>0.24260000000000001</v>
      </c>
      <c r="N719" s="621">
        <v>0.2049</v>
      </c>
      <c r="O719" s="622">
        <v>0.22539999999999999</v>
      </c>
      <c r="P719" s="623">
        <v>0.26279999999999998</v>
      </c>
      <c r="Q719" s="621">
        <v>0.28949999999999998</v>
      </c>
      <c r="R719" s="622">
        <v>0.31840000000000002</v>
      </c>
      <c r="S719" s="623">
        <v>0.37130000000000002</v>
      </c>
      <c r="T719" s="621">
        <v>0.55589999999999995</v>
      </c>
      <c r="U719" s="622">
        <v>0.61180000000000001</v>
      </c>
      <c r="V719" s="623">
        <v>0.71360000000000001</v>
      </c>
      <c r="W719" s="621">
        <v>0.68910000000000005</v>
      </c>
      <c r="X719" s="622">
        <v>0.75860000000000005</v>
      </c>
      <c r="Y719" s="623">
        <v>0.88500000000000001</v>
      </c>
    </row>
    <row r="720" spans="1:25">
      <c r="A720" s="227">
        <f t="shared" si="11"/>
        <v>72.3</v>
      </c>
      <c r="B720" s="621">
        <v>0.1426</v>
      </c>
      <c r="C720" s="622">
        <v>0.15720000000000001</v>
      </c>
      <c r="D720" s="623">
        <v>0.18379999999999999</v>
      </c>
      <c r="E720" s="621">
        <v>0.14269999999999999</v>
      </c>
      <c r="F720" s="622">
        <v>0.1573</v>
      </c>
      <c r="G720" s="623">
        <v>0.18390000000000001</v>
      </c>
      <c r="H720" s="621">
        <v>0.16470000000000001</v>
      </c>
      <c r="I720" s="622">
        <v>0.18149999999999999</v>
      </c>
      <c r="J720" s="623">
        <v>0.2122</v>
      </c>
      <c r="K720" s="621">
        <v>0.18609999999999999</v>
      </c>
      <c r="L720" s="622">
        <v>0.20519999999999999</v>
      </c>
      <c r="M720" s="623">
        <v>0.23980000000000001</v>
      </c>
      <c r="N720" s="621">
        <v>0.2016</v>
      </c>
      <c r="O720" s="622">
        <v>0.2223</v>
      </c>
      <c r="P720" s="623">
        <v>0.25979999999999998</v>
      </c>
      <c r="Q720" s="621">
        <v>0.2848</v>
      </c>
      <c r="R720" s="622">
        <v>0.314</v>
      </c>
      <c r="S720" s="623">
        <v>0.36709999999999998</v>
      </c>
      <c r="T720" s="621">
        <v>0.54690000000000005</v>
      </c>
      <c r="U720" s="622">
        <v>0.60329999999999995</v>
      </c>
      <c r="V720" s="623">
        <v>0.70550000000000002</v>
      </c>
      <c r="W720" s="621">
        <v>0.67789999999999995</v>
      </c>
      <c r="X720" s="622">
        <v>0.74809999999999999</v>
      </c>
      <c r="Y720" s="623">
        <v>0.875</v>
      </c>
    </row>
    <row r="721" spans="1:25">
      <c r="A721" s="227">
        <f t="shared" si="11"/>
        <v>72.400000000000006</v>
      </c>
      <c r="B721" s="621">
        <v>0.14030000000000001</v>
      </c>
      <c r="C721" s="622">
        <v>0.15509999999999999</v>
      </c>
      <c r="D721" s="623">
        <v>0.1817</v>
      </c>
      <c r="E721" s="621">
        <v>0.1404</v>
      </c>
      <c r="F721" s="622">
        <v>0.1552</v>
      </c>
      <c r="G721" s="623">
        <v>0.18179999999999999</v>
      </c>
      <c r="H721" s="621">
        <v>0.16200000000000001</v>
      </c>
      <c r="I721" s="622">
        <v>0.17910000000000001</v>
      </c>
      <c r="J721" s="623">
        <v>0.20979999999999999</v>
      </c>
      <c r="K721" s="621">
        <v>0.18310000000000001</v>
      </c>
      <c r="L721" s="622">
        <v>0.2024</v>
      </c>
      <c r="M721" s="623">
        <v>0.23719999999999999</v>
      </c>
      <c r="N721" s="621">
        <v>0.19839999999999999</v>
      </c>
      <c r="O721" s="622">
        <v>0.21920000000000001</v>
      </c>
      <c r="P721" s="623">
        <v>0.25690000000000002</v>
      </c>
      <c r="Q721" s="621">
        <v>0.2802</v>
      </c>
      <c r="R721" s="622">
        <v>0.30969999999999998</v>
      </c>
      <c r="S721" s="623">
        <v>0.36299999999999999</v>
      </c>
      <c r="T721" s="621">
        <v>0.53820000000000001</v>
      </c>
      <c r="U721" s="622">
        <v>0.59509999999999996</v>
      </c>
      <c r="V721" s="623">
        <v>0.6976</v>
      </c>
      <c r="W721" s="621">
        <v>0.66700000000000004</v>
      </c>
      <c r="X721" s="622">
        <v>0.7379</v>
      </c>
      <c r="Y721" s="623">
        <v>0.86519999999999997</v>
      </c>
    </row>
    <row r="722" spans="1:25">
      <c r="A722" s="227">
        <f t="shared" si="11"/>
        <v>72.5</v>
      </c>
      <c r="B722" s="621">
        <v>0.1381</v>
      </c>
      <c r="C722" s="622">
        <v>0.153</v>
      </c>
      <c r="D722" s="623">
        <v>0.17979999999999999</v>
      </c>
      <c r="E722" s="621">
        <v>0.13819999999999999</v>
      </c>
      <c r="F722" s="622">
        <v>0.15310000000000001</v>
      </c>
      <c r="G722" s="623">
        <v>0.1799</v>
      </c>
      <c r="H722" s="621">
        <v>0.1595</v>
      </c>
      <c r="I722" s="622">
        <v>0.1767</v>
      </c>
      <c r="J722" s="623">
        <v>0.20749999999999999</v>
      </c>
      <c r="K722" s="621">
        <v>0.1802</v>
      </c>
      <c r="L722" s="622">
        <v>0.19969999999999999</v>
      </c>
      <c r="M722" s="623">
        <v>0.2346</v>
      </c>
      <c r="N722" s="621">
        <v>0.19520000000000001</v>
      </c>
      <c r="O722" s="622">
        <v>0.21629999999999999</v>
      </c>
      <c r="P722" s="623">
        <v>0.25409999999999999</v>
      </c>
      <c r="Q722" s="621">
        <v>0.27579999999999999</v>
      </c>
      <c r="R722" s="622">
        <v>0.30559999999999998</v>
      </c>
      <c r="S722" s="623">
        <v>0.35899999999999999</v>
      </c>
      <c r="T722" s="621">
        <v>0.52959999999999996</v>
      </c>
      <c r="U722" s="622">
        <v>0.58720000000000006</v>
      </c>
      <c r="V722" s="623">
        <v>0.69</v>
      </c>
      <c r="W722" s="621">
        <v>0.65649999999999997</v>
      </c>
      <c r="X722" s="622">
        <v>0.72799999999999998</v>
      </c>
      <c r="Y722" s="623">
        <v>0.85580000000000001</v>
      </c>
    </row>
    <row r="723" spans="1:25">
      <c r="A723" s="227">
        <f t="shared" si="11"/>
        <v>72.599999999999994</v>
      </c>
      <c r="B723" s="621">
        <v>0.13600000000000001</v>
      </c>
      <c r="C723" s="622">
        <v>0.151</v>
      </c>
      <c r="D723" s="623">
        <v>0.17780000000000001</v>
      </c>
      <c r="E723" s="621">
        <v>0.1361</v>
      </c>
      <c r="F723" s="622">
        <v>0.15110000000000001</v>
      </c>
      <c r="G723" s="623">
        <v>0.1779</v>
      </c>
      <c r="H723" s="621">
        <v>0.157</v>
      </c>
      <c r="I723" s="622">
        <v>0.17430000000000001</v>
      </c>
      <c r="J723" s="623">
        <v>0.20530000000000001</v>
      </c>
      <c r="K723" s="621">
        <v>0.1774</v>
      </c>
      <c r="L723" s="622">
        <v>0.19700000000000001</v>
      </c>
      <c r="M723" s="623">
        <v>0.2321</v>
      </c>
      <c r="N723" s="621">
        <v>0.19220000000000001</v>
      </c>
      <c r="O723" s="622">
        <v>0.21340000000000001</v>
      </c>
      <c r="P723" s="623">
        <v>0.25140000000000001</v>
      </c>
      <c r="Q723" s="621">
        <v>0.27150000000000002</v>
      </c>
      <c r="R723" s="622">
        <v>0.30149999999999999</v>
      </c>
      <c r="S723" s="623">
        <v>0.35520000000000002</v>
      </c>
      <c r="T723" s="621">
        <v>0.52139999999999997</v>
      </c>
      <c r="U723" s="622">
        <v>0.57940000000000003</v>
      </c>
      <c r="V723" s="623">
        <v>0.68259999999999998</v>
      </c>
      <c r="W723" s="621">
        <v>0.6462</v>
      </c>
      <c r="X723" s="622">
        <v>0.71840000000000004</v>
      </c>
      <c r="Y723" s="623">
        <v>0.84660000000000002</v>
      </c>
    </row>
    <row r="724" spans="1:25">
      <c r="A724" s="227">
        <f t="shared" si="11"/>
        <v>72.7</v>
      </c>
      <c r="B724" s="621">
        <v>0.13389999999999999</v>
      </c>
      <c r="C724" s="622">
        <v>0.14899999999999999</v>
      </c>
      <c r="D724" s="623">
        <v>0.17599999999999999</v>
      </c>
      <c r="E724" s="621">
        <v>0.13400000000000001</v>
      </c>
      <c r="F724" s="622">
        <v>0.14910000000000001</v>
      </c>
      <c r="G724" s="623">
        <v>0.17610000000000001</v>
      </c>
      <c r="H724" s="621">
        <v>0.1545</v>
      </c>
      <c r="I724" s="622">
        <v>0.1721</v>
      </c>
      <c r="J724" s="623">
        <v>0.2031</v>
      </c>
      <c r="K724" s="621">
        <v>0.17469999999999999</v>
      </c>
      <c r="L724" s="622">
        <v>0.19450000000000001</v>
      </c>
      <c r="M724" s="623">
        <v>0.2296</v>
      </c>
      <c r="N724" s="621">
        <v>0.18920000000000001</v>
      </c>
      <c r="O724" s="622">
        <v>0.2107</v>
      </c>
      <c r="P724" s="623">
        <v>0.2487</v>
      </c>
      <c r="Q724" s="621">
        <v>0.26729999999999998</v>
      </c>
      <c r="R724" s="622">
        <v>0.29759999999999998</v>
      </c>
      <c r="S724" s="623">
        <v>0.35139999999999999</v>
      </c>
      <c r="T724" s="621">
        <v>0.51329999999999998</v>
      </c>
      <c r="U724" s="622">
        <v>0.57189999999999996</v>
      </c>
      <c r="V724" s="623">
        <v>0.67549999999999999</v>
      </c>
      <c r="W724" s="621">
        <v>0.63619999999999999</v>
      </c>
      <c r="X724" s="622">
        <v>0.70909999999999995</v>
      </c>
      <c r="Y724" s="623">
        <v>0.83779999999999999</v>
      </c>
    </row>
    <row r="725" spans="1:25">
      <c r="A725" s="227">
        <f t="shared" si="11"/>
        <v>72.8</v>
      </c>
      <c r="B725" s="621">
        <v>0.1318</v>
      </c>
      <c r="C725" s="622">
        <v>0.14710000000000001</v>
      </c>
      <c r="D725" s="623">
        <v>0.1741</v>
      </c>
      <c r="E725" s="621">
        <v>0.13189999999999999</v>
      </c>
      <c r="F725" s="622">
        <v>0.1472</v>
      </c>
      <c r="G725" s="623">
        <v>0.17430000000000001</v>
      </c>
      <c r="H725" s="621">
        <v>0.1522</v>
      </c>
      <c r="I725" s="622">
        <v>0.1699</v>
      </c>
      <c r="J725" s="623">
        <v>0.2011</v>
      </c>
      <c r="K725" s="621">
        <v>0.17199999999999999</v>
      </c>
      <c r="L725" s="622">
        <v>0.192</v>
      </c>
      <c r="M725" s="623">
        <v>0.2273</v>
      </c>
      <c r="N725" s="621">
        <v>0.18629999999999999</v>
      </c>
      <c r="O725" s="622">
        <v>0.20799999999999999</v>
      </c>
      <c r="P725" s="623">
        <v>0.2462</v>
      </c>
      <c r="Q725" s="621">
        <v>0.26319999999999999</v>
      </c>
      <c r="R725" s="622">
        <v>0.29380000000000001</v>
      </c>
      <c r="S725" s="623">
        <v>0.3478</v>
      </c>
      <c r="T725" s="621">
        <v>0.50549999999999995</v>
      </c>
      <c r="U725" s="622">
        <v>0.56459999999999999</v>
      </c>
      <c r="V725" s="623">
        <v>0.66849999999999998</v>
      </c>
      <c r="W725" s="621">
        <v>0.62649999999999995</v>
      </c>
      <c r="X725" s="622">
        <v>0.70009999999999994</v>
      </c>
      <c r="Y725" s="623">
        <v>0.82920000000000005</v>
      </c>
    </row>
    <row r="726" spans="1:25">
      <c r="A726" s="227">
        <f t="shared" si="11"/>
        <v>72.900000000000006</v>
      </c>
      <c r="B726" s="621">
        <v>0.1298</v>
      </c>
      <c r="C726" s="622">
        <v>0.14530000000000001</v>
      </c>
      <c r="D726" s="623">
        <v>0.1724</v>
      </c>
      <c r="E726" s="621">
        <v>0.12989999999999999</v>
      </c>
      <c r="F726" s="622">
        <v>0.1454</v>
      </c>
      <c r="G726" s="623">
        <v>0.17249999999999999</v>
      </c>
      <c r="H726" s="621">
        <v>0.14990000000000001</v>
      </c>
      <c r="I726" s="622">
        <v>0.16769999999999999</v>
      </c>
      <c r="J726" s="623">
        <v>0.19900000000000001</v>
      </c>
      <c r="K726" s="621">
        <v>0.1694</v>
      </c>
      <c r="L726" s="622">
        <v>0.18959999999999999</v>
      </c>
      <c r="M726" s="623">
        <v>0.22500000000000001</v>
      </c>
      <c r="N726" s="621">
        <v>0.1835</v>
      </c>
      <c r="O726" s="622">
        <v>0.2054</v>
      </c>
      <c r="P726" s="623">
        <v>0.2437</v>
      </c>
      <c r="Q726" s="621">
        <v>0.25919999999999999</v>
      </c>
      <c r="R726" s="622">
        <v>0.29010000000000002</v>
      </c>
      <c r="S726" s="623">
        <v>0.34429999999999999</v>
      </c>
      <c r="T726" s="621">
        <v>0.49790000000000001</v>
      </c>
      <c r="U726" s="622">
        <v>0.5575</v>
      </c>
      <c r="V726" s="623">
        <v>0.66180000000000005</v>
      </c>
      <c r="W726" s="621">
        <v>0.61709999999999998</v>
      </c>
      <c r="X726" s="622">
        <v>0.69130000000000003</v>
      </c>
      <c r="Y726" s="623">
        <v>0.82079999999999997</v>
      </c>
    </row>
    <row r="727" spans="1:25">
      <c r="A727" s="227">
        <f t="shared" si="11"/>
        <v>73</v>
      </c>
      <c r="B727" s="621">
        <v>0.12790000000000001</v>
      </c>
      <c r="C727" s="622">
        <v>0.14349999999999999</v>
      </c>
      <c r="D727" s="623">
        <v>0.17069999999999999</v>
      </c>
      <c r="E727" s="621">
        <v>0.128</v>
      </c>
      <c r="F727" s="622">
        <v>0.14360000000000001</v>
      </c>
      <c r="G727" s="623">
        <v>0.17080000000000001</v>
      </c>
      <c r="H727" s="621">
        <v>0.1477</v>
      </c>
      <c r="I727" s="622">
        <v>0.1656</v>
      </c>
      <c r="J727" s="623">
        <v>0.1971</v>
      </c>
      <c r="K727" s="621">
        <v>0.16689999999999999</v>
      </c>
      <c r="L727" s="622">
        <v>0.18720000000000001</v>
      </c>
      <c r="M727" s="623">
        <v>0.22270000000000001</v>
      </c>
      <c r="N727" s="621">
        <v>0.18079999999999999</v>
      </c>
      <c r="O727" s="622">
        <v>0.20280000000000001</v>
      </c>
      <c r="P727" s="623">
        <v>0.24129999999999999</v>
      </c>
      <c r="Q727" s="621">
        <v>0.25540000000000002</v>
      </c>
      <c r="R727" s="622">
        <v>0.28649999999999998</v>
      </c>
      <c r="S727" s="623">
        <v>0.34089999999999998</v>
      </c>
      <c r="T727" s="621">
        <v>0.4904</v>
      </c>
      <c r="U727" s="622">
        <v>0.55059999999999998</v>
      </c>
      <c r="V727" s="623">
        <v>0.65529999999999999</v>
      </c>
      <c r="W727" s="621">
        <v>0.6079</v>
      </c>
      <c r="X727" s="622">
        <v>0.68269999999999997</v>
      </c>
      <c r="Y727" s="623">
        <v>0.81269999999999998</v>
      </c>
    </row>
    <row r="728" spans="1:25">
      <c r="A728" s="227">
        <f t="shared" si="11"/>
        <v>73.099999999999994</v>
      </c>
      <c r="B728" s="621">
        <v>0.126</v>
      </c>
      <c r="C728" s="622">
        <v>0.14169999999999999</v>
      </c>
      <c r="D728" s="623">
        <v>0.16900000000000001</v>
      </c>
      <c r="E728" s="621">
        <v>0.12609999999999999</v>
      </c>
      <c r="F728" s="622">
        <v>0.14180000000000001</v>
      </c>
      <c r="G728" s="623">
        <v>0.1691</v>
      </c>
      <c r="H728" s="621">
        <v>0.14549999999999999</v>
      </c>
      <c r="I728" s="622">
        <v>0.1636</v>
      </c>
      <c r="J728" s="623">
        <v>0.1951</v>
      </c>
      <c r="K728" s="621">
        <v>0.16439999999999999</v>
      </c>
      <c r="L728" s="622">
        <v>0.18490000000000001</v>
      </c>
      <c r="M728" s="623">
        <v>0.22059999999999999</v>
      </c>
      <c r="N728" s="621">
        <v>0.17810000000000001</v>
      </c>
      <c r="O728" s="622">
        <v>0.20030000000000001</v>
      </c>
      <c r="P728" s="623">
        <v>0.2389</v>
      </c>
      <c r="Q728" s="621">
        <v>0.25159999999999999</v>
      </c>
      <c r="R728" s="622">
        <v>0.28299999999999997</v>
      </c>
      <c r="S728" s="623">
        <v>0.33760000000000001</v>
      </c>
      <c r="T728" s="621">
        <v>0.48320000000000002</v>
      </c>
      <c r="U728" s="622">
        <v>0.54390000000000005</v>
      </c>
      <c r="V728" s="623">
        <v>0.64890000000000003</v>
      </c>
      <c r="W728" s="621">
        <v>0.59889999999999999</v>
      </c>
      <c r="X728" s="622">
        <v>0.6744</v>
      </c>
      <c r="Y728" s="623">
        <v>0.80489999999999995</v>
      </c>
    </row>
    <row r="729" spans="1:25">
      <c r="A729" s="227">
        <f t="shared" si="11"/>
        <v>73.2</v>
      </c>
      <c r="B729" s="621">
        <v>0.1242</v>
      </c>
      <c r="C729" s="622">
        <v>0.14000000000000001</v>
      </c>
      <c r="D729" s="623">
        <v>0.16739999999999999</v>
      </c>
      <c r="E729" s="621">
        <v>0.12429999999999999</v>
      </c>
      <c r="F729" s="622">
        <v>0.1401</v>
      </c>
      <c r="G729" s="623">
        <v>0.16750000000000001</v>
      </c>
      <c r="H729" s="621">
        <v>0.1434</v>
      </c>
      <c r="I729" s="622">
        <v>0.16170000000000001</v>
      </c>
      <c r="J729" s="623">
        <v>0.1933</v>
      </c>
      <c r="K729" s="621">
        <v>0.16209999999999999</v>
      </c>
      <c r="L729" s="622">
        <v>0.1827</v>
      </c>
      <c r="M729" s="623">
        <v>0.2185</v>
      </c>
      <c r="N729" s="621">
        <v>0.17549999999999999</v>
      </c>
      <c r="O729" s="622">
        <v>0.19789999999999999</v>
      </c>
      <c r="P729" s="623">
        <v>0.23669999999999999</v>
      </c>
      <c r="Q729" s="621">
        <v>0.248</v>
      </c>
      <c r="R729" s="622">
        <v>0.27960000000000002</v>
      </c>
      <c r="S729" s="623">
        <v>0.33439999999999998</v>
      </c>
      <c r="T729" s="621">
        <v>0.47620000000000001</v>
      </c>
      <c r="U729" s="622">
        <v>0.5373</v>
      </c>
      <c r="V729" s="623">
        <v>0.64280000000000004</v>
      </c>
      <c r="W729" s="621">
        <v>0.59019999999999995</v>
      </c>
      <c r="X729" s="622">
        <v>0.6663</v>
      </c>
      <c r="Y729" s="623">
        <v>0.79720000000000002</v>
      </c>
    </row>
    <row r="730" spans="1:25">
      <c r="A730" s="227">
        <f t="shared" si="11"/>
        <v>73.3</v>
      </c>
      <c r="B730" s="621">
        <v>0.12239999999999999</v>
      </c>
      <c r="C730" s="622">
        <v>0.1384</v>
      </c>
      <c r="D730" s="623">
        <v>0.16589999999999999</v>
      </c>
      <c r="E730" s="621">
        <v>0.1225</v>
      </c>
      <c r="F730" s="622">
        <v>0.13850000000000001</v>
      </c>
      <c r="G730" s="623">
        <v>0.16600000000000001</v>
      </c>
      <c r="H730" s="621">
        <v>0.14130000000000001</v>
      </c>
      <c r="I730" s="622">
        <v>0.15970000000000001</v>
      </c>
      <c r="J730" s="623">
        <v>0.1915</v>
      </c>
      <c r="K730" s="621">
        <v>0.15970000000000001</v>
      </c>
      <c r="L730" s="622">
        <v>0.18060000000000001</v>
      </c>
      <c r="M730" s="623">
        <v>0.21640000000000001</v>
      </c>
      <c r="N730" s="621">
        <v>0.17299999999999999</v>
      </c>
      <c r="O730" s="622">
        <v>0.1956</v>
      </c>
      <c r="P730" s="623">
        <v>0.23449999999999999</v>
      </c>
      <c r="Q730" s="621">
        <v>0.24440000000000001</v>
      </c>
      <c r="R730" s="622">
        <v>0.27629999999999999</v>
      </c>
      <c r="S730" s="623">
        <v>0.33129999999999998</v>
      </c>
      <c r="T730" s="621">
        <v>0.46939999999999998</v>
      </c>
      <c r="U730" s="622">
        <v>0.53100000000000003</v>
      </c>
      <c r="V730" s="623">
        <v>0.63680000000000003</v>
      </c>
      <c r="W730" s="621">
        <v>0.58169999999999999</v>
      </c>
      <c r="X730" s="622">
        <v>0.65839999999999999</v>
      </c>
      <c r="Y730" s="623">
        <v>0.78979999999999995</v>
      </c>
    </row>
    <row r="731" spans="1:25">
      <c r="A731" s="227">
        <f t="shared" si="11"/>
        <v>73.400000000000006</v>
      </c>
      <c r="B731" s="621">
        <v>0.1207</v>
      </c>
      <c r="C731" s="622">
        <v>0.1368</v>
      </c>
      <c r="D731" s="623">
        <v>0.1643</v>
      </c>
      <c r="E731" s="621">
        <v>0.1207</v>
      </c>
      <c r="F731" s="622">
        <v>0.1368</v>
      </c>
      <c r="G731" s="623">
        <v>0.16439999999999999</v>
      </c>
      <c r="H731" s="621">
        <v>0.13930000000000001</v>
      </c>
      <c r="I731" s="622">
        <v>0.15790000000000001</v>
      </c>
      <c r="J731" s="623">
        <v>0.18970000000000001</v>
      </c>
      <c r="K731" s="621">
        <v>0.1575</v>
      </c>
      <c r="L731" s="622">
        <v>0.17849999999999999</v>
      </c>
      <c r="M731" s="623">
        <v>0.2145</v>
      </c>
      <c r="N731" s="621">
        <v>0.17050000000000001</v>
      </c>
      <c r="O731" s="622">
        <v>0.1933</v>
      </c>
      <c r="P731" s="623">
        <v>0.23230000000000001</v>
      </c>
      <c r="Q731" s="621">
        <v>0.2409</v>
      </c>
      <c r="R731" s="622">
        <v>0.27310000000000001</v>
      </c>
      <c r="S731" s="623">
        <v>0.32819999999999999</v>
      </c>
      <c r="T731" s="621">
        <v>0.4627</v>
      </c>
      <c r="U731" s="622">
        <v>0.52480000000000004</v>
      </c>
      <c r="V731" s="623">
        <v>0.63100000000000001</v>
      </c>
      <c r="W731" s="621">
        <v>0.57350000000000001</v>
      </c>
      <c r="X731" s="622">
        <v>0.65080000000000005</v>
      </c>
      <c r="Y731" s="623">
        <v>0.78259999999999996</v>
      </c>
    </row>
    <row r="732" spans="1:25">
      <c r="A732" s="227">
        <f t="shared" si="11"/>
        <v>73.5</v>
      </c>
      <c r="B732" s="621">
        <v>0.11899999999999999</v>
      </c>
      <c r="C732" s="622">
        <v>0.13519999999999999</v>
      </c>
      <c r="D732" s="623">
        <v>0.16289999999999999</v>
      </c>
      <c r="E732" s="621">
        <v>0.11899999999999999</v>
      </c>
      <c r="F732" s="622">
        <v>0.1353</v>
      </c>
      <c r="G732" s="623">
        <v>0.16300000000000001</v>
      </c>
      <c r="H732" s="621">
        <v>0.13730000000000001</v>
      </c>
      <c r="I732" s="622">
        <v>0.15609999999999999</v>
      </c>
      <c r="J732" s="623">
        <v>0.188</v>
      </c>
      <c r="K732" s="621">
        <v>0.1552</v>
      </c>
      <c r="L732" s="622">
        <v>0.1764</v>
      </c>
      <c r="M732" s="623">
        <v>0.21249999999999999</v>
      </c>
      <c r="N732" s="621">
        <v>0.16819999999999999</v>
      </c>
      <c r="O732" s="622">
        <v>0.19109999999999999</v>
      </c>
      <c r="P732" s="623">
        <v>0.23019999999999999</v>
      </c>
      <c r="Q732" s="621">
        <v>0.23749999999999999</v>
      </c>
      <c r="R732" s="622">
        <v>0.27</v>
      </c>
      <c r="S732" s="623">
        <v>0.32529999999999998</v>
      </c>
      <c r="T732" s="621">
        <v>0.45619999999999999</v>
      </c>
      <c r="U732" s="622">
        <v>0.51880000000000004</v>
      </c>
      <c r="V732" s="623">
        <v>0.62529999999999997</v>
      </c>
      <c r="W732" s="621">
        <v>0.56540000000000001</v>
      </c>
      <c r="X732" s="622">
        <v>0.64329999999999998</v>
      </c>
      <c r="Y732" s="623">
        <v>0.77559999999999996</v>
      </c>
    </row>
    <row r="733" spans="1:25">
      <c r="A733" s="227">
        <f t="shared" si="11"/>
        <v>73.599999999999994</v>
      </c>
      <c r="B733" s="621">
        <v>0.1173</v>
      </c>
      <c r="C733" s="622">
        <v>0.13370000000000001</v>
      </c>
      <c r="D733" s="623">
        <v>0.16139999999999999</v>
      </c>
      <c r="E733" s="621">
        <v>0.1174</v>
      </c>
      <c r="F733" s="622">
        <v>0.13370000000000001</v>
      </c>
      <c r="G733" s="623">
        <v>0.1615</v>
      </c>
      <c r="H733" s="621">
        <v>0.13539999999999999</v>
      </c>
      <c r="I733" s="622">
        <v>0.15429999999999999</v>
      </c>
      <c r="J733" s="623">
        <v>0.18640000000000001</v>
      </c>
      <c r="K733" s="621">
        <v>0.15310000000000001</v>
      </c>
      <c r="L733" s="622">
        <v>0.1744</v>
      </c>
      <c r="M733" s="623">
        <v>0.2107</v>
      </c>
      <c r="N733" s="621">
        <v>0.1658</v>
      </c>
      <c r="O733" s="622">
        <v>0.18890000000000001</v>
      </c>
      <c r="P733" s="623">
        <v>0.22819999999999999</v>
      </c>
      <c r="Q733" s="621">
        <v>0.23419999999999999</v>
      </c>
      <c r="R733" s="622">
        <v>0.26690000000000003</v>
      </c>
      <c r="S733" s="623">
        <v>0.32240000000000002</v>
      </c>
      <c r="T733" s="621">
        <v>0.44979999999999998</v>
      </c>
      <c r="U733" s="622">
        <v>0.51290000000000002</v>
      </c>
      <c r="V733" s="623">
        <v>0.61980000000000002</v>
      </c>
      <c r="W733" s="621">
        <v>0.5575</v>
      </c>
      <c r="X733" s="622">
        <v>0.6361</v>
      </c>
      <c r="Y733" s="623">
        <v>0.76880000000000004</v>
      </c>
    </row>
    <row r="734" spans="1:25">
      <c r="A734" s="227">
        <f t="shared" si="11"/>
        <v>73.7</v>
      </c>
      <c r="B734" s="621">
        <v>0.1157</v>
      </c>
      <c r="C734" s="622">
        <v>0.13220000000000001</v>
      </c>
      <c r="D734" s="623">
        <v>0.16</v>
      </c>
      <c r="E734" s="621">
        <v>0.1158</v>
      </c>
      <c r="F734" s="622">
        <v>0.1323</v>
      </c>
      <c r="G734" s="623">
        <v>0.16009999999999999</v>
      </c>
      <c r="H734" s="621">
        <v>0.1336</v>
      </c>
      <c r="I734" s="622">
        <v>0.15260000000000001</v>
      </c>
      <c r="J734" s="623">
        <v>0.18479999999999999</v>
      </c>
      <c r="K734" s="621">
        <v>0.151</v>
      </c>
      <c r="L734" s="622">
        <v>0.17249999999999999</v>
      </c>
      <c r="M734" s="623">
        <v>0.2089</v>
      </c>
      <c r="N734" s="621">
        <v>0.16350000000000001</v>
      </c>
      <c r="O734" s="622">
        <v>0.18679999999999999</v>
      </c>
      <c r="P734" s="623">
        <v>0.22620000000000001</v>
      </c>
      <c r="Q734" s="621">
        <v>0.23100000000000001</v>
      </c>
      <c r="R734" s="622">
        <v>0.26400000000000001</v>
      </c>
      <c r="S734" s="623">
        <v>0.3196</v>
      </c>
      <c r="T734" s="621">
        <v>0.44369999999999998</v>
      </c>
      <c r="U734" s="622">
        <v>0.50719999999999998</v>
      </c>
      <c r="V734" s="623">
        <v>0.61450000000000005</v>
      </c>
      <c r="W734" s="621">
        <v>0.54990000000000006</v>
      </c>
      <c r="X734" s="622">
        <v>0.629</v>
      </c>
      <c r="Y734" s="623">
        <v>0.76219999999999999</v>
      </c>
    </row>
    <row r="735" spans="1:25">
      <c r="A735" s="227">
        <f t="shared" si="11"/>
        <v>73.8</v>
      </c>
      <c r="B735" s="621">
        <v>0.11409999999999999</v>
      </c>
      <c r="C735" s="622">
        <v>0.13070000000000001</v>
      </c>
      <c r="D735" s="623">
        <v>0.15870000000000001</v>
      </c>
      <c r="E735" s="621">
        <v>0.1142</v>
      </c>
      <c r="F735" s="622">
        <v>0.1308</v>
      </c>
      <c r="G735" s="623">
        <v>0.1588</v>
      </c>
      <c r="H735" s="621">
        <v>0.1318</v>
      </c>
      <c r="I735" s="622">
        <v>0.15090000000000001</v>
      </c>
      <c r="J735" s="623">
        <v>0.1832</v>
      </c>
      <c r="K735" s="621">
        <v>0.1489</v>
      </c>
      <c r="L735" s="622">
        <v>0.1706</v>
      </c>
      <c r="M735" s="623">
        <v>0.20710000000000001</v>
      </c>
      <c r="N735" s="621">
        <v>0.1613</v>
      </c>
      <c r="O735" s="622">
        <v>0.18479999999999999</v>
      </c>
      <c r="P735" s="623">
        <v>0.2243</v>
      </c>
      <c r="Q735" s="621">
        <v>0.22789999999999999</v>
      </c>
      <c r="R735" s="622">
        <v>0.2611</v>
      </c>
      <c r="S735" s="623">
        <v>0.31690000000000002</v>
      </c>
      <c r="T735" s="621">
        <v>0.43759999999999999</v>
      </c>
      <c r="U735" s="622">
        <v>0.50170000000000003</v>
      </c>
      <c r="V735" s="623">
        <v>0.60929999999999995</v>
      </c>
      <c r="W735" s="621">
        <v>0.54239999999999999</v>
      </c>
      <c r="X735" s="622">
        <v>0.62209999999999999</v>
      </c>
      <c r="Y735" s="623">
        <v>0.75580000000000003</v>
      </c>
    </row>
    <row r="736" spans="1:25">
      <c r="A736" s="227">
        <f t="shared" si="11"/>
        <v>73.900000000000006</v>
      </c>
      <c r="B736" s="621">
        <v>0.11260000000000001</v>
      </c>
      <c r="C736" s="622">
        <v>0.1293</v>
      </c>
      <c r="D736" s="623">
        <v>0.15740000000000001</v>
      </c>
      <c r="E736" s="621">
        <v>0.11269999999999999</v>
      </c>
      <c r="F736" s="622">
        <v>0.12939999999999999</v>
      </c>
      <c r="G736" s="623">
        <v>0.1575</v>
      </c>
      <c r="H736" s="621">
        <v>0.13</v>
      </c>
      <c r="I736" s="622">
        <v>0.14929999999999999</v>
      </c>
      <c r="J736" s="623">
        <v>0.1817</v>
      </c>
      <c r="K736" s="621">
        <v>0.1469</v>
      </c>
      <c r="L736" s="622">
        <v>0.16869999999999999</v>
      </c>
      <c r="M736" s="623">
        <v>0.2054</v>
      </c>
      <c r="N736" s="621">
        <v>0.15909999999999999</v>
      </c>
      <c r="O736" s="622">
        <v>0.18279999999999999</v>
      </c>
      <c r="P736" s="623">
        <v>0.2225</v>
      </c>
      <c r="Q736" s="621">
        <v>0.2248</v>
      </c>
      <c r="R736" s="622">
        <v>0.25819999999999999</v>
      </c>
      <c r="S736" s="623">
        <v>0.31430000000000002</v>
      </c>
      <c r="T736" s="621">
        <v>0.43169999999999997</v>
      </c>
      <c r="U736" s="622">
        <v>0.49630000000000002</v>
      </c>
      <c r="V736" s="623">
        <v>0.60429999999999995</v>
      </c>
      <c r="W736" s="621">
        <v>0.53510000000000002</v>
      </c>
      <c r="X736" s="622">
        <v>0.61539999999999995</v>
      </c>
      <c r="Y736" s="623">
        <v>0.74950000000000006</v>
      </c>
    </row>
    <row r="737" spans="1:25">
      <c r="A737" s="227">
        <f t="shared" si="11"/>
        <v>74</v>
      </c>
      <c r="B737" s="621">
        <v>0.1111</v>
      </c>
      <c r="C737" s="622">
        <v>0.12790000000000001</v>
      </c>
      <c r="D737" s="623">
        <v>0.15609999999999999</v>
      </c>
      <c r="E737" s="621">
        <v>0.11119999999999999</v>
      </c>
      <c r="F737" s="622">
        <v>0.128</v>
      </c>
      <c r="G737" s="623">
        <v>0.15620000000000001</v>
      </c>
      <c r="H737" s="621">
        <v>0.1283</v>
      </c>
      <c r="I737" s="622">
        <v>0.1477</v>
      </c>
      <c r="J737" s="623">
        <v>0.1802</v>
      </c>
      <c r="K737" s="621">
        <v>0.14499999999999999</v>
      </c>
      <c r="L737" s="622">
        <v>0.16700000000000001</v>
      </c>
      <c r="M737" s="623">
        <v>0.20369999999999999</v>
      </c>
      <c r="N737" s="621">
        <v>0.157</v>
      </c>
      <c r="O737" s="622">
        <v>0.18079999999999999</v>
      </c>
      <c r="P737" s="623">
        <v>0.22059999999999999</v>
      </c>
      <c r="Q737" s="621">
        <v>0.2218</v>
      </c>
      <c r="R737" s="622">
        <v>0.2555</v>
      </c>
      <c r="S737" s="623">
        <v>0.31180000000000002</v>
      </c>
      <c r="T737" s="621">
        <v>0.42599999999999999</v>
      </c>
      <c r="U737" s="622">
        <v>0.49099999999999999</v>
      </c>
      <c r="V737" s="623">
        <v>0.59940000000000004</v>
      </c>
      <c r="W737" s="621">
        <v>0.52800000000000002</v>
      </c>
      <c r="X737" s="622">
        <v>0.6089</v>
      </c>
      <c r="Y737" s="623">
        <v>0.74350000000000005</v>
      </c>
    </row>
    <row r="738" spans="1:25">
      <c r="A738" s="227">
        <f t="shared" si="11"/>
        <v>74.099999999999994</v>
      </c>
      <c r="B738" s="621">
        <v>0.1096</v>
      </c>
      <c r="C738" s="622">
        <v>0.12659999999999999</v>
      </c>
      <c r="D738" s="623">
        <v>0.15479999999999999</v>
      </c>
      <c r="E738" s="621">
        <v>0.10970000000000001</v>
      </c>
      <c r="F738" s="622">
        <v>0.12670000000000001</v>
      </c>
      <c r="G738" s="623">
        <v>0.15490000000000001</v>
      </c>
      <c r="H738" s="621">
        <v>0.12659999999999999</v>
      </c>
      <c r="I738" s="622">
        <v>0.1462</v>
      </c>
      <c r="J738" s="623">
        <v>0.17879999999999999</v>
      </c>
      <c r="K738" s="621">
        <v>0.1431</v>
      </c>
      <c r="L738" s="622">
        <v>0.16520000000000001</v>
      </c>
      <c r="M738" s="623">
        <v>0.2021</v>
      </c>
      <c r="N738" s="621">
        <v>0.155</v>
      </c>
      <c r="O738" s="622">
        <v>0.1789</v>
      </c>
      <c r="P738" s="623">
        <v>0.21890000000000001</v>
      </c>
      <c r="Q738" s="621">
        <v>0.21890000000000001</v>
      </c>
      <c r="R738" s="622">
        <v>0.25280000000000002</v>
      </c>
      <c r="S738" s="623">
        <v>0.30930000000000002</v>
      </c>
      <c r="T738" s="621">
        <v>0.4204</v>
      </c>
      <c r="U738" s="622">
        <v>0.4859</v>
      </c>
      <c r="V738" s="623">
        <v>0.59460000000000002</v>
      </c>
      <c r="W738" s="621">
        <v>0.52110000000000001</v>
      </c>
      <c r="X738" s="622">
        <v>0.60250000000000004</v>
      </c>
      <c r="Y738" s="623">
        <v>0.73750000000000004</v>
      </c>
    </row>
    <row r="739" spans="1:25">
      <c r="A739" s="227">
        <f t="shared" si="11"/>
        <v>74.2</v>
      </c>
      <c r="B739" s="621">
        <v>0.1082</v>
      </c>
      <c r="C739" s="622">
        <v>0.12529999999999999</v>
      </c>
      <c r="D739" s="623">
        <v>0.15359999999999999</v>
      </c>
      <c r="E739" s="621">
        <v>0.10829999999999999</v>
      </c>
      <c r="F739" s="622">
        <v>0.12540000000000001</v>
      </c>
      <c r="G739" s="623">
        <v>0.1537</v>
      </c>
      <c r="H739" s="621">
        <v>0.1249</v>
      </c>
      <c r="I739" s="622">
        <v>0.14460000000000001</v>
      </c>
      <c r="J739" s="623">
        <v>0.1774</v>
      </c>
      <c r="K739" s="621">
        <v>0.14119999999999999</v>
      </c>
      <c r="L739" s="622">
        <v>0.16350000000000001</v>
      </c>
      <c r="M739" s="623">
        <v>0.20050000000000001</v>
      </c>
      <c r="N739" s="621">
        <v>0.153</v>
      </c>
      <c r="O739" s="622">
        <v>0.17710000000000001</v>
      </c>
      <c r="P739" s="623">
        <v>0.2172</v>
      </c>
      <c r="Q739" s="621">
        <v>0.21609999999999999</v>
      </c>
      <c r="R739" s="622">
        <v>0.25019999999999998</v>
      </c>
      <c r="S739" s="623">
        <v>0.30690000000000001</v>
      </c>
      <c r="T739" s="621">
        <v>0.41489999999999999</v>
      </c>
      <c r="U739" s="622">
        <v>0.48089999999999999</v>
      </c>
      <c r="V739" s="623">
        <v>0.58989999999999998</v>
      </c>
      <c r="W739" s="621">
        <v>0.51429999999999998</v>
      </c>
      <c r="X739" s="622">
        <v>0.59630000000000005</v>
      </c>
      <c r="Y739" s="623">
        <v>0.73180000000000001</v>
      </c>
    </row>
    <row r="740" spans="1:25">
      <c r="A740" s="227">
        <f t="shared" si="11"/>
        <v>74.3</v>
      </c>
      <c r="B740" s="621">
        <v>0.10680000000000001</v>
      </c>
      <c r="C740" s="622">
        <v>0.124</v>
      </c>
      <c r="D740" s="623">
        <v>0.1525</v>
      </c>
      <c r="E740" s="621">
        <v>0.1069</v>
      </c>
      <c r="F740" s="622">
        <v>0.1241</v>
      </c>
      <c r="G740" s="623">
        <v>0.1525</v>
      </c>
      <c r="H740" s="621">
        <v>0.12330000000000001</v>
      </c>
      <c r="I740" s="622">
        <v>0.14319999999999999</v>
      </c>
      <c r="J740" s="623">
        <v>0.17599999999999999</v>
      </c>
      <c r="K740" s="621">
        <v>0.1394</v>
      </c>
      <c r="L740" s="622">
        <v>0.1618</v>
      </c>
      <c r="M740" s="623">
        <v>0.19900000000000001</v>
      </c>
      <c r="N740" s="621">
        <v>0.151</v>
      </c>
      <c r="O740" s="622">
        <v>0.17530000000000001</v>
      </c>
      <c r="P740" s="623">
        <v>0.2155</v>
      </c>
      <c r="Q740" s="621">
        <v>0.21329999999999999</v>
      </c>
      <c r="R740" s="622">
        <v>0.2477</v>
      </c>
      <c r="S740" s="623">
        <v>0.30449999999999999</v>
      </c>
      <c r="T740" s="621">
        <v>0.40960000000000002</v>
      </c>
      <c r="U740" s="622">
        <v>0.47599999999999998</v>
      </c>
      <c r="V740" s="623">
        <v>0.58540000000000003</v>
      </c>
      <c r="W740" s="621">
        <v>0.50770000000000004</v>
      </c>
      <c r="X740" s="622">
        <v>0.59030000000000005</v>
      </c>
      <c r="Y740" s="623">
        <v>0.72619999999999996</v>
      </c>
    </row>
    <row r="741" spans="1:25">
      <c r="A741" s="227">
        <f t="shared" si="11"/>
        <v>74.400000000000006</v>
      </c>
      <c r="B741" s="621">
        <v>0.1055</v>
      </c>
      <c r="C741" s="622">
        <v>0.12280000000000001</v>
      </c>
      <c r="D741" s="623">
        <v>0.15129999999999999</v>
      </c>
      <c r="E741" s="621">
        <v>0.1055</v>
      </c>
      <c r="F741" s="622">
        <v>0.12280000000000001</v>
      </c>
      <c r="G741" s="623">
        <v>0.15140000000000001</v>
      </c>
      <c r="H741" s="621">
        <v>0.12180000000000001</v>
      </c>
      <c r="I741" s="622">
        <v>0.14169999999999999</v>
      </c>
      <c r="J741" s="623">
        <v>0.17469999999999999</v>
      </c>
      <c r="K741" s="621">
        <v>0.1376</v>
      </c>
      <c r="L741" s="622">
        <v>0.16020000000000001</v>
      </c>
      <c r="M741" s="623">
        <v>0.19750000000000001</v>
      </c>
      <c r="N741" s="621">
        <v>0.14910000000000001</v>
      </c>
      <c r="O741" s="622">
        <v>0.17349999999999999</v>
      </c>
      <c r="P741" s="623">
        <v>0.21390000000000001</v>
      </c>
      <c r="Q741" s="621">
        <v>0.21060000000000001</v>
      </c>
      <c r="R741" s="622">
        <v>0.2452</v>
      </c>
      <c r="S741" s="623">
        <v>0.30220000000000002</v>
      </c>
      <c r="T741" s="621">
        <v>0.40439999999999998</v>
      </c>
      <c r="U741" s="622">
        <v>0.47120000000000001</v>
      </c>
      <c r="V741" s="623">
        <v>0.58099999999999996</v>
      </c>
      <c r="W741" s="621">
        <v>0.50119999999999998</v>
      </c>
      <c r="X741" s="622">
        <v>0.58440000000000003</v>
      </c>
      <c r="Y741" s="623">
        <v>0.72070000000000001</v>
      </c>
    </row>
    <row r="742" spans="1:25">
      <c r="A742" s="227">
        <f t="shared" si="11"/>
        <v>74.5</v>
      </c>
      <c r="B742" s="621">
        <v>0.1041</v>
      </c>
      <c r="C742" s="622">
        <v>0.1216</v>
      </c>
      <c r="D742" s="623">
        <v>0.1502</v>
      </c>
      <c r="E742" s="621">
        <v>0.1042</v>
      </c>
      <c r="F742" s="622">
        <v>0.1216</v>
      </c>
      <c r="G742" s="623">
        <v>0.15029999999999999</v>
      </c>
      <c r="H742" s="621">
        <v>0.1202</v>
      </c>
      <c r="I742" s="622">
        <v>0.14030000000000001</v>
      </c>
      <c r="J742" s="623">
        <v>0.1734</v>
      </c>
      <c r="K742" s="621">
        <v>0.13589999999999999</v>
      </c>
      <c r="L742" s="622">
        <v>0.15859999999999999</v>
      </c>
      <c r="M742" s="623">
        <v>0.19600000000000001</v>
      </c>
      <c r="N742" s="621">
        <v>0.1472</v>
      </c>
      <c r="O742" s="622">
        <v>0.17180000000000001</v>
      </c>
      <c r="P742" s="623">
        <v>0.21229999999999999</v>
      </c>
      <c r="Q742" s="621">
        <v>0.2079</v>
      </c>
      <c r="R742" s="622">
        <v>0.24279999999999999</v>
      </c>
      <c r="S742" s="623">
        <v>0.3</v>
      </c>
      <c r="T742" s="621">
        <v>0.39929999999999999</v>
      </c>
      <c r="U742" s="622">
        <v>0.46660000000000001</v>
      </c>
      <c r="V742" s="623">
        <v>0.57669999999999999</v>
      </c>
      <c r="W742" s="621">
        <v>0.49490000000000001</v>
      </c>
      <c r="X742" s="622">
        <v>0.5786</v>
      </c>
      <c r="Y742" s="623">
        <v>0.71540000000000004</v>
      </c>
    </row>
    <row r="743" spans="1:25">
      <c r="A743" s="227">
        <f t="shared" si="11"/>
        <v>74.599999999999994</v>
      </c>
      <c r="B743" s="621">
        <v>0.1028</v>
      </c>
      <c r="C743" s="622">
        <v>0.12039999999999999</v>
      </c>
      <c r="D743" s="623">
        <v>0.14910000000000001</v>
      </c>
      <c r="E743" s="621">
        <v>0.10290000000000001</v>
      </c>
      <c r="F743" s="622">
        <v>0.12039999999999999</v>
      </c>
      <c r="G743" s="623">
        <v>0.1492</v>
      </c>
      <c r="H743" s="621">
        <v>0.1187</v>
      </c>
      <c r="I743" s="622">
        <v>0.13900000000000001</v>
      </c>
      <c r="J743" s="623">
        <v>0.1721</v>
      </c>
      <c r="K743" s="621">
        <v>0.13420000000000001</v>
      </c>
      <c r="L743" s="622">
        <v>0.15709999999999999</v>
      </c>
      <c r="M743" s="623">
        <v>0.1946</v>
      </c>
      <c r="N743" s="621">
        <v>0.14530000000000001</v>
      </c>
      <c r="O743" s="622">
        <v>0.17019999999999999</v>
      </c>
      <c r="P743" s="623">
        <v>0.21079999999999999</v>
      </c>
      <c r="Q743" s="621">
        <v>0.20530000000000001</v>
      </c>
      <c r="R743" s="622">
        <v>0.2404</v>
      </c>
      <c r="S743" s="623">
        <v>0.29780000000000001</v>
      </c>
      <c r="T743" s="621">
        <v>0.39429999999999998</v>
      </c>
      <c r="U743" s="622">
        <v>0.46200000000000002</v>
      </c>
      <c r="V743" s="623">
        <v>0.5726</v>
      </c>
      <c r="W743" s="621">
        <v>0.48870000000000002</v>
      </c>
      <c r="X743" s="622">
        <v>0.57299999999999995</v>
      </c>
      <c r="Y743" s="623">
        <v>0.71030000000000004</v>
      </c>
    </row>
    <row r="744" spans="1:25">
      <c r="A744" s="227">
        <f t="shared" si="11"/>
        <v>74.7</v>
      </c>
      <c r="B744" s="621">
        <v>0.1016</v>
      </c>
      <c r="C744" s="622">
        <v>0.1192</v>
      </c>
      <c r="D744" s="623">
        <v>0.14799999999999999</v>
      </c>
      <c r="E744" s="621">
        <v>0.1016</v>
      </c>
      <c r="F744" s="622">
        <v>0.1193</v>
      </c>
      <c r="G744" s="623">
        <v>0.14810000000000001</v>
      </c>
      <c r="H744" s="621">
        <v>0.1173</v>
      </c>
      <c r="I744" s="622">
        <v>0.1376</v>
      </c>
      <c r="J744" s="623">
        <v>0.1709</v>
      </c>
      <c r="K744" s="621">
        <v>0.13250000000000001</v>
      </c>
      <c r="L744" s="622">
        <v>0.15559999999999999</v>
      </c>
      <c r="M744" s="623">
        <v>0.19320000000000001</v>
      </c>
      <c r="N744" s="621">
        <v>0.14360000000000001</v>
      </c>
      <c r="O744" s="622">
        <v>0.16850000000000001</v>
      </c>
      <c r="P744" s="623">
        <v>0.20930000000000001</v>
      </c>
      <c r="Q744" s="621">
        <v>0.20280000000000001</v>
      </c>
      <c r="R744" s="622">
        <v>0.23810000000000001</v>
      </c>
      <c r="S744" s="623">
        <v>0.29570000000000002</v>
      </c>
      <c r="T744" s="621">
        <v>0.38950000000000001</v>
      </c>
      <c r="U744" s="622">
        <v>0.45760000000000001</v>
      </c>
      <c r="V744" s="623">
        <v>0.56850000000000001</v>
      </c>
      <c r="W744" s="621">
        <v>0.48270000000000002</v>
      </c>
      <c r="X744" s="622">
        <v>0.5675</v>
      </c>
      <c r="Y744" s="623">
        <v>0.70530000000000004</v>
      </c>
    </row>
    <row r="745" spans="1:25">
      <c r="A745" s="227">
        <f t="shared" si="11"/>
        <v>74.8</v>
      </c>
      <c r="B745" s="621">
        <v>0.1003</v>
      </c>
      <c r="C745" s="622">
        <v>0.1181</v>
      </c>
      <c r="D745" s="623">
        <v>0.14699999999999999</v>
      </c>
      <c r="E745" s="621">
        <v>0.1004</v>
      </c>
      <c r="F745" s="622">
        <v>0.1182</v>
      </c>
      <c r="G745" s="623">
        <v>0.14710000000000001</v>
      </c>
      <c r="H745" s="621">
        <v>0.1158</v>
      </c>
      <c r="I745" s="622">
        <v>0.1363</v>
      </c>
      <c r="J745" s="623">
        <v>0.16969999999999999</v>
      </c>
      <c r="K745" s="621">
        <v>0.13089999999999999</v>
      </c>
      <c r="L745" s="622">
        <v>0.15409999999999999</v>
      </c>
      <c r="M745" s="623">
        <v>0.1918</v>
      </c>
      <c r="N745" s="621">
        <v>0.14180000000000001</v>
      </c>
      <c r="O745" s="622">
        <v>0.16689999999999999</v>
      </c>
      <c r="P745" s="623">
        <v>0.20780000000000001</v>
      </c>
      <c r="Q745" s="621">
        <v>0.20030000000000001</v>
      </c>
      <c r="R745" s="622">
        <v>0.23580000000000001</v>
      </c>
      <c r="S745" s="623">
        <v>0.29360000000000003</v>
      </c>
      <c r="T745" s="621">
        <v>0.38469999999999999</v>
      </c>
      <c r="U745" s="622">
        <v>0.45329999999999998</v>
      </c>
      <c r="V745" s="623">
        <v>0.56459999999999999</v>
      </c>
      <c r="W745" s="621">
        <v>0.4768</v>
      </c>
      <c r="X745" s="622">
        <v>0.56210000000000004</v>
      </c>
      <c r="Y745" s="623">
        <v>0.70040000000000002</v>
      </c>
    </row>
    <row r="746" spans="1:25">
      <c r="A746" s="227">
        <f t="shared" si="11"/>
        <v>74.900000000000006</v>
      </c>
      <c r="B746" s="621">
        <v>9.9099999999999994E-2</v>
      </c>
      <c r="C746" s="622">
        <v>0.11700000000000001</v>
      </c>
      <c r="D746" s="623">
        <v>0.14599999999999999</v>
      </c>
      <c r="E746" s="621">
        <v>9.9199999999999997E-2</v>
      </c>
      <c r="F746" s="622">
        <v>0.1171</v>
      </c>
      <c r="G746" s="623">
        <v>0.14610000000000001</v>
      </c>
      <c r="H746" s="621">
        <v>0.1144</v>
      </c>
      <c r="I746" s="622">
        <v>0.1351</v>
      </c>
      <c r="J746" s="623">
        <v>0.1686</v>
      </c>
      <c r="K746" s="621">
        <v>0.1293</v>
      </c>
      <c r="L746" s="622">
        <v>0.1527</v>
      </c>
      <c r="M746" s="623">
        <v>0.1905</v>
      </c>
      <c r="N746" s="621">
        <v>0.1401</v>
      </c>
      <c r="O746" s="622">
        <v>0.16539999999999999</v>
      </c>
      <c r="P746" s="623">
        <v>0.2064</v>
      </c>
      <c r="Q746" s="621">
        <v>0.19789999999999999</v>
      </c>
      <c r="R746" s="622">
        <v>0.23369999999999999</v>
      </c>
      <c r="S746" s="623">
        <v>0.29160000000000003</v>
      </c>
      <c r="T746" s="621">
        <v>0.38009999999999999</v>
      </c>
      <c r="U746" s="622">
        <v>0.4491</v>
      </c>
      <c r="V746" s="623">
        <v>0.56069999999999998</v>
      </c>
      <c r="W746" s="621">
        <v>0.47110000000000002</v>
      </c>
      <c r="X746" s="622">
        <v>0.55689999999999995</v>
      </c>
      <c r="Y746" s="623">
        <v>0.6956</v>
      </c>
    </row>
    <row r="747" spans="1:25">
      <c r="A747" s="227">
        <f t="shared" si="11"/>
        <v>75</v>
      </c>
      <c r="B747" s="621">
        <v>9.7900000000000001E-2</v>
      </c>
      <c r="C747" s="622">
        <v>0.1159</v>
      </c>
      <c r="D747" s="623">
        <v>0.14499999999999999</v>
      </c>
      <c r="E747" s="621">
        <v>9.8000000000000004E-2</v>
      </c>
      <c r="F747" s="622">
        <v>0.11600000000000001</v>
      </c>
      <c r="G747" s="623">
        <v>0.14510000000000001</v>
      </c>
      <c r="H747" s="621">
        <v>0.11310000000000001</v>
      </c>
      <c r="I747" s="622">
        <v>0.1338</v>
      </c>
      <c r="J747" s="623">
        <v>0.16739999999999999</v>
      </c>
      <c r="K747" s="621">
        <v>0.1278</v>
      </c>
      <c r="L747" s="622">
        <v>0.15129999999999999</v>
      </c>
      <c r="M747" s="623">
        <v>0.1893</v>
      </c>
      <c r="N747" s="621">
        <v>0.1384</v>
      </c>
      <c r="O747" s="622">
        <v>0.16389999999999999</v>
      </c>
      <c r="P747" s="623">
        <v>0.20499999999999999</v>
      </c>
      <c r="Q747" s="621">
        <v>0.19550000000000001</v>
      </c>
      <c r="R747" s="622">
        <v>0.23150000000000001</v>
      </c>
      <c r="S747" s="623">
        <v>0.28970000000000001</v>
      </c>
      <c r="T747" s="621">
        <v>0.3755</v>
      </c>
      <c r="U747" s="622">
        <v>0.44500000000000001</v>
      </c>
      <c r="V747" s="623">
        <v>0.55700000000000005</v>
      </c>
      <c r="W747" s="621">
        <v>0.46539999999999998</v>
      </c>
      <c r="X747" s="622">
        <v>0.55179999999999996</v>
      </c>
      <c r="Y747" s="623">
        <v>0.69089999999999996</v>
      </c>
    </row>
    <row r="748" spans="1:25">
      <c r="A748" s="227">
        <f t="shared" si="11"/>
        <v>75.099999999999994</v>
      </c>
      <c r="B748" s="621">
        <v>9.6799999999999997E-2</v>
      </c>
      <c r="C748" s="622">
        <v>0.1149</v>
      </c>
      <c r="D748" s="623">
        <v>0.14410000000000001</v>
      </c>
      <c r="E748" s="621">
        <v>9.6799999999999997E-2</v>
      </c>
      <c r="F748" s="622">
        <v>0.1149</v>
      </c>
      <c r="G748" s="623">
        <v>0.14419999999999999</v>
      </c>
      <c r="H748" s="621">
        <v>0.11169999999999999</v>
      </c>
      <c r="I748" s="622">
        <v>0.1326</v>
      </c>
      <c r="J748" s="623">
        <v>0.1663</v>
      </c>
      <c r="K748" s="621">
        <v>0.1263</v>
      </c>
      <c r="L748" s="622">
        <v>0.14990000000000001</v>
      </c>
      <c r="M748" s="623">
        <v>0.188</v>
      </c>
      <c r="N748" s="621">
        <v>0.1368</v>
      </c>
      <c r="O748" s="622">
        <v>0.16239999999999999</v>
      </c>
      <c r="P748" s="623">
        <v>0.20369999999999999</v>
      </c>
      <c r="Q748" s="621">
        <v>0.19320000000000001</v>
      </c>
      <c r="R748" s="622">
        <v>0.22939999999999999</v>
      </c>
      <c r="S748" s="623">
        <v>0.2878</v>
      </c>
      <c r="T748" s="621">
        <v>0.37109999999999999</v>
      </c>
      <c r="U748" s="622">
        <v>0.44090000000000001</v>
      </c>
      <c r="V748" s="623">
        <v>0.55330000000000001</v>
      </c>
      <c r="W748" s="621">
        <v>0.45989999999999998</v>
      </c>
      <c r="X748" s="622">
        <v>0.54690000000000005</v>
      </c>
      <c r="Y748" s="623">
        <v>0.68640000000000001</v>
      </c>
    </row>
    <row r="749" spans="1:25">
      <c r="A749" s="227">
        <f t="shared" si="11"/>
        <v>75.2</v>
      </c>
      <c r="B749" s="621">
        <v>9.5600000000000004E-2</v>
      </c>
      <c r="C749" s="622">
        <v>0.1138</v>
      </c>
      <c r="D749" s="623">
        <v>0.1431</v>
      </c>
      <c r="E749" s="621">
        <v>9.5699999999999993E-2</v>
      </c>
      <c r="F749" s="622">
        <v>0.1139</v>
      </c>
      <c r="G749" s="623">
        <v>0.14319999999999999</v>
      </c>
      <c r="H749" s="621">
        <v>0.1104</v>
      </c>
      <c r="I749" s="622">
        <v>0.13139999999999999</v>
      </c>
      <c r="J749" s="623">
        <v>0.1653</v>
      </c>
      <c r="K749" s="621">
        <v>0.12479999999999999</v>
      </c>
      <c r="L749" s="622">
        <v>0.14860000000000001</v>
      </c>
      <c r="M749" s="623">
        <v>0.18679999999999999</v>
      </c>
      <c r="N749" s="621">
        <v>0.13519999999999999</v>
      </c>
      <c r="O749" s="622">
        <v>0.16089999999999999</v>
      </c>
      <c r="P749" s="623">
        <v>0.20230000000000001</v>
      </c>
      <c r="Q749" s="621">
        <v>0.191</v>
      </c>
      <c r="R749" s="622">
        <v>0.22739999999999999</v>
      </c>
      <c r="S749" s="623">
        <v>0.28589999999999999</v>
      </c>
      <c r="T749" s="621">
        <v>0.36670000000000003</v>
      </c>
      <c r="U749" s="622">
        <v>0.437</v>
      </c>
      <c r="V749" s="623">
        <v>0.54979999999999996</v>
      </c>
      <c r="W749" s="621">
        <v>0.45450000000000002</v>
      </c>
      <c r="X749" s="622">
        <v>0.54200000000000004</v>
      </c>
      <c r="Y749" s="623">
        <v>0.68200000000000005</v>
      </c>
    </row>
    <row r="750" spans="1:25">
      <c r="A750" s="227">
        <f t="shared" si="11"/>
        <v>75.3</v>
      </c>
      <c r="B750" s="621">
        <v>9.4500000000000001E-2</v>
      </c>
      <c r="C750" s="622">
        <v>0.1128</v>
      </c>
      <c r="D750" s="623">
        <v>0.14219999999999999</v>
      </c>
      <c r="E750" s="621">
        <v>9.4600000000000004E-2</v>
      </c>
      <c r="F750" s="622">
        <v>0.1129</v>
      </c>
      <c r="G750" s="623">
        <v>0.14230000000000001</v>
      </c>
      <c r="H750" s="621">
        <v>0.1091</v>
      </c>
      <c r="I750" s="622">
        <v>0.1303</v>
      </c>
      <c r="J750" s="623">
        <v>0.16420000000000001</v>
      </c>
      <c r="K750" s="621">
        <v>0.1234</v>
      </c>
      <c r="L750" s="622">
        <v>0.14729999999999999</v>
      </c>
      <c r="M750" s="623">
        <v>0.18559999999999999</v>
      </c>
      <c r="N750" s="621">
        <v>0.1336</v>
      </c>
      <c r="O750" s="622">
        <v>0.1595</v>
      </c>
      <c r="P750" s="623">
        <v>0.2011</v>
      </c>
      <c r="Q750" s="621">
        <v>0.18870000000000001</v>
      </c>
      <c r="R750" s="622">
        <v>0.22539999999999999</v>
      </c>
      <c r="S750" s="623">
        <v>0.28410000000000002</v>
      </c>
      <c r="T750" s="621">
        <v>0.36249999999999999</v>
      </c>
      <c r="U750" s="622">
        <v>0.43319999999999997</v>
      </c>
      <c r="V750" s="623">
        <v>0.54630000000000001</v>
      </c>
      <c r="W750" s="621">
        <v>0.44929999999999998</v>
      </c>
      <c r="X750" s="622">
        <v>0.53720000000000001</v>
      </c>
      <c r="Y750" s="623">
        <v>0.67769999999999997</v>
      </c>
    </row>
    <row r="751" spans="1:25">
      <c r="A751" s="227">
        <f t="shared" si="11"/>
        <v>75.400000000000006</v>
      </c>
      <c r="B751" s="621">
        <v>9.3399999999999997E-2</v>
      </c>
      <c r="C751" s="622">
        <v>0.1119</v>
      </c>
      <c r="D751" s="623">
        <v>0.1414</v>
      </c>
      <c r="E751" s="621">
        <v>9.35E-2</v>
      </c>
      <c r="F751" s="622">
        <v>0.1119</v>
      </c>
      <c r="G751" s="623">
        <v>0.1414</v>
      </c>
      <c r="H751" s="621">
        <v>0.1079</v>
      </c>
      <c r="I751" s="622">
        <v>0.12920000000000001</v>
      </c>
      <c r="J751" s="623">
        <v>0.16320000000000001</v>
      </c>
      <c r="K751" s="621">
        <v>0.12189999999999999</v>
      </c>
      <c r="L751" s="622">
        <v>0.14599999999999999</v>
      </c>
      <c r="M751" s="623">
        <v>0.1845</v>
      </c>
      <c r="N751" s="621">
        <v>0.1321</v>
      </c>
      <c r="O751" s="622">
        <v>0.15809999999999999</v>
      </c>
      <c r="P751" s="623">
        <v>0.19980000000000001</v>
      </c>
      <c r="Q751" s="621">
        <v>0.18659999999999999</v>
      </c>
      <c r="R751" s="622">
        <v>0.22339999999999999</v>
      </c>
      <c r="S751" s="623">
        <v>0.2823</v>
      </c>
      <c r="T751" s="621">
        <v>0.35830000000000001</v>
      </c>
      <c r="U751" s="622">
        <v>0.4294</v>
      </c>
      <c r="V751" s="623">
        <v>0.54290000000000005</v>
      </c>
      <c r="W751" s="621">
        <v>0.44409999999999999</v>
      </c>
      <c r="X751" s="622">
        <v>0.53259999999999996</v>
      </c>
      <c r="Y751" s="623">
        <v>0.67349999999999999</v>
      </c>
    </row>
    <row r="752" spans="1:25">
      <c r="A752" s="227">
        <f t="shared" si="11"/>
        <v>75.5</v>
      </c>
      <c r="B752" s="621">
        <v>9.2399999999999996E-2</v>
      </c>
      <c r="C752" s="622">
        <v>0.1109</v>
      </c>
      <c r="D752" s="623">
        <v>0.14050000000000001</v>
      </c>
      <c r="E752" s="621">
        <v>9.2399999999999996E-2</v>
      </c>
      <c r="F752" s="622">
        <v>0.111</v>
      </c>
      <c r="G752" s="623">
        <v>0.1406</v>
      </c>
      <c r="H752" s="621">
        <v>0.1067</v>
      </c>
      <c r="I752" s="622">
        <v>0.12809999999999999</v>
      </c>
      <c r="J752" s="623">
        <v>0.16220000000000001</v>
      </c>
      <c r="K752" s="621">
        <v>0.1206</v>
      </c>
      <c r="L752" s="622">
        <v>0.1447</v>
      </c>
      <c r="M752" s="623">
        <v>0.18329999999999999</v>
      </c>
      <c r="N752" s="621">
        <v>0.13059999999999999</v>
      </c>
      <c r="O752" s="622">
        <v>0.15679999999999999</v>
      </c>
      <c r="P752" s="623">
        <v>0.1986</v>
      </c>
      <c r="Q752" s="621">
        <v>0.1845</v>
      </c>
      <c r="R752" s="622">
        <v>0.2215</v>
      </c>
      <c r="S752" s="623">
        <v>0.28060000000000002</v>
      </c>
      <c r="T752" s="621">
        <v>0.3543</v>
      </c>
      <c r="U752" s="622">
        <v>0.42580000000000001</v>
      </c>
      <c r="V752" s="623">
        <v>0.53959999999999997</v>
      </c>
      <c r="W752" s="621">
        <v>0.43909999999999999</v>
      </c>
      <c r="X752" s="622">
        <v>0.52810000000000001</v>
      </c>
      <c r="Y752" s="623">
        <v>0.66949999999999998</v>
      </c>
    </row>
    <row r="753" spans="1:25">
      <c r="A753" s="227">
        <f t="shared" si="11"/>
        <v>75.599999999999994</v>
      </c>
      <c r="B753" s="621">
        <v>9.1300000000000006E-2</v>
      </c>
      <c r="C753" s="622">
        <v>0.11</v>
      </c>
      <c r="D753" s="623">
        <v>0.13969999999999999</v>
      </c>
      <c r="E753" s="621">
        <v>9.1399999999999995E-2</v>
      </c>
      <c r="F753" s="622">
        <v>0.1101</v>
      </c>
      <c r="G753" s="623">
        <v>0.13969999999999999</v>
      </c>
      <c r="H753" s="621">
        <v>0.1055</v>
      </c>
      <c r="I753" s="622">
        <v>0.127</v>
      </c>
      <c r="J753" s="623">
        <v>0.16120000000000001</v>
      </c>
      <c r="K753" s="621">
        <v>0.1192</v>
      </c>
      <c r="L753" s="622">
        <v>0.14349999999999999</v>
      </c>
      <c r="M753" s="623">
        <v>0.18229999999999999</v>
      </c>
      <c r="N753" s="621">
        <v>0.12909999999999999</v>
      </c>
      <c r="O753" s="622">
        <v>0.1555</v>
      </c>
      <c r="P753" s="623">
        <v>0.19739999999999999</v>
      </c>
      <c r="Q753" s="621">
        <v>0.18240000000000001</v>
      </c>
      <c r="R753" s="622">
        <v>0.21970000000000001</v>
      </c>
      <c r="S753" s="623">
        <v>0.27889999999999998</v>
      </c>
      <c r="T753" s="621">
        <v>0.3503</v>
      </c>
      <c r="U753" s="622">
        <v>0.42220000000000002</v>
      </c>
      <c r="V753" s="623">
        <v>0.53639999999999999</v>
      </c>
      <c r="W753" s="621">
        <v>0.43409999999999999</v>
      </c>
      <c r="X753" s="622">
        <v>0.52359999999999995</v>
      </c>
      <c r="Y753" s="623">
        <v>0.66549999999999998</v>
      </c>
    </row>
    <row r="754" spans="1:25">
      <c r="A754" s="227">
        <f t="shared" si="11"/>
        <v>75.7</v>
      </c>
      <c r="B754" s="621">
        <v>9.0300000000000005E-2</v>
      </c>
      <c r="C754" s="622">
        <v>0.1091</v>
      </c>
      <c r="D754" s="623">
        <v>0.13880000000000001</v>
      </c>
      <c r="E754" s="621">
        <v>9.0399999999999994E-2</v>
      </c>
      <c r="F754" s="622">
        <v>0.1091</v>
      </c>
      <c r="G754" s="623">
        <v>0.1389</v>
      </c>
      <c r="H754" s="621">
        <v>0.1043</v>
      </c>
      <c r="I754" s="622">
        <v>0.12590000000000001</v>
      </c>
      <c r="J754" s="623">
        <v>0.1603</v>
      </c>
      <c r="K754" s="621">
        <v>0.1179</v>
      </c>
      <c r="L754" s="622">
        <v>0.14230000000000001</v>
      </c>
      <c r="M754" s="623">
        <v>0.1812</v>
      </c>
      <c r="N754" s="621">
        <v>0.12770000000000001</v>
      </c>
      <c r="O754" s="622">
        <v>0.1542</v>
      </c>
      <c r="P754" s="623">
        <v>0.1963</v>
      </c>
      <c r="Q754" s="621">
        <v>0.1804</v>
      </c>
      <c r="R754" s="622">
        <v>0.21779999999999999</v>
      </c>
      <c r="S754" s="623">
        <v>0.27729999999999999</v>
      </c>
      <c r="T754" s="621">
        <v>0.34639999999999999</v>
      </c>
      <c r="U754" s="622">
        <v>0.41870000000000002</v>
      </c>
      <c r="V754" s="623">
        <v>0.5333</v>
      </c>
      <c r="W754" s="621">
        <v>0.42930000000000001</v>
      </c>
      <c r="X754" s="622">
        <v>0.51929999999999998</v>
      </c>
      <c r="Y754" s="623">
        <v>0.66159999999999997</v>
      </c>
    </row>
    <row r="755" spans="1:25">
      <c r="A755" s="227">
        <f t="shared" si="11"/>
        <v>75.8</v>
      </c>
      <c r="B755" s="621">
        <v>8.9300000000000004E-2</v>
      </c>
      <c r="C755" s="622">
        <v>0.1082</v>
      </c>
      <c r="D755" s="623">
        <v>0.13800000000000001</v>
      </c>
      <c r="E755" s="621">
        <v>8.9399999999999993E-2</v>
      </c>
      <c r="F755" s="622">
        <v>0.1082</v>
      </c>
      <c r="G755" s="623">
        <v>0.1381</v>
      </c>
      <c r="H755" s="621">
        <v>0.1031</v>
      </c>
      <c r="I755" s="622">
        <v>0.1249</v>
      </c>
      <c r="J755" s="623">
        <v>0.15939999999999999</v>
      </c>
      <c r="K755" s="621">
        <v>0.1166</v>
      </c>
      <c r="L755" s="622">
        <v>0.14119999999999999</v>
      </c>
      <c r="M755" s="623">
        <v>0.18010000000000001</v>
      </c>
      <c r="N755" s="621">
        <v>0.1263</v>
      </c>
      <c r="O755" s="622">
        <v>0.15290000000000001</v>
      </c>
      <c r="P755" s="623">
        <v>0.1951</v>
      </c>
      <c r="Q755" s="621">
        <v>0.1784</v>
      </c>
      <c r="R755" s="622">
        <v>0.21609999999999999</v>
      </c>
      <c r="S755" s="623">
        <v>0.2757</v>
      </c>
      <c r="T755" s="621">
        <v>0.34260000000000002</v>
      </c>
      <c r="U755" s="622">
        <v>0.4153</v>
      </c>
      <c r="V755" s="623">
        <v>0.5302</v>
      </c>
      <c r="W755" s="621">
        <v>0.42459999999999998</v>
      </c>
      <c r="X755" s="622">
        <v>0.5151</v>
      </c>
      <c r="Y755" s="623">
        <v>0.65780000000000005</v>
      </c>
    </row>
    <row r="756" spans="1:25">
      <c r="A756" s="227">
        <f t="shared" si="11"/>
        <v>75.900000000000006</v>
      </c>
      <c r="B756" s="621">
        <v>8.8400000000000006E-2</v>
      </c>
      <c r="C756" s="622">
        <v>0.10730000000000001</v>
      </c>
      <c r="D756" s="623">
        <v>0.13730000000000001</v>
      </c>
      <c r="E756" s="621">
        <v>8.8400000000000006E-2</v>
      </c>
      <c r="F756" s="622">
        <v>0.1074</v>
      </c>
      <c r="G756" s="623">
        <v>0.13730000000000001</v>
      </c>
      <c r="H756" s="621">
        <v>0.10199999999999999</v>
      </c>
      <c r="I756" s="622">
        <v>0.1239</v>
      </c>
      <c r="J756" s="623">
        <v>0.1585</v>
      </c>
      <c r="K756" s="621">
        <v>0.1153</v>
      </c>
      <c r="L756" s="622">
        <v>0.14000000000000001</v>
      </c>
      <c r="M756" s="623">
        <v>0.17910000000000001</v>
      </c>
      <c r="N756" s="621">
        <v>0.1249</v>
      </c>
      <c r="O756" s="622">
        <v>0.1517</v>
      </c>
      <c r="P756" s="623">
        <v>0.19400000000000001</v>
      </c>
      <c r="Q756" s="621">
        <v>0.1764</v>
      </c>
      <c r="R756" s="622">
        <v>0.21429999999999999</v>
      </c>
      <c r="S756" s="623">
        <v>0.2742</v>
      </c>
      <c r="T756" s="621">
        <v>0.33879999999999999</v>
      </c>
      <c r="U756" s="622">
        <v>0.41199999999999998</v>
      </c>
      <c r="V756" s="623">
        <v>0.5272</v>
      </c>
      <c r="W756" s="621">
        <v>0.42</v>
      </c>
      <c r="X756" s="622">
        <v>0.51100000000000001</v>
      </c>
      <c r="Y756" s="623">
        <v>0.65410000000000001</v>
      </c>
    </row>
    <row r="757" spans="1:25">
      <c r="A757" s="227">
        <f t="shared" si="11"/>
        <v>76</v>
      </c>
      <c r="B757" s="621">
        <v>8.7400000000000005E-2</v>
      </c>
      <c r="C757" s="622">
        <v>0.1065</v>
      </c>
      <c r="D757" s="623">
        <v>0.13650000000000001</v>
      </c>
      <c r="E757" s="621">
        <v>8.7499999999999994E-2</v>
      </c>
      <c r="F757" s="622">
        <v>0.1065</v>
      </c>
      <c r="G757" s="623">
        <v>0.1366</v>
      </c>
      <c r="H757" s="621">
        <v>0.1009</v>
      </c>
      <c r="I757" s="622">
        <v>0.1229</v>
      </c>
      <c r="J757" s="623">
        <v>0.15759999999999999</v>
      </c>
      <c r="K757" s="621">
        <v>0.11409999999999999</v>
      </c>
      <c r="L757" s="622">
        <v>0.1389</v>
      </c>
      <c r="M757" s="623">
        <v>0.17810000000000001</v>
      </c>
      <c r="N757" s="621">
        <v>0.1235</v>
      </c>
      <c r="O757" s="622">
        <v>0.15049999999999999</v>
      </c>
      <c r="P757" s="623">
        <v>0.193</v>
      </c>
      <c r="Q757" s="621">
        <v>0.17449999999999999</v>
      </c>
      <c r="R757" s="622">
        <v>0.21260000000000001</v>
      </c>
      <c r="S757" s="623">
        <v>0.2727</v>
      </c>
      <c r="T757" s="621">
        <v>0.3352</v>
      </c>
      <c r="U757" s="622">
        <v>0.40870000000000001</v>
      </c>
      <c r="V757" s="623">
        <v>0.52429999999999999</v>
      </c>
      <c r="W757" s="621">
        <v>0.41539999999999999</v>
      </c>
      <c r="X757" s="622">
        <v>0.50690000000000002</v>
      </c>
      <c r="Y757" s="623">
        <v>0.65049999999999997</v>
      </c>
    </row>
    <row r="758" spans="1:25">
      <c r="A758" s="227">
        <f t="shared" si="11"/>
        <v>76.099999999999994</v>
      </c>
      <c r="B758" s="621">
        <v>8.6499999999999994E-2</v>
      </c>
      <c r="C758" s="622">
        <v>0.1056</v>
      </c>
      <c r="D758" s="623">
        <v>0.1358</v>
      </c>
      <c r="E758" s="621">
        <v>8.6499999999999994E-2</v>
      </c>
      <c r="F758" s="622">
        <v>0.1057</v>
      </c>
      <c r="G758" s="623">
        <v>0.13589999999999999</v>
      </c>
      <c r="H758" s="621">
        <v>9.98E-2</v>
      </c>
      <c r="I758" s="622">
        <v>0.12189999999999999</v>
      </c>
      <c r="J758" s="623">
        <v>0.15679999999999999</v>
      </c>
      <c r="K758" s="621">
        <v>0.1128</v>
      </c>
      <c r="L758" s="622">
        <v>0.13780000000000001</v>
      </c>
      <c r="M758" s="623">
        <v>0.1772</v>
      </c>
      <c r="N758" s="621">
        <v>0.1222</v>
      </c>
      <c r="O758" s="622">
        <v>0.14929999999999999</v>
      </c>
      <c r="P758" s="623">
        <v>0.19189999999999999</v>
      </c>
      <c r="Q758" s="621">
        <v>0.17269999999999999</v>
      </c>
      <c r="R758" s="622">
        <v>0.21099999999999999</v>
      </c>
      <c r="S758" s="623">
        <v>0.2712</v>
      </c>
      <c r="T758" s="621">
        <v>0.33160000000000001</v>
      </c>
      <c r="U758" s="622">
        <v>0.40550000000000003</v>
      </c>
      <c r="V758" s="623">
        <v>0.52149999999999996</v>
      </c>
      <c r="W758" s="621">
        <v>0.41099999999999998</v>
      </c>
      <c r="X758" s="622">
        <v>0.503</v>
      </c>
      <c r="Y758" s="623">
        <v>0.64700000000000002</v>
      </c>
    </row>
    <row r="759" spans="1:25">
      <c r="A759" s="227">
        <f t="shared" si="11"/>
        <v>76.2</v>
      </c>
      <c r="B759" s="621">
        <v>8.5599999999999996E-2</v>
      </c>
      <c r="C759" s="622">
        <v>0.1048</v>
      </c>
      <c r="D759" s="623">
        <v>0.13500000000000001</v>
      </c>
      <c r="E759" s="621">
        <v>8.5599999999999996E-2</v>
      </c>
      <c r="F759" s="622">
        <v>0.10489999999999999</v>
      </c>
      <c r="G759" s="623">
        <v>0.1351</v>
      </c>
      <c r="H759" s="621">
        <v>9.8799999999999999E-2</v>
      </c>
      <c r="I759" s="622">
        <v>0.121</v>
      </c>
      <c r="J759" s="623">
        <v>0.15590000000000001</v>
      </c>
      <c r="K759" s="621">
        <v>0.1116</v>
      </c>
      <c r="L759" s="622">
        <v>0.1368</v>
      </c>
      <c r="M759" s="623">
        <v>0.1762</v>
      </c>
      <c r="N759" s="621">
        <v>0.12089999999999999</v>
      </c>
      <c r="O759" s="622">
        <v>0.1482</v>
      </c>
      <c r="P759" s="623">
        <v>0.19089999999999999</v>
      </c>
      <c r="Q759" s="621">
        <v>0.17080000000000001</v>
      </c>
      <c r="R759" s="622">
        <v>0.20930000000000001</v>
      </c>
      <c r="S759" s="623">
        <v>0.26979999999999998</v>
      </c>
      <c r="T759" s="621">
        <v>0.3281</v>
      </c>
      <c r="U759" s="622">
        <v>0.40239999999999998</v>
      </c>
      <c r="V759" s="623">
        <v>0.51880000000000004</v>
      </c>
      <c r="W759" s="621">
        <v>0.40660000000000002</v>
      </c>
      <c r="X759" s="622">
        <v>0.49909999999999999</v>
      </c>
      <c r="Y759" s="623">
        <v>0.64359999999999995</v>
      </c>
    </row>
    <row r="760" spans="1:25">
      <c r="A760" s="227">
        <f t="shared" si="11"/>
        <v>76.3</v>
      </c>
      <c r="B760" s="621">
        <v>8.4699999999999998E-2</v>
      </c>
      <c r="C760" s="622">
        <v>0.104</v>
      </c>
      <c r="D760" s="623">
        <v>0.1343</v>
      </c>
      <c r="E760" s="621">
        <v>8.4699999999999998E-2</v>
      </c>
      <c r="F760" s="622">
        <v>0.1041</v>
      </c>
      <c r="G760" s="623">
        <v>0.13439999999999999</v>
      </c>
      <c r="H760" s="621">
        <v>9.7699999999999995E-2</v>
      </c>
      <c r="I760" s="622">
        <v>0.1201</v>
      </c>
      <c r="J760" s="623">
        <v>0.15509999999999999</v>
      </c>
      <c r="K760" s="621">
        <v>0.1105</v>
      </c>
      <c r="L760" s="622">
        <v>0.13569999999999999</v>
      </c>
      <c r="M760" s="623">
        <v>0.17530000000000001</v>
      </c>
      <c r="N760" s="621">
        <v>0.1197</v>
      </c>
      <c r="O760" s="622">
        <v>0.14699999999999999</v>
      </c>
      <c r="P760" s="623">
        <v>0.18990000000000001</v>
      </c>
      <c r="Q760" s="621">
        <v>0.16900000000000001</v>
      </c>
      <c r="R760" s="622">
        <v>0.2077</v>
      </c>
      <c r="S760" s="623">
        <v>0.26840000000000003</v>
      </c>
      <c r="T760" s="621">
        <v>0.3246</v>
      </c>
      <c r="U760" s="622">
        <v>0.39929999999999999</v>
      </c>
      <c r="V760" s="623">
        <v>0.5161</v>
      </c>
      <c r="W760" s="621">
        <v>0.40239999999999998</v>
      </c>
      <c r="X760" s="622">
        <v>0.49530000000000002</v>
      </c>
      <c r="Y760" s="623">
        <v>0.64029999999999998</v>
      </c>
    </row>
    <row r="761" spans="1:25">
      <c r="A761" s="227">
        <f t="shared" si="11"/>
        <v>76.400000000000006</v>
      </c>
      <c r="B761" s="621">
        <v>8.3799999999999999E-2</v>
      </c>
      <c r="C761" s="622">
        <v>0.1032</v>
      </c>
      <c r="D761" s="623">
        <v>0.13370000000000001</v>
      </c>
      <c r="E761" s="621">
        <v>8.3799999999999999E-2</v>
      </c>
      <c r="F761" s="622">
        <v>0.1033</v>
      </c>
      <c r="G761" s="623">
        <v>0.13370000000000001</v>
      </c>
      <c r="H761" s="621">
        <v>9.6699999999999994E-2</v>
      </c>
      <c r="I761" s="622">
        <v>0.1192</v>
      </c>
      <c r="J761" s="623">
        <v>0.15429999999999999</v>
      </c>
      <c r="K761" s="621">
        <v>0.10929999999999999</v>
      </c>
      <c r="L761" s="622">
        <v>0.13469999999999999</v>
      </c>
      <c r="M761" s="623">
        <v>0.1744</v>
      </c>
      <c r="N761" s="621">
        <v>0.11840000000000001</v>
      </c>
      <c r="O761" s="622">
        <v>0.1459</v>
      </c>
      <c r="P761" s="623">
        <v>0.18890000000000001</v>
      </c>
      <c r="Q761" s="621">
        <v>0.1673</v>
      </c>
      <c r="R761" s="622">
        <v>0.20619999999999999</v>
      </c>
      <c r="S761" s="623">
        <v>0.26700000000000002</v>
      </c>
      <c r="T761" s="621">
        <v>0.32119999999999999</v>
      </c>
      <c r="U761" s="622">
        <v>0.39639999999999997</v>
      </c>
      <c r="V761" s="623">
        <v>0.51349999999999996</v>
      </c>
      <c r="W761" s="621">
        <v>0.3982</v>
      </c>
      <c r="X761" s="622">
        <v>0.49159999999999998</v>
      </c>
      <c r="Y761" s="623">
        <v>0.6371</v>
      </c>
    </row>
    <row r="762" spans="1:25">
      <c r="A762" s="227">
        <f t="shared" si="11"/>
        <v>76.5</v>
      </c>
      <c r="B762" s="621">
        <v>8.2900000000000001E-2</v>
      </c>
      <c r="C762" s="622">
        <v>0.10249999999999999</v>
      </c>
      <c r="D762" s="623">
        <v>0.13300000000000001</v>
      </c>
      <c r="E762" s="621">
        <v>8.3000000000000004E-2</v>
      </c>
      <c r="F762" s="622">
        <v>0.10249999999999999</v>
      </c>
      <c r="G762" s="623">
        <v>0.1331</v>
      </c>
      <c r="H762" s="621">
        <v>9.5699999999999993E-2</v>
      </c>
      <c r="I762" s="622">
        <v>0.1183</v>
      </c>
      <c r="J762" s="623">
        <v>0.1535</v>
      </c>
      <c r="K762" s="621">
        <v>0.1082</v>
      </c>
      <c r="L762" s="622">
        <v>0.13370000000000001</v>
      </c>
      <c r="M762" s="623">
        <v>0.1736</v>
      </c>
      <c r="N762" s="621">
        <v>0.1172</v>
      </c>
      <c r="O762" s="622">
        <v>0.1449</v>
      </c>
      <c r="P762" s="623">
        <v>0.188</v>
      </c>
      <c r="Q762" s="621">
        <v>0.1656</v>
      </c>
      <c r="R762" s="622">
        <v>0.20469999999999999</v>
      </c>
      <c r="S762" s="623">
        <v>0.26569999999999999</v>
      </c>
      <c r="T762" s="621">
        <v>0.31790000000000002</v>
      </c>
      <c r="U762" s="622">
        <v>0.39340000000000003</v>
      </c>
      <c r="V762" s="623">
        <v>0.51090000000000002</v>
      </c>
      <c r="W762" s="621">
        <v>0.39410000000000001</v>
      </c>
      <c r="X762" s="622">
        <v>0.48799999999999999</v>
      </c>
      <c r="Y762" s="623">
        <v>0.63390000000000002</v>
      </c>
    </row>
    <row r="763" spans="1:25">
      <c r="A763" s="227">
        <f t="shared" si="11"/>
        <v>76.599999999999994</v>
      </c>
      <c r="B763" s="621">
        <v>8.2100000000000006E-2</v>
      </c>
      <c r="C763" s="622">
        <v>0.1017</v>
      </c>
      <c r="D763" s="623">
        <v>0.1323</v>
      </c>
      <c r="E763" s="621">
        <v>8.2100000000000006E-2</v>
      </c>
      <c r="F763" s="622">
        <v>0.1018</v>
      </c>
      <c r="G763" s="623">
        <v>0.13239999999999999</v>
      </c>
      <c r="H763" s="621">
        <v>9.4700000000000006E-2</v>
      </c>
      <c r="I763" s="622">
        <v>0.11749999999999999</v>
      </c>
      <c r="J763" s="623">
        <v>0.15279999999999999</v>
      </c>
      <c r="K763" s="621">
        <v>0.1071</v>
      </c>
      <c r="L763" s="622">
        <v>0.1328</v>
      </c>
      <c r="M763" s="623">
        <v>0.17269999999999999</v>
      </c>
      <c r="N763" s="621">
        <v>0.11600000000000001</v>
      </c>
      <c r="O763" s="622">
        <v>0.14380000000000001</v>
      </c>
      <c r="P763" s="623">
        <v>0.18709999999999999</v>
      </c>
      <c r="Q763" s="621">
        <v>0.16389999999999999</v>
      </c>
      <c r="R763" s="622">
        <v>0.20319999999999999</v>
      </c>
      <c r="S763" s="623">
        <v>0.26440000000000002</v>
      </c>
      <c r="T763" s="621">
        <v>0.31469999999999998</v>
      </c>
      <c r="U763" s="622">
        <v>0.3906</v>
      </c>
      <c r="V763" s="623">
        <v>0.50839999999999996</v>
      </c>
      <c r="W763" s="621">
        <v>0.3901</v>
      </c>
      <c r="X763" s="622">
        <v>0.48449999999999999</v>
      </c>
      <c r="Y763" s="623">
        <v>0.63080000000000003</v>
      </c>
    </row>
    <row r="764" spans="1:25">
      <c r="A764" s="227">
        <f t="shared" si="11"/>
        <v>76.7</v>
      </c>
      <c r="B764" s="621">
        <v>8.1199999999999994E-2</v>
      </c>
      <c r="C764" s="622">
        <v>0.10100000000000001</v>
      </c>
      <c r="D764" s="623">
        <v>0.13170000000000001</v>
      </c>
      <c r="E764" s="621">
        <v>8.1299999999999997E-2</v>
      </c>
      <c r="F764" s="622">
        <v>0.1011</v>
      </c>
      <c r="G764" s="623">
        <v>0.1318</v>
      </c>
      <c r="H764" s="621">
        <v>9.3799999999999994E-2</v>
      </c>
      <c r="I764" s="622">
        <v>0.1166</v>
      </c>
      <c r="J764" s="623">
        <v>0.15210000000000001</v>
      </c>
      <c r="K764" s="621">
        <v>0.106</v>
      </c>
      <c r="L764" s="622">
        <v>0.1318</v>
      </c>
      <c r="M764" s="623">
        <v>0.1719</v>
      </c>
      <c r="N764" s="621">
        <v>0.1148</v>
      </c>
      <c r="O764" s="622">
        <v>0.14280000000000001</v>
      </c>
      <c r="P764" s="623">
        <v>0.1862</v>
      </c>
      <c r="Q764" s="621">
        <v>0.16220000000000001</v>
      </c>
      <c r="R764" s="622">
        <v>0.20169999999999999</v>
      </c>
      <c r="S764" s="623">
        <v>0.2631</v>
      </c>
      <c r="T764" s="621">
        <v>0.3115</v>
      </c>
      <c r="U764" s="622">
        <v>0.38779999999999998</v>
      </c>
      <c r="V764" s="623">
        <v>0.50600000000000001</v>
      </c>
      <c r="W764" s="621">
        <v>0.3861</v>
      </c>
      <c r="X764" s="622">
        <v>0.48099999999999998</v>
      </c>
      <c r="Y764" s="623">
        <v>0.62780000000000002</v>
      </c>
    </row>
    <row r="765" spans="1:25">
      <c r="A765" s="227">
        <f t="shared" si="11"/>
        <v>76.8</v>
      </c>
      <c r="B765" s="621">
        <v>8.0399999999999999E-2</v>
      </c>
      <c r="C765" s="622">
        <v>0.1003</v>
      </c>
      <c r="D765" s="623">
        <v>0.13109999999999999</v>
      </c>
      <c r="E765" s="621">
        <v>8.0500000000000002E-2</v>
      </c>
      <c r="F765" s="622">
        <v>0.1003</v>
      </c>
      <c r="G765" s="623">
        <v>0.13120000000000001</v>
      </c>
      <c r="H765" s="621">
        <v>9.2899999999999996E-2</v>
      </c>
      <c r="I765" s="622">
        <v>0.1158</v>
      </c>
      <c r="J765" s="623">
        <v>0.15129999999999999</v>
      </c>
      <c r="K765" s="621">
        <v>0.105</v>
      </c>
      <c r="L765" s="622">
        <v>0.13089999999999999</v>
      </c>
      <c r="M765" s="623">
        <v>0.1711</v>
      </c>
      <c r="N765" s="621">
        <v>0.1137</v>
      </c>
      <c r="O765" s="622">
        <v>0.14180000000000001</v>
      </c>
      <c r="P765" s="623">
        <v>0.18529999999999999</v>
      </c>
      <c r="Q765" s="621">
        <v>0.16059999999999999</v>
      </c>
      <c r="R765" s="622">
        <v>0.20030000000000001</v>
      </c>
      <c r="S765" s="623">
        <v>0.26179999999999998</v>
      </c>
      <c r="T765" s="621">
        <v>0.30840000000000001</v>
      </c>
      <c r="U765" s="622">
        <v>0.3851</v>
      </c>
      <c r="V765" s="623">
        <v>0.50360000000000005</v>
      </c>
      <c r="W765" s="621">
        <v>0.38229999999999997</v>
      </c>
      <c r="X765" s="622">
        <v>0.47760000000000002</v>
      </c>
      <c r="Y765" s="623">
        <v>0.62480000000000002</v>
      </c>
    </row>
    <row r="766" spans="1:25">
      <c r="A766" s="227">
        <f t="shared" si="11"/>
        <v>76.900000000000006</v>
      </c>
      <c r="B766" s="621">
        <v>7.9600000000000004E-2</v>
      </c>
      <c r="C766" s="622">
        <v>9.9599999999999994E-2</v>
      </c>
      <c r="D766" s="623">
        <v>0.1305</v>
      </c>
      <c r="E766" s="621">
        <v>7.9699999999999993E-2</v>
      </c>
      <c r="F766" s="622">
        <v>9.9599999999999994E-2</v>
      </c>
      <c r="G766" s="623">
        <v>0.13059999999999999</v>
      </c>
      <c r="H766" s="621">
        <v>9.1899999999999996E-2</v>
      </c>
      <c r="I766" s="622">
        <v>0.115</v>
      </c>
      <c r="J766" s="623">
        <v>0.15060000000000001</v>
      </c>
      <c r="K766" s="621">
        <v>0.10390000000000001</v>
      </c>
      <c r="L766" s="622">
        <v>0.13</v>
      </c>
      <c r="M766" s="623">
        <v>0.17030000000000001</v>
      </c>
      <c r="N766" s="621">
        <v>0.11260000000000001</v>
      </c>
      <c r="O766" s="622">
        <v>0.14080000000000001</v>
      </c>
      <c r="P766" s="623">
        <v>0.1845</v>
      </c>
      <c r="Q766" s="621">
        <v>0.159</v>
      </c>
      <c r="R766" s="622">
        <v>0.19889999999999999</v>
      </c>
      <c r="S766" s="623">
        <v>0.2606</v>
      </c>
      <c r="T766" s="621">
        <v>0.3054</v>
      </c>
      <c r="U766" s="622">
        <v>0.38240000000000002</v>
      </c>
      <c r="V766" s="623">
        <v>0.50129999999999997</v>
      </c>
      <c r="W766" s="621">
        <v>0.3785</v>
      </c>
      <c r="X766" s="622">
        <v>0.4743</v>
      </c>
      <c r="Y766" s="623">
        <v>0.622</v>
      </c>
    </row>
    <row r="767" spans="1:25">
      <c r="A767" s="227">
        <f t="shared" si="11"/>
        <v>77</v>
      </c>
      <c r="B767" s="621">
        <v>7.8899999999999998E-2</v>
      </c>
      <c r="C767" s="622">
        <v>9.8900000000000002E-2</v>
      </c>
      <c r="D767" s="623">
        <v>0.12989999999999999</v>
      </c>
      <c r="E767" s="621">
        <v>7.8899999999999998E-2</v>
      </c>
      <c r="F767" s="622">
        <v>9.9000000000000005E-2</v>
      </c>
      <c r="G767" s="623">
        <v>0.13</v>
      </c>
      <c r="H767" s="621">
        <v>9.0999999999999998E-2</v>
      </c>
      <c r="I767" s="622">
        <v>0.1142</v>
      </c>
      <c r="J767" s="623">
        <v>0.15</v>
      </c>
      <c r="K767" s="621">
        <v>0.10290000000000001</v>
      </c>
      <c r="L767" s="622">
        <v>0.12909999999999999</v>
      </c>
      <c r="M767" s="623">
        <v>0.16950000000000001</v>
      </c>
      <c r="N767" s="621">
        <v>0.1115</v>
      </c>
      <c r="O767" s="622">
        <v>0.13980000000000001</v>
      </c>
      <c r="P767" s="623">
        <v>0.18360000000000001</v>
      </c>
      <c r="Q767" s="621">
        <v>0.15740000000000001</v>
      </c>
      <c r="R767" s="622">
        <v>0.19750000000000001</v>
      </c>
      <c r="S767" s="623">
        <v>0.25950000000000001</v>
      </c>
      <c r="T767" s="621">
        <v>0.3024</v>
      </c>
      <c r="U767" s="622">
        <v>0.37980000000000003</v>
      </c>
      <c r="V767" s="623">
        <v>0.499</v>
      </c>
      <c r="W767" s="621">
        <v>0.37480000000000002</v>
      </c>
      <c r="X767" s="622">
        <v>0.47099999999999997</v>
      </c>
      <c r="Y767" s="623">
        <v>0.61919999999999997</v>
      </c>
    </row>
    <row r="768" spans="1:25">
      <c r="A768" s="227">
        <f t="shared" si="11"/>
        <v>77.099999999999994</v>
      </c>
      <c r="B768" s="621">
        <v>7.8100000000000003E-2</v>
      </c>
      <c r="C768" s="622">
        <v>9.8199999999999996E-2</v>
      </c>
      <c r="D768" s="623">
        <v>0.1293</v>
      </c>
      <c r="E768" s="621">
        <v>7.8100000000000003E-2</v>
      </c>
      <c r="F768" s="622">
        <v>9.8299999999999998E-2</v>
      </c>
      <c r="G768" s="623">
        <v>0.12939999999999999</v>
      </c>
      <c r="H768" s="621">
        <v>9.01E-2</v>
      </c>
      <c r="I768" s="622">
        <v>0.1134</v>
      </c>
      <c r="J768" s="623">
        <v>0.14929999999999999</v>
      </c>
      <c r="K768" s="621">
        <v>0.1019</v>
      </c>
      <c r="L768" s="622">
        <v>0.12820000000000001</v>
      </c>
      <c r="M768" s="623">
        <v>0.16880000000000001</v>
      </c>
      <c r="N768" s="621">
        <v>0.1104</v>
      </c>
      <c r="O768" s="622">
        <v>0.1389</v>
      </c>
      <c r="P768" s="623">
        <v>0.18279999999999999</v>
      </c>
      <c r="Q768" s="621">
        <v>0.15590000000000001</v>
      </c>
      <c r="R768" s="622">
        <v>0.19620000000000001</v>
      </c>
      <c r="S768" s="623">
        <v>0.25829999999999997</v>
      </c>
      <c r="T768" s="621">
        <v>0.2994</v>
      </c>
      <c r="U768" s="622">
        <v>0.37719999999999998</v>
      </c>
      <c r="V768" s="623">
        <v>0.49680000000000002</v>
      </c>
      <c r="W768" s="621">
        <v>0.37109999999999999</v>
      </c>
      <c r="X768" s="622">
        <v>0.46789999999999998</v>
      </c>
      <c r="Y768" s="623">
        <v>0.61650000000000005</v>
      </c>
    </row>
    <row r="769" spans="1:25">
      <c r="A769" s="227">
        <f t="shared" si="11"/>
        <v>77.2</v>
      </c>
      <c r="B769" s="621">
        <v>7.7299999999999994E-2</v>
      </c>
      <c r="C769" s="622">
        <v>9.7600000000000006E-2</v>
      </c>
      <c r="D769" s="623">
        <v>0.1288</v>
      </c>
      <c r="E769" s="621">
        <v>7.7399999999999997E-2</v>
      </c>
      <c r="F769" s="622">
        <v>9.7600000000000006E-2</v>
      </c>
      <c r="G769" s="623">
        <v>0.1288</v>
      </c>
      <c r="H769" s="621">
        <v>8.9300000000000004E-2</v>
      </c>
      <c r="I769" s="622">
        <v>0.11269999999999999</v>
      </c>
      <c r="J769" s="623">
        <v>0.1487</v>
      </c>
      <c r="K769" s="621">
        <v>0.1009</v>
      </c>
      <c r="L769" s="622">
        <v>0.1273</v>
      </c>
      <c r="M769" s="623">
        <v>0.16800000000000001</v>
      </c>
      <c r="N769" s="621">
        <v>0.10929999999999999</v>
      </c>
      <c r="O769" s="622">
        <v>0.13789999999999999</v>
      </c>
      <c r="P769" s="623">
        <v>0.182</v>
      </c>
      <c r="Q769" s="621">
        <v>0.15440000000000001</v>
      </c>
      <c r="R769" s="622">
        <v>0.19489999999999999</v>
      </c>
      <c r="S769" s="623">
        <v>0.25719999999999998</v>
      </c>
      <c r="T769" s="621">
        <v>0.29659999999999997</v>
      </c>
      <c r="U769" s="622">
        <v>0.37469999999999998</v>
      </c>
      <c r="V769" s="623">
        <v>0.49469999999999997</v>
      </c>
      <c r="W769" s="621">
        <v>0.36759999999999998</v>
      </c>
      <c r="X769" s="622">
        <v>0.46479999999999999</v>
      </c>
      <c r="Y769" s="623">
        <v>0.61380000000000001</v>
      </c>
    </row>
    <row r="770" spans="1:25">
      <c r="A770" s="227">
        <f t="shared" si="11"/>
        <v>77.3</v>
      </c>
      <c r="B770" s="621">
        <v>7.6600000000000001E-2</v>
      </c>
      <c r="C770" s="622">
        <v>9.69E-2</v>
      </c>
      <c r="D770" s="623">
        <v>0.12820000000000001</v>
      </c>
      <c r="E770" s="621">
        <v>7.6600000000000001E-2</v>
      </c>
      <c r="F770" s="622">
        <v>9.7000000000000003E-2</v>
      </c>
      <c r="G770" s="623">
        <v>0.1283</v>
      </c>
      <c r="H770" s="621">
        <v>8.8400000000000006E-2</v>
      </c>
      <c r="I770" s="622">
        <v>0.1119</v>
      </c>
      <c r="J770" s="623">
        <v>0.14799999999999999</v>
      </c>
      <c r="K770" s="621">
        <v>0.1</v>
      </c>
      <c r="L770" s="622">
        <v>0.1265</v>
      </c>
      <c r="M770" s="623">
        <v>0.1673</v>
      </c>
      <c r="N770" s="621">
        <v>0.10829999999999999</v>
      </c>
      <c r="O770" s="622">
        <v>0.13700000000000001</v>
      </c>
      <c r="P770" s="623">
        <v>0.1812</v>
      </c>
      <c r="Q770" s="621">
        <v>0.15290000000000001</v>
      </c>
      <c r="R770" s="622">
        <v>0.19359999999999999</v>
      </c>
      <c r="S770" s="623">
        <v>0.25609999999999999</v>
      </c>
      <c r="T770" s="621">
        <v>0.29370000000000002</v>
      </c>
      <c r="U770" s="622">
        <v>0.37219999999999998</v>
      </c>
      <c r="V770" s="623">
        <v>0.49259999999999998</v>
      </c>
      <c r="W770" s="621">
        <v>0.36409999999999998</v>
      </c>
      <c r="X770" s="622">
        <v>0.4617</v>
      </c>
      <c r="Y770" s="623">
        <v>0.61119999999999997</v>
      </c>
    </row>
    <row r="771" spans="1:25">
      <c r="A771" s="227">
        <f t="shared" si="11"/>
        <v>77.400000000000006</v>
      </c>
      <c r="B771" s="621">
        <v>7.5899999999999995E-2</v>
      </c>
      <c r="C771" s="622">
        <v>9.6299999999999997E-2</v>
      </c>
      <c r="D771" s="623">
        <v>0.12770000000000001</v>
      </c>
      <c r="E771" s="621">
        <v>7.5899999999999995E-2</v>
      </c>
      <c r="F771" s="622">
        <v>9.64E-2</v>
      </c>
      <c r="G771" s="623">
        <v>0.1278</v>
      </c>
      <c r="H771" s="621">
        <v>8.7599999999999997E-2</v>
      </c>
      <c r="I771" s="622">
        <v>0.11119999999999999</v>
      </c>
      <c r="J771" s="623">
        <v>0.1474</v>
      </c>
      <c r="K771" s="621">
        <v>9.9000000000000005E-2</v>
      </c>
      <c r="L771" s="622">
        <v>0.12570000000000001</v>
      </c>
      <c r="M771" s="623">
        <v>0.1666</v>
      </c>
      <c r="N771" s="621">
        <v>0.1072</v>
      </c>
      <c r="O771" s="622">
        <v>0.1361</v>
      </c>
      <c r="P771" s="623">
        <v>0.18049999999999999</v>
      </c>
      <c r="Q771" s="621">
        <v>0.1515</v>
      </c>
      <c r="R771" s="622">
        <v>0.19239999999999999</v>
      </c>
      <c r="S771" s="623">
        <v>0.255</v>
      </c>
      <c r="T771" s="621">
        <v>0.29099999999999998</v>
      </c>
      <c r="U771" s="622">
        <v>0.36980000000000002</v>
      </c>
      <c r="V771" s="623">
        <v>0.49049999999999999</v>
      </c>
      <c r="W771" s="621">
        <v>0.36059999999999998</v>
      </c>
      <c r="X771" s="622">
        <v>0.4587</v>
      </c>
      <c r="Y771" s="623">
        <v>0.60870000000000002</v>
      </c>
    </row>
    <row r="772" spans="1:25">
      <c r="A772" s="227">
        <f t="shared" si="11"/>
        <v>77.5</v>
      </c>
      <c r="B772" s="621">
        <v>7.5200000000000003E-2</v>
      </c>
      <c r="C772" s="622">
        <v>9.5699999999999993E-2</v>
      </c>
      <c r="D772" s="623">
        <v>0.12720000000000001</v>
      </c>
      <c r="E772" s="621">
        <v>7.5200000000000003E-2</v>
      </c>
      <c r="F772" s="622">
        <v>9.5799999999999996E-2</v>
      </c>
      <c r="G772" s="623">
        <v>0.12720000000000001</v>
      </c>
      <c r="H772" s="621">
        <v>8.6800000000000002E-2</v>
      </c>
      <c r="I772" s="622">
        <v>0.1105</v>
      </c>
      <c r="J772" s="623">
        <v>0.14680000000000001</v>
      </c>
      <c r="K772" s="621">
        <v>9.8100000000000007E-2</v>
      </c>
      <c r="L772" s="622">
        <v>0.1249</v>
      </c>
      <c r="M772" s="623">
        <v>0.16589999999999999</v>
      </c>
      <c r="N772" s="621">
        <v>0.1062</v>
      </c>
      <c r="O772" s="622">
        <v>0.1353</v>
      </c>
      <c r="P772" s="623">
        <v>0.1797</v>
      </c>
      <c r="Q772" s="621">
        <v>0.15010000000000001</v>
      </c>
      <c r="R772" s="622">
        <v>0.19109999999999999</v>
      </c>
      <c r="S772" s="623">
        <v>0.254</v>
      </c>
      <c r="T772" s="621">
        <v>0.28820000000000001</v>
      </c>
      <c r="U772" s="622">
        <v>0.36749999999999999</v>
      </c>
      <c r="V772" s="623">
        <v>0.48849999999999999</v>
      </c>
      <c r="W772" s="621">
        <v>0.35730000000000001</v>
      </c>
      <c r="X772" s="622">
        <v>0.45579999999999998</v>
      </c>
      <c r="Y772" s="623">
        <v>0.60619999999999996</v>
      </c>
    </row>
    <row r="773" spans="1:25">
      <c r="A773" s="227">
        <f t="shared" si="11"/>
        <v>77.599999999999994</v>
      </c>
      <c r="B773" s="621">
        <v>7.4499999999999997E-2</v>
      </c>
      <c r="C773" s="622">
        <v>9.5100000000000004E-2</v>
      </c>
      <c r="D773" s="623">
        <v>0.12659999999999999</v>
      </c>
      <c r="E773" s="621">
        <v>7.4499999999999997E-2</v>
      </c>
      <c r="F773" s="622">
        <v>9.5200000000000007E-2</v>
      </c>
      <c r="G773" s="623">
        <v>0.12670000000000001</v>
      </c>
      <c r="H773" s="621">
        <v>8.5999999999999993E-2</v>
      </c>
      <c r="I773" s="622">
        <v>0.10979999999999999</v>
      </c>
      <c r="J773" s="623">
        <v>0.1462</v>
      </c>
      <c r="K773" s="621">
        <v>9.7199999999999995E-2</v>
      </c>
      <c r="L773" s="622">
        <v>0.1241</v>
      </c>
      <c r="M773" s="623">
        <v>0.1653</v>
      </c>
      <c r="N773" s="621">
        <v>0.1053</v>
      </c>
      <c r="O773" s="622">
        <v>0.13439999999999999</v>
      </c>
      <c r="P773" s="623">
        <v>0.17899999999999999</v>
      </c>
      <c r="Q773" s="621">
        <v>0.1487</v>
      </c>
      <c r="R773" s="622">
        <v>0.18990000000000001</v>
      </c>
      <c r="S773" s="623">
        <v>0.253</v>
      </c>
      <c r="T773" s="621">
        <v>0.28560000000000002</v>
      </c>
      <c r="U773" s="622">
        <v>0.36520000000000002</v>
      </c>
      <c r="V773" s="623">
        <v>0.48659999999999998</v>
      </c>
      <c r="W773" s="621">
        <v>0.35399999999999998</v>
      </c>
      <c r="X773" s="622">
        <v>0.45300000000000001</v>
      </c>
      <c r="Y773" s="623">
        <v>0.6038</v>
      </c>
    </row>
    <row r="774" spans="1:25">
      <c r="A774" s="227">
        <f t="shared" si="11"/>
        <v>77.7</v>
      </c>
      <c r="B774" s="621">
        <v>7.3800000000000004E-2</v>
      </c>
      <c r="C774" s="622">
        <v>9.4500000000000001E-2</v>
      </c>
      <c r="D774" s="623">
        <v>0.12609999999999999</v>
      </c>
      <c r="E774" s="621">
        <v>7.3800000000000004E-2</v>
      </c>
      <c r="F774" s="622">
        <v>9.4600000000000004E-2</v>
      </c>
      <c r="G774" s="623">
        <v>0.12620000000000001</v>
      </c>
      <c r="H774" s="621">
        <v>8.5199999999999998E-2</v>
      </c>
      <c r="I774" s="622">
        <v>0.1091</v>
      </c>
      <c r="J774" s="623">
        <v>0.14560000000000001</v>
      </c>
      <c r="K774" s="621">
        <v>9.6299999999999997E-2</v>
      </c>
      <c r="L774" s="622">
        <v>0.12330000000000001</v>
      </c>
      <c r="M774" s="623">
        <v>0.1646</v>
      </c>
      <c r="N774" s="621">
        <v>0.1043</v>
      </c>
      <c r="O774" s="622">
        <v>0.1336</v>
      </c>
      <c r="P774" s="623">
        <v>0.17829999999999999</v>
      </c>
      <c r="Q774" s="621">
        <v>0.14729999999999999</v>
      </c>
      <c r="R774" s="622">
        <v>0.1888</v>
      </c>
      <c r="S774" s="623">
        <v>0.252</v>
      </c>
      <c r="T774" s="621">
        <v>0.28289999999999998</v>
      </c>
      <c r="U774" s="622">
        <v>0.3629</v>
      </c>
      <c r="V774" s="623">
        <v>0.48470000000000002</v>
      </c>
      <c r="W774" s="621">
        <v>0.35070000000000001</v>
      </c>
      <c r="X774" s="622">
        <v>0.45019999999999999</v>
      </c>
      <c r="Y774" s="623">
        <v>0.60140000000000005</v>
      </c>
    </row>
    <row r="775" spans="1:25">
      <c r="A775" s="227">
        <f t="shared" si="11"/>
        <v>77.8</v>
      </c>
      <c r="B775" s="621">
        <v>7.3099999999999998E-2</v>
      </c>
      <c r="C775" s="622">
        <v>9.3899999999999997E-2</v>
      </c>
      <c r="D775" s="623">
        <v>0.12570000000000001</v>
      </c>
      <c r="E775" s="621">
        <v>7.3200000000000001E-2</v>
      </c>
      <c r="F775" s="622">
        <v>9.4E-2</v>
      </c>
      <c r="G775" s="623">
        <v>0.12570000000000001</v>
      </c>
      <c r="H775" s="621">
        <v>8.4400000000000003E-2</v>
      </c>
      <c r="I775" s="622">
        <v>0.1084</v>
      </c>
      <c r="J775" s="623">
        <v>0.14510000000000001</v>
      </c>
      <c r="K775" s="621">
        <v>9.5399999999999999E-2</v>
      </c>
      <c r="L775" s="622">
        <v>0.1226</v>
      </c>
      <c r="M775" s="623">
        <v>0.16400000000000001</v>
      </c>
      <c r="N775" s="621">
        <v>0.1033</v>
      </c>
      <c r="O775" s="622">
        <v>0.1328</v>
      </c>
      <c r="P775" s="623">
        <v>0.17760000000000001</v>
      </c>
      <c r="Q775" s="621">
        <v>0.14599999999999999</v>
      </c>
      <c r="R775" s="622">
        <v>0.18759999999999999</v>
      </c>
      <c r="S775" s="623">
        <v>0.251</v>
      </c>
      <c r="T775" s="621">
        <v>0.28039999999999998</v>
      </c>
      <c r="U775" s="622">
        <v>0.36070000000000002</v>
      </c>
      <c r="V775" s="623">
        <v>0.48280000000000001</v>
      </c>
      <c r="W775" s="621">
        <v>0.34749999999999998</v>
      </c>
      <c r="X775" s="622">
        <v>0.44740000000000002</v>
      </c>
      <c r="Y775" s="623">
        <v>0.59909999999999997</v>
      </c>
    </row>
    <row r="776" spans="1:25">
      <c r="A776" s="227">
        <f t="shared" si="11"/>
        <v>77.900000000000006</v>
      </c>
      <c r="B776" s="621">
        <v>7.2499999999999995E-2</v>
      </c>
      <c r="C776" s="622">
        <v>9.3399999999999997E-2</v>
      </c>
      <c r="D776" s="623">
        <v>0.12520000000000001</v>
      </c>
      <c r="E776" s="621">
        <v>7.2499999999999995E-2</v>
      </c>
      <c r="F776" s="622">
        <v>9.3399999999999997E-2</v>
      </c>
      <c r="G776" s="623">
        <v>0.12529999999999999</v>
      </c>
      <c r="H776" s="621">
        <v>8.3599999999999994E-2</v>
      </c>
      <c r="I776" s="622">
        <v>0.10780000000000001</v>
      </c>
      <c r="J776" s="623">
        <v>0.14449999999999999</v>
      </c>
      <c r="K776" s="621">
        <v>9.4500000000000001E-2</v>
      </c>
      <c r="L776" s="622">
        <v>0.12180000000000001</v>
      </c>
      <c r="M776" s="623">
        <v>0.16339999999999999</v>
      </c>
      <c r="N776" s="621">
        <v>0.1024</v>
      </c>
      <c r="O776" s="622">
        <v>0.13200000000000001</v>
      </c>
      <c r="P776" s="623">
        <v>0.17699999999999999</v>
      </c>
      <c r="Q776" s="621">
        <v>0.1447</v>
      </c>
      <c r="R776" s="622">
        <v>0.1865</v>
      </c>
      <c r="S776" s="623">
        <v>0.25009999999999999</v>
      </c>
      <c r="T776" s="621">
        <v>0.27779999999999999</v>
      </c>
      <c r="U776" s="622">
        <v>0.35849999999999999</v>
      </c>
      <c r="V776" s="623">
        <v>0.48099999999999998</v>
      </c>
      <c r="W776" s="621">
        <v>0.34439999999999998</v>
      </c>
      <c r="X776" s="622">
        <v>0.44469999999999998</v>
      </c>
      <c r="Y776" s="623">
        <v>0.59689999999999999</v>
      </c>
    </row>
    <row r="777" spans="1:25">
      <c r="A777" s="227">
        <f t="shared" si="11"/>
        <v>78</v>
      </c>
      <c r="B777" s="621">
        <v>7.1800000000000003E-2</v>
      </c>
      <c r="C777" s="622">
        <v>9.2799999999999994E-2</v>
      </c>
      <c r="D777" s="623">
        <v>0.12470000000000001</v>
      </c>
      <c r="E777" s="621">
        <v>7.1900000000000006E-2</v>
      </c>
      <c r="F777" s="622">
        <v>9.2899999999999996E-2</v>
      </c>
      <c r="G777" s="623">
        <v>0.12479999999999999</v>
      </c>
      <c r="H777" s="621">
        <v>8.2900000000000001E-2</v>
      </c>
      <c r="I777" s="622">
        <v>0.1071</v>
      </c>
      <c r="J777" s="623">
        <v>0.14399999999999999</v>
      </c>
      <c r="K777" s="621">
        <v>9.3700000000000006E-2</v>
      </c>
      <c r="L777" s="622">
        <v>0.1211</v>
      </c>
      <c r="M777" s="623">
        <v>0.1628</v>
      </c>
      <c r="N777" s="621">
        <v>0.10150000000000001</v>
      </c>
      <c r="O777" s="622">
        <v>0.13120000000000001</v>
      </c>
      <c r="P777" s="623">
        <v>0.17630000000000001</v>
      </c>
      <c r="Q777" s="621">
        <v>0.1434</v>
      </c>
      <c r="R777" s="622">
        <v>0.18540000000000001</v>
      </c>
      <c r="S777" s="623">
        <v>0.2492</v>
      </c>
      <c r="T777" s="621">
        <v>0.27539999999999998</v>
      </c>
      <c r="U777" s="622">
        <v>0.35639999999999999</v>
      </c>
      <c r="V777" s="623">
        <v>0.4793</v>
      </c>
      <c r="W777" s="621">
        <v>0.34129999999999999</v>
      </c>
      <c r="X777" s="622">
        <v>0.44209999999999999</v>
      </c>
      <c r="Y777" s="623">
        <v>0.59470000000000001</v>
      </c>
    </row>
    <row r="778" spans="1:25">
      <c r="A778" s="227">
        <f t="shared" ref="A778:A841" si="12">ROUND(A777+0.1,1)</f>
        <v>78.099999999999994</v>
      </c>
      <c r="B778" s="621">
        <v>7.1199999999999999E-2</v>
      </c>
      <c r="C778" s="622">
        <v>9.2299999999999993E-2</v>
      </c>
      <c r="D778" s="623">
        <v>0.12429999999999999</v>
      </c>
      <c r="E778" s="621">
        <v>7.1199999999999999E-2</v>
      </c>
      <c r="F778" s="622">
        <v>9.2299999999999993E-2</v>
      </c>
      <c r="G778" s="623">
        <v>0.1244</v>
      </c>
      <c r="H778" s="621">
        <v>8.2199999999999995E-2</v>
      </c>
      <c r="I778" s="622">
        <v>0.1065</v>
      </c>
      <c r="J778" s="623">
        <v>0.14349999999999999</v>
      </c>
      <c r="K778" s="621">
        <v>9.2899999999999996E-2</v>
      </c>
      <c r="L778" s="622">
        <v>0.12039999999999999</v>
      </c>
      <c r="M778" s="623">
        <v>0.16220000000000001</v>
      </c>
      <c r="N778" s="621">
        <v>0.10059999999999999</v>
      </c>
      <c r="O778" s="622">
        <v>0.13039999999999999</v>
      </c>
      <c r="P778" s="623">
        <v>0.1757</v>
      </c>
      <c r="Q778" s="621">
        <v>0.1421</v>
      </c>
      <c r="R778" s="622">
        <v>0.18429999999999999</v>
      </c>
      <c r="S778" s="623">
        <v>0.24829999999999999</v>
      </c>
      <c r="T778" s="621">
        <v>0.27289999999999998</v>
      </c>
      <c r="U778" s="622">
        <v>0.3543</v>
      </c>
      <c r="V778" s="623">
        <v>0.47760000000000002</v>
      </c>
      <c r="W778" s="621">
        <v>0.33829999999999999</v>
      </c>
      <c r="X778" s="622">
        <v>0.4395</v>
      </c>
      <c r="Y778" s="623">
        <v>0.59260000000000002</v>
      </c>
    </row>
    <row r="779" spans="1:25">
      <c r="A779" s="227">
        <f t="shared" si="12"/>
        <v>78.2</v>
      </c>
      <c r="B779" s="621">
        <v>7.0499999999999993E-2</v>
      </c>
      <c r="C779" s="622">
        <v>9.1700000000000004E-2</v>
      </c>
      <c r="D779" s="623">
        <v>0.12379999999999999</v>
      </c>
      <c r="E779" s="621">
        <v>7.0599999999999996E-2</v>
      </c>
      <c r="F779" s="622">
        <v>9.1800000000000007E-2</v>
      </c>
      <c r="G779" s="623">
        <v>0.1239</v>
      </c>
      <c r="H779" s="621">
        <v>8.14E-2</v>
      </c>
      <c r="I779" s="622">
        <v>0.10589999999999999</v>
      </c>
      <c r="J779" s="623">
        <v>0.14299999999999999</v>
      </c>
      <c r="K779" s="621">
        <v>9.2100000000000001E-2</v>
      </c>
      <c r="L779" s="622">
        <v>0.1197</v>
      </c>
      <c r="M779" s="623">
        <v>0.16159999999999999</v>
      </c>
      <c r="N779" s="621">
        <v>9.9699999999999997E-2</v>
      </c>
      <c r="O779" s="622">
        <v>0.12970000000000001</v>
      </c>
      <c r="P779" s="623">
        <v>0.17510000000000001</v>
      </c>
      <c r="Q779" s="621">
        <v>0.1409</v>
      </c>
      <c r="R779" s="622">
        <v>0.1832</v>
      </c>
      <c r="S779" s="623">
        <v>0.24740000000000001</v>
      </c>
      <c r="T779" s="621">
        <v>0.27050000000000002</v>
      </c>
      <c r="U779" s="622">
        <v>0.3523</v>
      </c>
      <c r="V779" s="623">
        <v>0.47589999999999999</v>
      </c>
      <c r="W779" s="621">
        <v>0.33529999999999999</v>
      </c>
      <c r="X779" s="622">
        <v>0.437</v>
      </c>
      <c r="Y779" s="623">
        <v>0.59050000000000002</v>
      </c>
    </row>
    <row r="780" spans="1:25">
      <c r="A780" s="227">
        <f t="shared" si="12"/>
        <v>78.3</v>
      </c>
      <c r="B780" s="621">
        <v>6.9900000000000004E-2</v>
      </c>
      <c r="C780" s="622">
        <v>9.1200000000000003E-2</v>
      </c>
      <c r="D780" s="623">
        <v>0.1234</v>
      </c>
      <c r="E780" s="621">
        <v>7.0000000000000007E-2</v>
      </c>
      <c r="F780" s="622">
        <v>9.1300000000000006E-2</v>
      </c>
      <c r="G780" s="623">
        <v>0.1235</v>
      </c>
      <c r="H780" s="621">
        <v>8.0699999999999994E-2</v>
      </c>
      <c r="I780" s="622">
        <v>0.1053</v>
      </c>
      <c r="J780" s="623">
        <v>0.14249999999999999</v>
      </c>
      <c r="K780" s="621">
        <v>9.1300000000000006E-2</v>
      </c>
      <c r="L780" s="622">
        <v>0.11899999999999999</v>
      </c>
      <c r="M780" s="623">
        <v>0.16109999999999999</v>
      </c>
      <c r="N780" s="621">
        <v>9.8900000000000002E-2</v>
      </c>
      <c r="O780" s="622">
        <v>0.12889999999999999</v>
      </c>
      <c r="P780" s="623">
        <v>0.17449999999999999</v>
      </c>
      <c r="Q780" s="621">
        <v>0.1396</v>
      </c>
      <c r="R780" s="622">
        <v>0.1822</v>
      </c>
      <c r="S780" s="623">
        <v>0.2465</v>
      </c>
      <c r="T780" s="621">
        <v>0.26819999999999999</v>
      </c>
      <c r="U780" s="622">
        <v>0.3503</v>
      </c>
      <c r="V780" s="623">
        <v>0.47420000000000001</v>
      </c>
      <c r="W780" s="621">
        <v>0.33239999999999997</v>
      </c>
      <c r="X780" s="622">
        <v>0.4345</v>
      </c>
      <c r="Y780" s="623">
        <v>0.58850000000000002</v>
      </c>
    </row>
    <row r="781" spans="1:25">
      <c r="A781" s="227">
        <f t="shared" si="12"/>
        <v>78.400000000000006</v>
      </c>
      <c r="B781" s="621">
        <v>6.93E-2</v>
      </c>
      <c r="C781" s="622">
        <v>9.0700000000000003E-2</v>
      </c>
      <c r="D781" s="623">
        <v>0.123</v>
      </c>
      <c r="E781" s="621">
        <v>6.9400000000000003E-2</v>
      </c>
      <c r="F781" s="622">
        <v>9.0800000000000006E-2</v>
      </c>
      <c r="G781" s="623">
        <v>0.1231</v>
      </c>
      <c r="H781" s="621">
        <v>0.08</v>
      </c>
      <c r="I781" s="622">
        <v>0.1047</v>
      </c>
      <c r="J781" s="623">
        <v>0.14199999999999999</v>
      </c>
      <c r="K781" s="621">
        <v>9.0499999999999997E-2</v>
      </c>
      <c r="L781" s="622">
        <v>0.11840000000000001</v>
      </c>
      <c r="M781" s="623">
        <v>0.1605</v>
      </c>
      <c r="N781" s="621">
        <v>9.8000000000000004E-2</v>
      </c>
      <c r="O781" s="622">
        <v>0.12820000000000001</v>
      </c>
      <c r="P781" s="623">
        <v>0.1739</v>
      </c>
      <c r="Q781" s="621">
        <v>0.1384</v>
      </c>
      <c r="R781" s="622">
        <v>0.1812</v>
      </c>
      <c r="S781" s="623">
        <v>0.2457</v>
      </c>
      <c r="T781" s="621">
        <v>0.26590000000000003</v>
      </c>
      <c r="U781" s="622">
        <v>0.3483</v>
      </c>
      <c r="V781" s="623">
        <v>0.47260000000000002</v>
      </c>
      <c r="W781" s="621">
        <v>0.3296</v>
      </c>
      <c r="X781" s="622">
        <v>0.43209999999999998</v>
      </c>
      <c r="Y781" s="623">
        <v>0.58650000000000002</v>
      </c>
    </row>
    <row r="782" spans="1:25">
      <c r="A782" s="227">
        <f t="shared" si="12"/>
        <v>78.5</v>
      </c>
      <c r="B782" s="621">
        <v>6.8699999999999997E-2</v>
      </c>
      <c r="C782" s="622">
        <v>9.0200000000000002E-2</v>
      </c>
      <c r="D782" s="623">
        <v>0.1226</v>
      </c>
      <c r="E782" s="621">
        <v>6.88E-2</v>
      </c>
      <c r="F782" s="622">
        <v>9.0300000000000005E-2</v>
      </c>
      <c r="G782" s="623">
        <v>0.1227</v>
      </c>
      <c r="H782" s="621">
        <v>7.9399999999999998E-2</v>
      </c>
      <c r="I782" s="622">
        <v>0.1041</v>
      </c>
      <c r="J782" s="623">
        <v>0.14149999999999999</v>
      </c>
      <c r="K782" s="621">
        <v>8.9700000000000002E-2</v>
      </c>
      <c r="L782" s="622">
        <v>0.1177</v>
      </c>
      <c r="M782" s="623">
        <v>0.16</v>
      </c>
      <c r="N782" s="621">
        <v>9.7199999999999995E-2</v>
      </c>
      <c r="O782" s="622">
        <v>0.1275</v>
      </c>
      <c r="P782" s="623">
        <v>0.17330000000000001</v>
      </c>
      <c r="Q782" s="621">
        <v>0.13730000000000001</v>
      </c>
      <c r="R782" s="622">
        <v>0.1802</v>
      </c>
      <c r="S782" s="623">
        <v>0.24490000000000001</v>
      </c>
      <c r="T782" s="621">
        <v>0.2636</v>
      </c>
      <c r="U782" s="622">
        <v>0.34639999999999999</v>
      </c>
      <c r="V782" s="623">
        <v>0.47110000000000002</v>
      </c>
      <c r="W782" s="621">
        <v>0.32679999999999998</v>
      </c>
      <c r="X782" s="622">
        <v>0.42970000000000003</v>
      </c>
      <c r="Y782" s="623">
        <v>0.58460000000000001</v>
      </c>
    </row>
    <row r="783" spans="1:25">
      <c r="A783" s="227">
        <f t="shared" si="12"/>
        <v>78.599999999999994</v>
      </c>
      <c r="B783" s="621">
        <v>6.8199999999999997E-2</v>
      </c>
      <c r="C783" s="622">
        <v>8.9700000000000002E-2</v>
      </c>
      <c r="D783" s="623">
        <v>0.1222</v>
      </c>
      <c r="E783" s="621">
        <v>6.8199999999999997E-2</v>
      </c>
      <c r="F783" s="622">
        <v>8.9800000000000005E-2</v>
      </c>
      <c r="G783" s="623">
        <v>0.12230000000000001</v>
      </c>
      <c r="H783" s="621">
        <v>7.8700000000000006E-2</v>
      </c>
      <c r="I783" s="622">
        <v>0.1036</v>
      </c>
      <c r="J783" s="623">
        <v>0.1411</v>
      </c>
      <c r="K783" s="621">
        <v>8.8900000000000007E-2</v>
      </c>
      <c r="L783" s="622">
        <v>0.1171</v>
      </c>
      <c r="M783" s="623">
        <v>0.1595</v>
      </c>
      <c r="N783" s="621">
        <v>9.6299999999999997E-2</v>
      </c>
      <c r="O783" s="622">
        <v>0.1268</v>
      </c>
      <c r="P783" s="623">
        <v>0.17269999999999999</v>
      </c>
      <c r="Q783" s="621">
        <v>0.1361</v>
      </c>
      <c r="R783" s="622">
        <v>0.1792</v>
      </c>
      <c r="S783" s="623">
        <v>0.24410000000000001</v>
      </c>
      <c r="T783" s="621">
        <v>0.26140000000000002</v>
      </c>
      <c r="U783" s="622">
        <v>0.34449999999999997</v>
      </c>
      <c r="V783" s="623">
        <v>0.46960000000000002</v>
      </c>
      <c r="W783" s="621">
        <v>0.32400000000000001</v>
      </c>
      <c r="X783" s="622">
        <v>0.4274</v>
      </c>
      <c r="Y783" s="623">
        <v>0.5827</v>
      </c>
    </row>
    <row r="784" spans="1:25">
      <c r="A784" s="227">
        <f t="shared" si="12"/>
        <v>78.7</v>
      </c>
      <c r="B784" s="621">
        <v>6.7599999999999993E-2</v>
      </c>
      <c r="C784" s="622">
        <v>8.9200000000000002E-2</v>
      </c>
      <c r="D784" s="623">
        <v>0.12180000000000001</v>
      </c>
      <c r="E784" s="621">
        <v>6.7599999999999993E-2</v>
      </c>
      <c r="F784" s="622">
        <v>8.9300000000000004E-2</v>
      </c>
      <c r="G784" s="623">
        <v>0.12189999999999999</v>
      </c>
      <c r="H784" s="621">
        <v>7.8E-2</v>
      </c>
      <c r="I784" s="622">
        <v>0.10299999999999999</v>
      </c>
      <c r="J784" s="623">
        <v>0.1406</v>
      </c>
      <c r="K784" s="621">
        <v>8.8200000000000001E-2</v>
      </c>
      <c r="L784" s="622">
        <v>0.1164</v>
      </c>
      <c r="M784" s="623">
        <v>0.159</v>
      </c>
      <c r="N784" s="621">
        <v>9.5500000000000002E-2</v>
      </c>
      <c r="O784" s="622">
        <v>0.12609999999999999</v>
      </c>
      <c r="P784" s="623">
        <v>0.17219999999999999</v>
      </c>
      <c r="Q784" s="621">
        <v>0.13500000000000001</v>
      </c>
      <c r="R784" s="622">
        <v>0.1782</v>
      </c>
      <c r="S784" s="623">
        <v>0.24329999999999999</v>
      </c>
      <c r="T784" s="621">
        <v>0.25919999999999999</v>
      </c>
      <c r="U784" s="622">
        <v>0.3427</v>
      </c>
      <c r="V784" s="623">
        <v>0.46810000000000002</v>
      </c>
      <c r="W784" s="621">
        <v>0.32129999999999997</v>
      </c>
      <c r="X784" s="622">
        <v>0.42509999999999998</v>
      </c>
      <c r="Y784" s="623">
        <v>0.58089999999999997</v>
      </c>
    </row>
    <row r="785" spans="1:25">
      <c r="A785" s="227">
        <f t="shared" si="12"/>
        <v>78.8</v>
      </c>
      <c r="B785" s="621">
        <v>6.7000000000000004E-2</v>
      </c>
      <c r="C785" s="622">
        <v>8.8800000000000004E-2</v>
      </c>
      <c r="D785" s="623">
        <v>0.12139999999999999</v>
      </c>
      <c r="E785" s="621">
        <v>6.7100000000000007E-2</v>
      </c>
      <c r="F785" s="622">
        <v>8.8800000000000004E-2</v>
      </c>
      <c r="G785" s="623">
        <v>0.1215</v>
      </c>
      <c r="H785" s="621">
        <v>7.7399999999999997E-2</v>
      </c>
      <c r="I785" s="622">
        <v>0.10249999999999999</v>
      </c>
      <c r="J785" s="623">
        <v>0.14019999999999999</v>
      </c>
      <c r="K785" s="621">
        <v>8.7499999999999994E-2</v>
      </c>
      <c r="L785" s="622">
        <v>0.1158</v>
      </c>
      <c r="M785" s="623">
        <v>0.1585</v>
      </c>
      <c r="N785" s="621">
        <v>9.4700000000000006E-2</v>
      </c>
      <c r="O785" s="622">
        <v>0.1255</v>
      </c>
      <c r="P785" s="623">
        <v>0.17169999999999999</v>
      </c>
      <c r="Q785" s="621">
        <v>0.1338</v>
      </c>
      <c r="R785" s="622">
        <v>0.17730000000000001</v>
      </c>
      <c r="S785" s="623">
        <v>0.24260000000000001</v>
      </c>
      <c r="T785" s="621">
        <v>0.2571</v>
      </c>
      <c r="U785" s="622">
        <v>0.34089999999999998</v>
      </c>
      <c r="V785" s="623">
        <v>0.4667</v>
      </c>
      <c r="W785" s="621">
        <v>0.31859999999999999</v>
      </c>
      <c r="X785" s="622">
        <v>0.4229</v>
      </c>
      <c r="Y785" s="623">
        <v>0.57909999999999995</v>
      </c>
    </row>
    <row r="786" spans="1:25">
      <c r="A786" s="227">
        <f t="shared" si="12"/>
        <v>78.900000000000006</v>
      </c>
      <c r="B786" s="621">
        <v>6.6500000000000004E-2</v>
      </c>
      <c r="C786" s="622">
        <v>8.8300000000000003E-2</v>
      </c>
      <c r="D786" s="623">
        <v>0.1211</v>
      </c>
      <c r="E786" s="621">
        <v>6.6500000000000004E-2</v>
      </c>
      <c r="F786" s="622">
        <v>8.8400000000000006E-2</v>
      </c>
      <c r="G786" s="623">
        <v>0.1211</v>
      </c>
      <c r="H786" s="621">
        <v>7.6799999999999993E-2</v>
      </c>
      <c r="I786" s="622">
        <v>0.1019</v>
      </c>
      <c r="J786" s="623">
        <v>0.13980000000000001</v>
      </c>
      <c r="K786" s="621">
        <v>8.6800000000000002E-2</v>
      </c>
      <c r="L786" s="622">
        <v>0.1152</v>
      </c>
      <c r="M786" s="623">
        <v>0.158</v>
      </c>
      <c r="N786" s="621">
        <v>9.4E-2</v>
      </c>
      <c r="O786" s="622">
        <v>0.12479999999999999</v>
      </c>
      <c r="P786" s="623">
        <v>0.1711</v>
      </c>
      <c r="Q786" s="621">
        <v>0.13270000000000001</v>
      </c>
      <c r="R786" s="622">
        <v>0.1764</v>
      </c>
      <c r="S786" s="623">
        <v>0.24179999999999999</v>
      </c>
      <c r="T786" s="621">
        <v>0.25490000000000002</v>
      </c>
      <c r="U786" s="622">
        <v>0.33910000000000001</v>
      </c>
      <c r="V786" s="623">
        <v>0.4652</v>
      </c>
      <c r="W786" s="621">
        <v>0.316</v>
      </c>
      <c r="X786" s="622">
        <v>0.42070000000000002</v>
      </c>
      <c r="Y786" s="623">
        <v>0.57740000000000002</v>
      </c>
    </row>
    <row r="787" spans="1:25">
      <c r="A787" s="227">
        <f t="shared" si="12"/>
        <v>79</v>
      </c>
      <c r="B787" s="621">
        <v>6.59E-2</v>
      </c>
      <c r="C787" s="622">
        <v>8.7800000000000003E-2</v>
      </c>
      <c r="D787" s="623">
        <v>0.1207</v>
      </c>
      <c r="E787" s="621">
        <v>6.6000000000000003E-2</v>
      </c>
      <c r="F787" s="622">
        <v>8.7900000000000006E-2</v>
      </c>
      <c r="G787" s="623">
        <v>0.1208</v>
      </c>
      <c r="H787" s="621">
        <v>7.6100000000000001E-2</v>
      </c>
      <c r="I787" s="622">
        <v>0.1014</v>
      </c>
      <c r="J787" s="623">
        <v>0.1394</v>
      </c>
      <c r="K787" s="621">
        <v>8.5999999999999993E-2</v>
      </c>
      <c r="L787" s="622">
        <v>0.11459999999999999</v>
      </c>
      <c r="M787" s="623">
        <v>0.1575</v>
      </c>
      <c r="N787" s="621">
        <v>9.3200000000000005E-2</v>
      </c>
      <c r="O787" s="622">
        <v>0.1242</v>
      </c>
      <c r="P787" s="623">
        <v>0.1706</v>
      </c>
      <c r="Q787" s="621">
        <v>0.13170000000000001</v>
      </c>
      <c r="R787" s="622">
        <v>0.17549999999999999</v>
      </c>
      <c r="S787" s="623">
        <v>0.24110000000000001</v>
      </c>
      <c r="T787" s="621">
        <v>0.25290000000000001</v>
      </c>
      <c r="U787" s="622">
        <v>0.33739999999999998</v>
      </c>
      <c r="V787" s="623">
        <v>0.46389999999999998</v>
      </c>
      <c r="W787" s="621">
        <v>0.31340000000000001</v>
      </c>
      <c r="X787" s="622">
        <v>0.41860000000000003</v>
      </c>
      <c r="Y787" s="623">
        <v>0.57569999999999999</v>
      </c>
    </row>
    <row r="788" spans="1:25">
      <c r="A788" s="227">
        <f t="shared" si="12"/>
        <v>79.099999999999994</v>
      </c>
      <c r="B788" s="621">
        <v>6.54E-2</v>
      </c>
      <c r="C788" s="622">
        <v>8.7400000000000005E-2</v>
      </c>
      <c r="D788" s="623">
        <v>0.12039999999999999</v>
      </c>
      <c r="E788" s="621">
        <v>6.54E-2</v>
      </c>
      <c r="F788" s="622">
        <v>8.7499999999999994E-2</v>
      </c>
      <c r="G788" s="623">
        <v>0.12039999999999999</v>
      </c>
      <c r="H788" s="621">
        <v>7.5499999999999998E-2</v>
      </c>
      <c r="I788" s="622">
        <v>0.1009</v>
      </c>
      <c r="J788" s="623">
        <v>0.13900000000000001</v>
      </c>
      <c r="K788" s="621">
        <v>8.5400000000000004E-2</v>
      </c>
      <c r="L788" s="622">
        <v>0.11409999999999999</v>
      </c>
      <c r="M788" s="623">
        <v>0.15709999999999999</v>
      </c>
      <c r="N788" s="621">
        <v>9.2499999999999999E-2</v>
      </c>
      <c r="O788" s="622">
        <v>0.1236</v>
      </c>
      <c r="P788" s="623">
        <v>0.1701</v>
      </c>
      <c r="Q788" s="621">
        <v>0.13059999999999999</v>
      </c>
      <c r="R788" s="622">
        <v>0.17460000000000001</v>
      </c>
      <c r="S788" s="623">
        <v>0.2404</v>
      </c>
      <c r="T788" s="621">
        <v>0.25080000000000002</v>
      </c>
      <c r="U788" s="622">
        <v>0.3357</v>
      </c>
      <c r="V788" s="623">
        <v>0.46250000000000002</v>
      </c>
      <c r="W788" s="621">
        <v>0.31090000000000001</v>
      </c>
      <c r="X788" s="622">
        <v>0.41649999999999998</v>
      </c>
      <c r="Y788" s="623">
        <v>0.57399999999999995</v>
      </c>
    </row>
    <row r="789" spans="1:25">
      <c r="A789" s="227">
        <f t="shared" si="12"/>
        <v>79.2</v>
      </c>
      <c r="B789" s="621">
        <v>6.4899999999999999E-2</v>
      </c>
      <c r="C789" s="622">
        <v>8.6999999999999994E-2</v>
      </c>
      <c r="D789" s="623">
        <v>0.12</v>
      </c>
      <c r="E789" s="621">
        <v>6.4899999999999999E-2</v>
      </c>
      <c r="F789" s="622">
        <v>8.6999999999999994E-2</v>
      </c>
      <c r="G789" s="623">
        <v>0.1201</v>
      </c>
      <c r="H789" s="621">
        <v>7.4899999999999994E-2</v>
      </c>
      <c r="I789" s="622">
        <v>0.1004</v>
      </c>
      <c r="J789" s="623">
        <v>0.1386</v>
      </c>
      <c r="K789" s="621">
        <v>8.4699999999999998E-2</v>
      </c>
      <c r="L789" s="622">
        <v>0.1135</v>
      </c>
      <c r="M789" s="623">
        <v>0.15659999999999999</v>
      </c>
      <c r="N789" s="621">
        <v>9.1700000000000004E-2</v>
      </c>
      <c r="O789" s="622">
        <v>0.1229</v>
      </c>
      <c r="P789" s="623">
        <v>0.16969999999999999</v>
      </c>
      <c r="Q789" s="621">
        <v>0.12959999999999999</v>
      </c>
      <c r="R789" s="622">
        <v>0.17369999999999999</v>
      </c>
      <c r="S789" s="623">
        <v>0.23980000000000001</v>
      </c>
      <c r="T789" s="621">
        <v>0.24879999999999999</v>
      </c>
      <c r="U789" s="622">
        <v>0.33400000000000002</v>
      </c>
      <c r="V789" s="623">
        <v>0.4612</v>
      </c>
      <c r="W789" s="621">
        <v>0.30840000000000001</v>
      </c>
      <c r="X789" s="622">
        <v>0.41439999999999999</v>
      </c>
      <c r="Y789" s="623">
        <v>0.57240000000000002</v>
      </c>
    </row>
    <row r="790" spans="1:25">
      <c r="A790" s="227">
        <f t="shared" si="12"/>
        <v>79.3</v>
      </c>
      <c r="B790" s="621">
        <v>6.4399999999999999E-2</v>
      </c>
      <c r="C790" s="622">
        <v>8.6499999999999994E-2</v>
      </c>
      <c r="D790" s="623">
        <v>0.1197</v>
      </c>
      <c r="E790" s="621">
        <v>6.4399999999999999E-2</v>
      </c>
      <c r="F790" s="622">
        <v>8.6599999999999996E-2</v>
      </c>
      <c r="G790" s="623">
        <v>0.1198</v>
      </c>
      <c r="H790" s="621">
        <v>7.4300000000000005E-2</v>
      </c>
      <c r="I790" s="622">
        <v>9.9900000000000003E-2</v>
      </c>
      <c r="J790" s="623">
        <v>0.13819999999999999</v>
      </c>
      <c r="K790" s="621">
        <v>8.4000000000000005E-2</v>
      </c>
      <c r="L790" s="622">
        <v>0.1129</v>
      </c>
      <c r="M790" s="623">
        <v>0.15620000000000001</v>
      </c>
      <c r="N790" s="621">
        <v>9.0999999999999998E-2</v>
      </c>
      <c r="O790" s="622">
        <v>0.12230000000000001</v>
      </c>
      <c r="P790" s="623">
        <v>0.16919999999999999</v>
      </c>
      <c r="Q790" s="621">
        <v>0.1285</v>
      </c>
      <c r="R790" s="622">
        <v>0.1729</v>
      </c>
      <c r="S790" s="623">
        <v>0.23910000000000001</v>
      </c>
      <c r="T790" s="621">
        <v>0.24690000000000001</v>
      </c>
      <c r="U790" s="622">
        <v>0.33239999999999997</v>
      </c>
      <c r="V790" s="623">
        <v>0.46</v>
      </c>
      <c r="W790" s="621">
        <v>0.30599999999999999</v>
      </c>
      <c r="X790" s="622">
        <v>0.41239999999999999</v>
      </c>
      <c r="Y790" s="623">
        <v>0.57079999999999997</v>
      </c>
    </row>
    <row r="791" spans="1:25">
      <c r="A791" s="227">
        <f t="shared" si="12"/>
        <v>79.400000000000006</v>
      </c>
      <c r="B791" s="621">
        <v>6.3899999999999998E-2</v>
      </c>
      <c r="C791" s="622">
        <v>8.6099999999999996E-2</v>
      </c>
      <c r="D791" s="623">
        <v>0.11940000000000001</v>
      </c>
      <c r="E791" s="621">
        <v>6.3899999999999998E-2</v>
      </c>
      <c r="F791" s="622">
        <v>8.6199999999999999E-2</v>
      </c>
      <c r="G791" s="623">
        <v>0.11940000000000001</v>
      </c>
      <c r="H791" s="621">
        <v>7.3700000000000002E-2</v>
      </c>
      <c r="I791" s="622">
        <v>9.9400000000000002E-2</v>
      </c>
      <c r="J791" s="623">
        <v>0.13780000000000001</v>
      </c>
      <c r="K791" s="621">
        <v>8.3299999999999999E-2</v>
      </c>
      <c r="L791" s="622">
        <v>0.1124</v>
      </c>
      <c r="M791" s="623">
        <v>0.15579999999999999</v>
      </c>
      <c r="N791" s="621">
        <v>9.0300000000000005E-2</v>
      </c>
      <c r="O791" s="622">
        <v>0.1217</v>
      </c>
      <c r="P791" s="623">
        <v>0.16869999999999999</v>
      </c>
      <c r="Q791" s="621">
        <v>0.1275</v>
      </c>
      <c r="R791" s="622">
        <v>0.17199999999999999</v>
      </c>
      <c r="S791" s="623">
        <v>0.2384</v>
      </c>
      <c r="T791" s="621">
        <v>0.24490000000000001</v>
      </c>
      <c r="U791" s="622">
        <v>0.33079999999999998</v>
      </c>
      <c r="V791" s="623">
        <v>0.4587</v>
      </c>
      <c r="W791" s="621">
        <v>0.30359999999999998</v>
      </c>
      <c r="X791" s="622">
        <v>0.41039999999999999</v>
      </c>
      <c r="Y791" s="623">
        <v>0.56930000000000003</v>
      </c>
    </row>
    <row r="792" spans="1:25">
      <c r="A792" s="227">
        <f t="shared" si="12"/>
        <v>79.5</v>
      </c>
      <c r="B792" s="621">
        <v>6.3399999999999998E-2</v>
      </c>
      <c r="C792" s="622">
        <v>8.5699999999999998E-2</v>
      </c>
      <c r="D792" s="623">
        <v>0.11899999999999999</v>
      </c>
      <c r="E792" s="621">
        <v>6.3399999999999998E-2</v>
      </c>
      <c r="F792" s="622">
        <v>8.5800000000000001E-2</v>
      </c>
      <c r="G792" s="623">
        <v>0.1191</v>
      </c>
      <c r="H792" s="621">
        <v>7.3200000000000001E-2</v>
      </c>
      <c r="I792" s="622">
        <v>9.9000000000000005E-2</v>
      </c>
      <c r="J792" s="623">
        <v>0.13739999999999999</v>
      </c>
      <c r="K792" s="621">
        <v>8.2699999999999996E-2</v>
      </c>
      <c r="L792" s="622">
        <v>0.1119</v>
      </c>
      <c r="M792" s="623">
        <v>0.15540000000000001</v>
      </c>
      <c r="N792" s="621">
        <v>8.9599999999999999E-2</v>
      </c>
      <c r="O792" s="622">
        <v>0.1212</v>
      </c>
      <c r="P792" s="623">
        <v>0.16830000000000001</v>
      </c>
      <c r="Q792" s="621">
        <v>0.1265</v>
      </c>
      <c r="R792" s="622">
        <v>0.17119999999999999</v>
      </c>
      <c r="S792" s="623">
        <v>0.23780000000000001</v>
      </c>
      <c r="T792" s="621">
        <v>0.24299999999999999</v>
      </c>
      <c r="U792" s="622">
        <v>0.32919999999999999</v>
      </c>
      <c r="V792" s="623">
        <v>0.45750000000000002</v>
      </c>
      <c r="W792" s="621">
        <v>0.30120000000000002</v>
      </c>
      <c r="X792" s="622">
        <v>0.40849999999999997</v>
      </c>
      <c r="Y792" s="623">
        <v>0.56779999999999997</v>
      </c>
    </row>
    <row r="793" spans="1:25">
      <c r="A793" s="227">
        <f t="shared" si="12"/>
        <v>79.599999999999994</v>
      </c>
      <c r="B793" s="621">
        <v>6.2899999999999998E-2</v>
      </c>
      <c r="C793" s="622">
        <v>8.5300000000000001E-2</v>
      </c>
      <c r="D793" s="623">
        <v>0.1187</v>
      </c>
      <c r="E793" s="621">
        <v>6.2899999999999998E-2</v>
      </c>
      <c r="F793" s="622">
        <v>8.5400000000000004E-2</v>
      </c>
      <c r="G793" s="623">
        <v>0.1188</v>
      </c>
      <c r="H793" s="621">
        <v>7.2599999999999998E-2</v>
      </c>
      <c r="I793" s="622">
        <v>9.8500000000000004E-2</v>
      </c>
      <c r="J793" s="623">
        <v>0.1371</v>
      </c>
      <c r="K793" s="621">
        <v>8.2100000000000006E-2</v>
      </c>
      <c r="L793" s="622">
        <v>0.1113</v>
      </c>
      <c r="M793" s="623">
        <v>0.155</v>
      </c>
      <c r="N793" s="621">
        <v>8.8900000000000007E-2</v>
      </c>
      <c r="O793" s="622">
        <v>0.1206</v>
      </c>
      <c r="P793" s="623">
        <v>0.16789999999999999</v>
      </c>
      <c r="Q793" s="621">
        <v>0.12559999999999999</v>
      </c>
      <c r="R793" s="622">
        <v>0.1704</v>
      </c>
      <c r="S793" s="623">
        <v>0.23719999999999999</v>
      </c>
      <c r="T793" s="621">
        <v>0.2412</v>
      </c>
      <c r="U793" s="622">
        <v>0.32769999999999999</v>
      </c>
      <c r="V793" s="623">
        <v>0.45629999999999998</v>
      </c>
      <c r="W793" s="621">
        <v>0.2989</v>
      </c>
      <c r="X793" s="622">
        <v>0.40660000000000002</v>
      </c>
      <c r="Y793" s="623">
        <v>0.56640000000000001</v>
      </c>
    </row>
    <row r="794" spans="1:25">
      <c r="A794" s="227">
        <f t="shared" si="12"/>
        <v>79.7</v>
      </c>
      <c r="B794" s="621">
        <v>6.2399999999999997E-2</v>
      </c>
      <c r="C794" s="622">
        <v>8.4900000000000003E-2</v>
      </c>
      <c r="D794" s="623">
        <v>0.11840000000000001</v>
      </c>
      <c r="E794" s="621">
        <v>6.2399999999999997E-2</v>
      </c>
      <c r="F794" s="622">
        <v>8.5000000000000006E-2</v>
      </c>
      <c r="G794" s="623">
        <v>0.11849999999999999</v>
      </c>
      <c r="H794" s="621">
        <v>7.1999999999999995E-2</v>
      </c>
      <c r="I794" s="622">
        <v>9.8000000000000004E-2</v>
      </c>
      <c r="J794" s="623">
        <v>0.13669999999999999</v>
      </c>
      <c r="K794" s="621">
        <v>8.14E-2</v>
      </c>
      <c r="L794" s="622">
        <v>0.1108</v>
      </c>
      <c r="M794" s="623">
        <v>0.15459999999999999</v>
      </c>
      <c r="N794" s="621">
        <v>8.8200000000000001E-2</v>
      </c>
      <c r="O794" s="622">
        <v>0.12</v>
      </c>
      <c r="P794" s="623">
        <v>0.16739999999999999</v>
      </c>
      <c r="Q794" s="621">
        <v>0.1246</v>
      </c>
      <c r="R794" s="622">
        <v>0.1696</v>
      </c>
      <c r="S794" s="623">
        <v>0.2366</v>
      </c>
      <c r="T794" s="621">
        <v>0.23930000000000001</v>
      </c>
      <c r="U794" s="622">
        <v>0.32619999999999999</v>
      </c>
      <c r="V794" s="623">
        <v>0.45519999999999999</v>
      </c>
      <c r="W794" s="621">
        <v>0.29659999999999997</v>
      </c>
      <c r="X794" s="622">
        <v>0.4047</v>
      </c>
      <c r="Y794" s="623">
        <v>0.56489999999999996</v>
      </c>
    </row>
    <row r="795" spans="1:25">
      <c r="A795" s="227">
        <f t="shared" si="12"/>
        <v>79.8</v>
      </c>
      <c r="B795" s="621">
        <v>6.1899999999999997E-2</v>
      </c>
      <c r="C795" s="622">
        <v>8.4500000000000006E-2</v>
      </c>
      <c r="D795" s="623">
        <v>0.1181</v>
      </c>
      <c r="E795" s="621">
        <v>6.2E-2</v>
      </c>
      <c r="F795" s="622">
        <v>8.4599999999999995E-2</v>
      </c>
      <c r="G795" s="623">
        <v>0.1182</v>
      </c>
      <c r="H795" s="621">
        <v>7.1499999999999994E-2</v>
      </c>
      <c r="I795" s="622">
        <v>9.7600000000000006E-2</v>
      </c>
      <c r="J795" s="623">
        <v>0.13639999999999999</v>
      </c>
      <c r="K795" s="621">
        <v>8.0799999999999997E-2</v>
      </c>
      <c r="L795" s="622">
        <v>0.1103</v>
      </c>
      <c r="M795" s="623">
        <v>0.1542</v>
      </c>
      <c r="N795" s="621">
        <v>8.7499999999999994E-2</v>
      </c>
      <c r="O795" s="622">
        <v>0.1195</v>
      </c>
      <c r="P795" s="623">
        <v>0.16700000000000001</v>
      </c>
      <c r="Q795" s="621">
        <v>0.1237</v>
      </c>
      <c r="R795" s="622">
        <v>0.16889999999999999</v>
      </c>
      <c r="S795" s="623">
        <v>0.23599999999999999</v>
      </c>
      <c r="T795" s="621">
        <v>0.23749999999999999</v>
      </c>
      <c r="U795" s="622">
        <v>0.32469999999999999</v>
      </c>
      <c r="V795" s="623">
        <v>0.4541</v>
      </c>
      <c r="W795" s="621">
        <v>0.2944</v>
      </c>
      <c r="X795" s="622">
        <v>0.40289999999999998</v>
      </c>
      <c r="Y795" s="623">
        <v>0.56359999999999999</v>
      </c>
    </row>
    <row r="796" spans="1:25">
      <c r="A796" s="227">
        <f t="shared" si="12"/>
        <v>79.900000000000006</v>
      </c>
      <c r="B796" s="621">
        <v>6.1499999999999999E-2</v>
      </c>
      <c r="C796" s="622">
        <v>8.4199999999999997E-2</v>
      </c>
      <c r="D796" s="623">
        <v>0.1179</v>
      </c>
      <c r="E796" s="621">
        <v>6.1499999999999999E-2</v>
      </c>
      <c r="F796" s="622">
        <v>8.4199999999999997E-2</v>
      </c>
      <c r="G796" s="623">
        <v>0.1179</v>
      </c>
      <c r="H796" s="621">
        <v>7.0999999999999994E-2</v>
      </c>
      <c r="I796" s="622">
        <v>9.7199999999999995E-2</v>
      </c>
      <c r="J796" s="623">
        <v>0.1361</v>
      </c>
      <c r="K796" s="621">
        <v>8.0199999999999994E-2</v>
      </c>
      <c r="L796" s="622">
        <v>0.10979999999999999</v>
      </c>
      <c r="M796" s="623">
        <v>0.15379999999999999</v>
      </c>
      <c r="N796" s="621">
        <v>8.6900000000000005E-2</v>
      </c>
      <c r="O796" s="622">
        <v>0.11899999999999999</v>
      </c>
      <c r="P796" s="623">
        <v>0.1666</v>
      </c>
      <c r="Q796" s="621">
        <v>0.1227</v>
      </c>
      <c r="R796" s="622">
        <v>0.1681</v>
      </c>
      <c r="S796" s="623">
        <v>0.23549999999999999</v>
      </c>
      <c r="T796" s="621">
        <v>0.23569999999999999</v>
      </c>
      <c r="U796" s="622">
        <v>0.32329999999999998</v>
      </c>
      <c r="V796" s="623">
        <v>0.45300000000000001</v>
      </c>
      <c r="W796" s="621">
        <v>0.29220000000000002</v>
      </c>
      <c r="X796" s="622">
        <v>0.40110000000000001</v>
      </c>
      <c r="Y796" s="623">
        <v>0.56220000000000003</v>
      </c>
    </row>
    <row r="797" spans="1:25">
      <c r="A797" s="227">
        <f t="shared" si="12"/>
        <v>80</v>
      </c>
      <c r="B797" s="621">
        <v>6.0999999999999999E-2</v>
      </c>
      <c r="C797" s="622">
        <v>8.3799999999999999E-2</v>
      </c>
      <c r="D797" s="623">
        <v>0.1176</v>
      </c>
      <c r="E797" s="621">
        <v>6.0999999999999999E-2</v>
      </c>
      <c r="F797" s="622">
        <v>8.3799999999999999E-2</v>
      </c>
      <c r="G797" s="623">
        <v>0.1177</v>
      </c>
      <c r="H797" s="621">
        <v>7.0400000000000004E-2</v>
      </c>
      <c r="I797" s="622">
        <v>9.6699999999999994E-2</v>
      </c>
      <c r="J797" s="623">
        <v>0.1358</v>
      </c>
      <c r="K797" s="621">
        <v>7.9600000000000004E-2</v>
      </c>
      <c r="L797" s="622">
        <v>0.10929999999999999</v>
      </c>
      <c r="M797" s="623">
        <v>0.1535</v>
      </c>
      <c r="N797" s="621">
        <v>8.6199999999999999E-2</v>
      </c>
      <c r="O797" s="622">
        <v>0.11840000000000001</v>
      </c>
      <c r="P797" s="623">
        <v>0.16619999999999999</v>
      </c>
      <c r="Q797" s="621">
        <v>0.12180000000000001</v>
      </c>
      <c r="R797" s="622">
        <v>0.16739999999999999</v>
      </c>
      <c r="S797" s="623">
        <v>0.2349</v>
      </c>
      <c r="T797" s="621">
        <v>0.23400000000000001</v>
      </c>
      <c r="U797" s="622">
        <v>0.32190000000000002</v>
      </c>
      <c r="V797" s="623">
        <v>0.45190000000000002</v>
      </c>
      <c r="W797" s="621">
        <v>0.28999999999999998</v>
      </c>
      <c r="X797" s="622">
        <v>0.39929999999999999</v>
      </c>
      <c r="Y797" s="623">
        <v>0.56089999999999995</v>
      </c>
    </row>
    <row r="798" spans="1:25">
      <c r="A798" s="227">
        <f t="shared" si="12"/>
        <v>80.099999999999994</v>
      </c>
      <c r="B798" s="621">
        <v>6.0600000000000001E-2</v>
      </c>
      <c r="C798" s="622">
        <v>8.3400000000000002E-2</v>
      </c>
      <c r="D798" s="623">
        <v>0.1173</v>
      </c>
      <c r="E798" s="621">
        <v>6.0600000000000001E-2</v>
      </c>
      <c r="F798" s="622">
        <v>8.3500000000000005E-2</v>
      </c>
      <c r="G798" s="623">
        <v>0.1174</v>
      </c>
      <c r="H798" s="621">
        <v>6.9900000000000004E-2</v>
      </c>
      <c r="I798" s="622">
        <v>9.6299999999999997E-2</v>
      </c>
      <c r="J798" s="623">
        <v>0.13539999999999999</v>
      </c>
      <c r="K798" s="621">
        <v>7.9000000000000001E-2</v>
      </c>
      <c r="L798" s="622">
        <v>0.1089</v>
      </c>
      <c r="M798" s="623">
        <v>0.15310000000000001</v>
      </c>
      <c r="N798" s="621">
        <v>8.5599999999999996E-2</v>
      </c>
      <c r="O798" s="622">
        <v>0.1179</v>
      </c>
      <c r="P798" s="623">
        <v>0.1658</v>
      </c>
      <c r="Q798" s="621">
        <v>0.12089999999999999</v>
      </c>
      <c r="R798" s="622">
        <v>0.1666</v>
      </c>
      <c r="S798" s="623">
        <v>0.2344</v>
      </c>
      <c r="T798" s="621">
        <v>0.23230000000000001</v>
      </c>
      <c r="U798" s="622">
        <v>0.32050000000000001</v>
      </c>
      <c r="V798" s="623">
        <v>0.45090000000000002</v>
      </c>
      <c r="W798" s="621">
        <v>0.28789999999999999</v>
      </c>
      <c r="X798" s="622">
        <v>0.39760000000000001</v>
      </c>
      <c r="Y798" s="623">
        <v>0.55959999999999999</v>
      </c>
    </row>
    <row r="799" spans="1:25">
      <c r="A799" s="227">
        <f t="shared" si="12"/>
        <v>80.2</v>
      </c>
      <c r="B799" s="621">
        <v>6.0100000000000001E-2</v>
      </c>
      <c r="C799" s="622">
        <v>8.3099999999999993E-2</v>
      </c>
      <c r="D799" s="623">
        <v>0.1171</v>
      </c>
      <c r="E799" s="621">
        <v>6.0199999999999997E-2</v>
      </c>
      <c r="F799" s="622">
        <v>8.3099999999999993E-2</v>
      </c>
      <c r="G799" s="623">
        <v>0.1171</v>
      </c>
      <c r="H799" s="621">
        <v>6.9400000000000003E-2</v>
      </c>
      <c r="I799" s="622">
        <v>9.5899999999999999E-2</v>
      </c>
      <c r="J799" s="623">
        <v>0.1351</v>
      </c>
      <c r="K799" s="621">
        <v>7.8399999999999997E-2</v>
      </c>
      <c r="L799" s="622">
        <v>0.1084</v>
      </c>
      <c r="M799" s="623">
        <v>0.15279999999999999</v>
      </c>
      <c r="N799" s="621">
        <v>8.5000000000000006E-2</v>
      </c>
      <c r="O799" s="622">
        <v>0.1174</v>
      </c>
      <c r="P799" s="623">
        <v>0.16550000000000001</v>
      </c>
      <c r="Q799" s="621">
        <v>0.12</v>
      </c>
      <c r="R799" s="622">
        <v>0.16589999999999999</v>
      </c>
      <c r="S799" s="623">
        <v>0.23380000000000001</v>
      </c>
      <c r="T799" s="621">
        <v>0.2306</v>
      </c>
      <c r="U799" s="622">
        <v>0.31909999999999999</v>
      </c>
      <c r="V799" s="623">
        <v>0.44990000000000002</v>
      </c>
      <c r="W799" s="621">
        <v>0.2858</v>
      </c>
      <c r="X799" s="622">
        <v>0.39589999999999997</v>
      </c>
      <c r="Y799" s="623">
        <v>0.55840000000000001</v>
      </c>
    </row>
    <row r="800" spans="1:25">
      <c r="A800" s="227">
        <f t="shared" si="12"/>
        <v>80.3</v>
      </c>
      <c r="B800" s="621">
        <v>5.9700000000000003E-2</v>
      </c>
      <c r="C800" s="622">
        <v>8.2699999999999996E-2</v>
      </c>
      <c r="D800" s="623">
        <v>0.1168</v>
      </c>
      <c r="E800" s="621">
        <v>5.9700000000000003E-2</v>
      </c>
      <c r="F800" s="622">
        <v>8.2799999999999999E-2</v>
      </c>
      <c r="G800" s="623">
        <v>0.1169</v>
      </c>
      <c r="H800" s="621">
        <v>6.8900000000000003E-2</v>
      </c>
      <c r="I800" s="622">
        <v>9.5500000000000002E-2</v>
      </c>
      <c r="J800" s="623">
        <v>0.13489999999999999</v>
      </c>
      <c r="K800" s="621">
        <v>7.7899999999999997E-2</v>
      </c>
      <c r="L800" s="622">
        <v>0.108</v>
      </c>
      <c r="M800" s="623">
        <v>0.15240000000000001</v>
      </c>
      <c r="N800" s="621">
        <v>8.4400000000000003E-2</v>
      </c>
      <c r="O800" s="622">
        <v>0.1169</v>
      </c>
      <c r="P800" s="623">
        <v>0.1651</v>
      </c>
      <c r="Q800" s="621">
        <v>0.1192</v>
      </c>
      <c r="R800" s="622">
        <v>0.16520000000000001</v>
      </c>
      <c r="S800" s="623">
        <v>0.23330000000000001</v>
      </c>
      <c r="T800" s="621">
        <v>0.22889999999999999</v>
      </c>
      <c r="U800" s="622">
        <v>0.31780000000000003</v>
      </c>
      <c r="V800" s="623">
        <v>0.44890000000000002</v>
      </c>
      <c r="W800" s="621">
        <v>0.28370000000000001</v>
      </c>
      <c r="X800" s="622">
        <v>0.39429999999999998</v>
      </c>
      <c r="Y800" s="623">
        <v>0.55720000000000003</v>
      </c>
    </row>
    <row r="801" spans="1:25">
      <c r="A801" s="227">
        <f t="shared" si="12"/>
        <v>80.400000000000006</v>
      </c>
      <c r="B801" s="621">
        <v>5.9299999999999999E-2</v>
      </c>
      <c r="C801" s="622">
        <v>8.2400000000000001E-2</v>
      </c>
      <c r="D801" s="623">
        <v>0.1166</v>
      </c>
      <c r="E801" s="621">
        <v>5.9299999999999999E-2</v>
      </c>
      <c r="F801" s="622">
        <v>8.2400000000000001E-2</v>
      </c>
      <c r="G801" s="623">
        <v>0.1166</v>
      </c>
      <c r="H801" s="621">
        <v>6.8400000000000002E-2</v>
      </c>
      <c r="I801" s="622">
        <v>9.5100000000000004E-2</v>
      </c>
      <c r="J801" s="623">
        <v>0.1346</v>
      </c>
      <c r="K801" s="621">
        <v>7.7299999999999994E-2</v>
      </c>
      <c r="L801" s="622">
        <v>0.1075</v>
      </c>
      <c r="M801" s="623">
        <v>0.15210000000000001</v>
      </c>
      <c r="N801" s="621">
        <v>8.3799999999999999E-2</v>
      </c>
      <c r="O801" s="622">
        <v>0.11650000000000001</v>
      </c>
      <c r="P801" s="623">
        <v>0.1648</v>
      </c>
      <c r="Q801" s="621">
        <v>0.1183</v>
      </c>
      <c r="R801" s="622">
        <v>0.1646</v>
      </c>
      <c r="S801" s="623">
        <v>0.23280000000000001</v>
      </c>
      <c r="T801" s="621">
        <v>0.2273</v>
      </c>
      <c r="U801" s="622">
        <v>0.3165</v>
      </c>
      <c r="V801" s="623">
        <v>0.44800000000000001</v>
      </c>
      <c r="W801" s="621">
        <v>0.28170000000000001</v>
      </c>
      <c r="X801" s="622">
        <v>0.3926</v>
      </c>
      <c r="Y801" s="623">
        <v>0.55600000000000005</v>
      </c>
    </row>
    <row r="802" spans="1:25">
      <c r="A802" s="227">
        <f t="shared" si="12"/>
        <v>80.5</v>
      </c>
      <c r="B802" s="621">
        <v>5.8799999999999998E-2</v>
      </c>
      <c r="C802" s="622">
        <v>8.2000000000000003E-2</v>
      </c>
      <c r="D802" s="623">
        <v>0.1163</v>
      </c>
      <c r="E802" s="621">
        <v>5.8900000000000001E-2</v>
      </c>
      <c r="F802" s="622">
        <v>8.2100000000000006E-2</v>
      </c>
      <c r="G802" s="623">
        <v>0.1164</v>
      </c>
      <c r="H802" s="621">
        <v>6.7900000000000002E-2</v>
      </c>
      <c r="I802" s="622">
        <v>9.4700000000000006E-2</v>
      </c>
      <c r="J802" s="623">
        <v>0.1343</v>
      </c>
      <c r="K802" s="621">
        <v>7.6799999999999993E-2</v>
      </c>
      <c r="L802" s="622">
        <v>0.1071</v>
      </c>
      <c r="M802" s="623">
        <v>0.15179999999999999</v>
      </c>
      <c r="N802" s="621">
        <v>8.3199999999999996E-2</v>
      </c>
      <c r="O802" s="622">
        <v>0.11600000000000001</v>
      </c>
      <c r="P802" s="623">
        <v>0.16439999999999999</v>
      </c>
      <c r="Q802" s="621">
        <v>0.11749999999999999</v>
      </c>
      <c r="R802" s="622">
        <v>0.16389999999999999</v>
      </c>
      <c r="S802" s="623">
        <v>0.2324</v>
      </c>
      <c r="T802" s="621">
        <v>0.22559999999999999</v>
      </c>
      <c r="U802" s="622">
        <v>0.31519999999999998</v>
      </c>
      <c r="V802" s="623">
        <v>0.4471</v>
      </c>
      <c r="W802" s="621">
        <v>0.2797</v>
      </c>
      <c r="X802" s="622">
        <v>0.39100000000000001</v>
      </c>
      <c r="Y802" s="623">
        <v>0.55489999999999995</v>
      </c>
    </row>
    <row r="803" spans="1:25">
      <c r="A803" s="227">
        <f t="shared" si="12"/>
        <v>80.599999999999994</v>
      </c>
      <c r="B803" s="621">
        <v>5.8400000000000001E-2</v>
      </c>
      <c r="C803" s="622">
        <v>8.1699999999999995E-2</v>
      </c>
      <c r="D803" s="623">
        <v>0.11609999999999999</v>
      </c>
      <c r="E803" s="621">
        <v>5.8500000000000003E-2</v>
      </c>
      <c r="F803" s="622">
        <v>8.1799999999999998E-2</v>
      </c>
      <c r="G803" s="623">
        <v>0.11609999999999999</v>
      </c>
      <c r="H803" s="621">
        <v>6.7400000000000002E-2</v>
      </c>
      <c r="I803" s="622">
        <v>9.4299999999999995E-2</v>
      </c>
      <c r="J803" s="623">
        <v>0.13400000000000001</v>
      </c>
      <c r="K803" s="621">
        <v>7.6200000000000004E-2</v>
      </c>
      <c r="L803" s="622">
        <v>0.1066</v>
      </c>
      <c r="M803" s="623">
        <v>0.1515</v>
      </c>
      <c r="N803" s="621">
        <v>8.2600000000000007E-2</v>
      </c>
      <c r="O803" s="622">
        <v>0.11550000000000001</v>
      </c>
      <c r="P803" s="623">
        <v>0.1641</v>
      </c>
      <c r="Q803" s="621">
        <v>0.1167</v>
      </c>
      <c r="R803" s="622">
        <v>0.16320000000000001</v>
      </c>
      <c r="S803" s="623">
        <v>0.2319</v>
      </c>
      <c r="T803" s="621">
        <v>0.22409999999999999</v>
      </c>
      <c r="U803" s="622">
        <v>0.31390000000000001</v>
      </c>
      <c r="V803" s="623">
        <v>0.44619999999999999</v>
      </c>
      <c r="W803" s="621">
        <v>0.2777</v>
      </c>
      <c r="X803" s="622">
        <v>0.38950000000000001</v>
      </c>
      <c r="Y803" s="623">
        <v>0.55379999999999996</v>
      </c>
    </row>
    <row r="804" spans="1:25">
      <c r="A804" s="227">
        <f t="shared" si="12"/>
        <v>80.7</v>
      </c>
      <c r="B804" s="621">
        <v>5.8000000000000003E-2</v>
      </c>
      <c r="C804" s="622">
        <v>8.14E-2</v>
      </c>
      <c r="D804" s="623">
        <v>0.1158</v>
      </c>
      <c r="E804" s="621">
        <v>5.8099999999999999E-2</v>
      </c>
      <c r="F804" s="622">
        <v>8.14E-2</v>
      </c>
      <c r="G804" s="623">
        <v>0.1159</v>
      </c>
      <c r="H804" s="621">
        <v>6.7000000000000004E-2</v>
      </c>
      <c r="I804" s="622">
        <v>9.4E-2</v>
      </c>
      <c r="J804" s="623">
        <v>0.1338</v>
      </c>
      <c r="K804" s="621">
        <v>7.5700000000000003E-2</v>
      </c>
      <c r="L804" s="622">
        <v>0.1062</v>
      </c>
      <c r="M804" s="623">
        <v>0.1512</v>
      </c>
      <c r="N804" s="621">
        <v>8.2000000000000003E-2</v>
      </c>
      <c r="O804" s="622">
        <v>0.11509999999999999</v>
      </c>
      <c r="P804" s="623">
        <v>0.1638</v>
      </c>
      <c r="Q804" s="621">
        <v>0.1158</v>
      </c>
      <c r="R804" s="622">
        <v>0.16259999999999999</v>
      </c>
      <c r="S804" s="623">
        <v>0.23139999999999999</v>
      </c>
      <c r="T804" s="621">
        <v>0.2225</v>
      </c>
      <c r="U804" s="622">
        <v>0.31269999999999998</v>
      </c>
      <c r="V804" s="623">
        <v>0.44529999999999997</v>
      </c>
      <c r="W804" s="621">
        <v>0.27579999999999999</v>
      </c>
      <c r="X804" s="622">
        <v>0.38800000000000001</v>
      </c>
      <c r="Y804" s="623">
        <v>0.55269999999999997</v>
      </c>
    </row>
    <row r="805" spans="1:25">
      <c r="A805" s="227">
        <f t="shared" si="12"/>
        <v>80.8</v>
      </c>
      <c r="B805" s="621">
        <v>5.7599999999999998E-2</v>
      </c>
      <c r="C805" s="622">
        <v>8.1100000000000005E-2</v>
      </c>
      <c r="D805" s="623">
        <v>0.11559999999999999</v>
      </c>
      <c r="E805" s="621">
        <v>5.7599999999999998E-2</v>
      </c>
      <c r="F805" s="622">
        <v>8.1100000000000005E-2</v>
      </c>
      <c r="G805" s="623">
        <v>0.1157</v>
      </c>
      <c r="H805" s="621">
        <v>6.6500000000000004E-2</v>
      </c>
      <c r="I805" s="622">
        <v>9.3600000000000003E-2</v>
      </c>
      <c r="J805" s="623">
        <v>0.13350000000000001</v>
      </c>
      <c r="K805" s="621">
        <v>7.5200000000000003E-2</v>
      </c>
      <c r="L805" s="622">
        <v>0.10580000000000001</v>
      </c>
      <c r="M805" s="623">
        <v>0.15090000000000001</v>
      </c>
      <c r="N805" s="621">
        <v>8.14E-2</v>
      </c>
      <c r="O805" s="622">
        <v>0.11459999999999999</v>
      </c>
      <c r="P805" s="623">
        <v>0.16350000000000001</v>
      </c>
      <c r="Q805" s="621">
        <v>0.115</v>
      </c>
      <c r="R805" s="622">
        <v>0.16189999999999999</v>
      </c>
      <c r="S805" s="623">
        <v>0.23100000000000001</v>
      </c>
      <c r="T805" s="621">
        <v>0.221</v>
      </c>
      <c r="U805" s="622">
        <v>0.3115</v>
      </c>
      <c r="V805" s="623">
        <v>0.44440000000000002</v>
      </c>
      <c r="W805" s="621">
        <v>0.27389999999999998</v>
      </c>
      <c r="X805" s="622">
        <v>0.38650000000000001</v>
      </c>
      <c r="Y805" s="623">
        <v>0.55159999999999998</v>
      </c>
    </row>
    <row r="806" spans="1:25">
      <c r="A806" s="227">
        <f t="shared" si="12"/>
        <v>80.900000000000006</v>
      </c>
      <c r="B806" s="621">
        <v>5.7200000000000001E-2</v>
      </c>
      <c r="C806" s="622">
        <v>8.0799999999999997E-2</v>
      </c>
      <c r="D806" s="623">
        <v>0.1154</v>
      </c>
      <c r="E806" s="621">
        <v>5.7299999999999997E-2</v>
      </c>
      <c r="F806" s="622">
        <v>8.0799999999999997E-2</v>
      </c>
      <c r="G806" s="623">
        <v>0.11550000000000001</v>
      </c>
      <c r="H806" s="621">
        <v>6.6100000000000006E-2</v>
      </c>
      <c r="I806" s="622">
        <v>9.3200000000000005E-2</v>
      </c>
      <c r="J806" s="623">
        <v>0.13320000000000001</v>
      </c>
      <c r="K806" s="621">
        <v>7.4700000000000003E-2</v>
      </c>
      <c r="L806" s="622">
        <v>0.10539999999999999</v>
      </c>
      <c r="M806" s="623">
        <v>0.15060000000000001</v>
      </c>
      <c r="N806" s="621">
        <v>8.09E-2</v>
      </c>
      <c r="O806" s="622">
        <v>0.1142</v>
      </c>
      <c r="P806" s="623">
        <v>0.16309999999999999</v>
      </c>
      <c r="Q806" s="621">
        <v>0.1143</v>
      </c>
      <c r="R806" s="622">
        <v>0.1613</v>
      </c>
      <c r="S806" s="623">
        <v>0.2306</v>
      </c>
      <c r="T806" s="621">
        <v>0.21940000000000001</v>
      </c>
      <c r="U806" s="622">
        <v>0.31030000000000002</v>
      </c>
      <c r="V806" s="623">
        <v>0.44359999999999999</v>
      </c>
      <c r="W806" s="621">
        <v>0.27200000000000002</v>
      </c>
      <c r="X806" s="622">
        <v>0.38500000000000001</v>
      </c>
      <c r="Y806" s="623">
        <v>0.55059999999999998</v>
      </c>
    </row>
    <row r="807" spans="1:25">
      <c r="A807" s="227">
        <f t="shared" si="12"/>
        <v>81</v>
      </c>
      <c r="B807" s="621">
        <v>5.6800000000000003E-2</v>
      </c>
      <c r="C807" s="622">
        <v>8.0500000000000002E-2</v>
      </c>
      <c r="D807" s="623">
        <v>0.1152</v>
      </c>
      <c r="E807" s="621">
        <v>5.6899999999999999E-2</v>
      </c>
      <c r="F807" s="622">
        <v>8.0500000000000002E-2</v>
      </c>
      <c r="G807" s="623">
        <v>0.1153</v>
      </c>
      <c r="H807" s="621">
        <v>6.5600000000000006E-2</v>
      </c>
      <c r="I807" s="622">
        <v>9.2899999999999996E-2</v>
      </c>
      <c r="J807" s="623">
        <v>0.13300000000000001</v>
      </c>
      <c r="K807" s="621">
        <v>7.4200000000000002E-2</v>
      </c>
      <c r="L807" s="622">
        <v>0.105</v>
      </c>
      <c r="M807" s="623">
        <v>0.15029999999999999</v>
      </c>
      <c r="N807" s="621">
        <v>8.0299999999999996E-2</v>
      </c>
      <c r="O807" s="622">
        <v>0.1137</v>
      </c>
      <c r="P807" s="623">
        <v>0.16289999999999999</v>
      </c>
      <c r="Q807" s="621">
        <v>0.1135</v>
      </c>
      <c r="R807" s="622">
        <v>0.16070000000000001</v>
      </c>
      <c r="S807" s="623">
        <v>0.2301</v>
      </c>
      <c r="T807" s="621">
        <v>0.218</v>
      </c>
      <c r="U807" s="622">
        <v>0.30909999999999999</v>
      </c>
      <c r="V807" s="623">
        <v>0.44280000000000003</v>
      </c>
      <c r="W807" s="621">
        <v>0.2702</v>
      </c>
      <c r="X807" s="622">
        <v>0.38350000000000001</v>
      </c>
      <c r="Y807" s="623">
        <v>0.54959999999999998</v>
      </c>
    </row>
    <row r="808" spans="1:25">
      <c r="A808" s="227">
        <f t="shared" si="12"/>
        <v>81.099999999999994</v>
      </c>
      <c r="B808" s="621">
        <v>5.6500000000000002E-2</v>
      </c>
      <c r="C808" s="622">
        <v>8.0199999999999994E-2</v>
      </c>
      <c r="D808" s="623">
        <v>0.115</v>
      </c>
      <c r="E808" s="621">
        <v>5.6500000000000002E-2</v>
      </c>
      <c r="F808" s="622">
        <v>8.0199999999999994E-2</v>
      </c>
      <c r="G808" s="623">
        <v>0.11509999999999999</v>
      </c>
      <c r="H808" s="621">
        <v>6.5199999999999994E-2</v>
      </c>
      <c r="I808" s="622">
        <v>9.2600000000000002E-2</v>
      </c>
      <c r="J808" s="623">
        <v>0.1328</v>
      </c>
      <c r="K808" s="621">
        <v>7.3700000000000002E-2</v>
      </c>
      <c r="L808" s="622">
        <v>0.1046</v>
      </c>
      <c r="M808" s="623">
        <v>0.15010000000000001</v>
      </c>
      <c r="N808" s="621">
        <v>7.9799999999999996E-2</v>
      </c>
      <c r="O808" s="622">
        <v>0.1133</v>
      </c>
      <c r="P808" s="623">
        <v>0.16259999999999999</v>
      </c>
      <c r="Q808" s="621">
        <v>0.11269999999999999</v>
      </c>
      <c r="R808" s="622">
        <v>0.16009999999999999</v>
      </c>
      <c r="S808" s="623">
        <v>0.22969999999999999</v>
      </c>
      <c r="T808" s="621">
        <v>0.2165</v>
      </c>
      <c r="U808" s="622">
        <v>0.308</v>
      </c>
      <c r="V808" s="623">
        <v>0.442</v>
      </c>
      <c r="W808" s="621">
        <v>0.26840000000000003</v>
      </c>
      <c r="X808" s="622">
        <v>0.3821</v>
      </c>
      <c r="Y808" s="623">
        <v>0.54869999999999997</v>
      </c>
    </row>
    <row r="809" spans="1:25">
      <c r="A809" s="227">
        <f t="shared" si="12"/>
        <v>81.2</v>
      </c>
      <c r="B809" s="621">
        <v>5.6099999999999997E-2</v>
      </c>
      <c r="C809" s="622">
        <v>7.9899999999999999E-2</v>
      </c>
      <c r="D809" s="623">
        <v>0.1148</v>
      </c>
      <c r="E809" s="621">
        <v>5.6099999999999997E-2</v>
      </c>
      <c r="F809" s="622">
        <v>7.9899999999999999E-2</v>
      </c>
      <c r="G809" s="623">
        <v>0.1149</v>
      </c>
      <c r="H809" s="621">
        <v>6.4699999999999994E-2</v>
      </c>
      <c r="I809" s="622">
        <v>9.2200000000000004E-2</v>
      </c>
      <c r="J809" s="623">
        <v>0.13250000000000001</v>
      </c>
      <c r="K809" s="621">
        <v>7.3200000000000001E-2</v>
      </c>
      <c r="L809" s="622">
        <v>0.1042</v>
      </c>
      <c r="M809" s="623">
        <v>0.14979999999999999</v>
      </c>
      <c r="N809" s="621">
        <v>7.9299999999999995E-2</v>
      </c>
      <c r="O809" s="622">
        <v>0.1129</v>
      </c>
      <c r="P809" s="623">
        <v>0.1623</v>
      </c>
      <c r="Q809" s="621">
        <v>0.112</v>
      </c>
      <c r="R809" s="622">
        <v>0.1595</v>
      </c>
      <c r="S809" s="623">
        <v>0.2293</v>
      </c>
      <c r="T809" s="621">
        <v>0.21510000000000001</v>
      </c>
      <c r="U809" s="622">
        <v>0.30690000000000001</v>
      </c>
      <c r="V809" s="623">
        <v>0.44130000000000003</v>
      </c>
      <c r="W809" s="621">
        <v>0.2666</v>
      </c>
      <c r="X809" s="622">
        <v>0.38080000000000003</v>
      </c>
      <c r="Y809" s="623">
        <v>0.54769999999999996</v>
      </c>
    </row>
    <row r="810" spans="1:25">
      <c r="A810" s="227">
        <f t="shared" si="12"/>
        <v>81.3</v>
      </c>
      <c r="B810" s="621">
        <v>5.57E-2</v>
      </c>
      <c r="C810" s="622">
        <v>7.9600000000000004E-2</v>
      </c>
      <c r="D810" s="623">
        <v>0.11459999999999999</v>
      </c>
      <c r="E810" s="621">
        <v>5.57E-2</v>
      </c>
      <c r="F810" s="622">
        <v>7.9600000000000004E-2</v>
      </c>
      <c r="G810" s="623">
        <v>0.1147</v>
      </c>
      <c r="H810" s="621">
        <v>6.4299999999999996E-2</v>
      </c>
      <c r="I810" s="622">
        <v>9.1899999999999996E-2</v>
      </c>
      <c r="J810" s="623">
        <v>0.1323</v>
      </c>
      <c r="K810" s="621">
        <v>7.2700000000000001E-2</v>
      </c>
      <c r="L810" s="622">
        <v>0.10390000000000001</v>
      </c>
      <c r="M810" s="623">
        <v>0.14960000000000001</v>
      </c>
      <c r="N810" s="621">
        <v>7.8700000000000006E-2</v>
      </c>
      <c r="O810" s="622">
        <v>0.1125</v>
      </c>
      <c r="P810" s="623">
        <v>0.16200000000000001</v>
      </c>
      <c r="Q810" s="621">
        <v>0.11119999999999999</v>
      </c>
      <c r="R810" s="622">
        <v>0.159</v>
      </c>
      <c r="S810" s="623">
        <v>0.22900000000000001</v>
      </c>
      <c r="T810" s="621">
        <v>0.21360000000000001</v>
      </c>
      <c r="U810" s="622">
        <v>0.30580000000000002</v>
      </c>
      <c r="V810" s="623">
        <v>0.4405</v>
      </c>
      <c r="W810" s="621">
        <v>0.26479999999999998</v>
      </c>
      <c r="X810" s="622">
        <v>0.37940000000000002</v>
      </c>
      <c r="Y810" s="623">
        <v>0.54679999999999995</v>
      </c>
    </row>
    <row r="811" spans="1:25">
      <c r="A811" s="227">
        <f t="shared" si="12"/>
        <v>81.400000000000006</v>
      </c>
      <c r="B811" s="621">
        <v>5.5300000000000002E-2</v>
      </c>
      <c r="C811" s="622">
        <v>7.9299999999999995E-2</v>
      </c>
      <c r="D811" s="623">
        <v>0.1144</v>
      </c>
      <c r="E811" s="621">
        <v>5.5399999999999998E-2</v>
      </c>
      <c r="F811" s="622">
        <v>7.9399999999999998E-2</v>
      </c>
      <c r="G811" s="623">
        <v>0.1145</v>
      </c>
      <c r="H811" s="621">
        <v>6.3899999999999998E-2</v>
      </c>
      <c r="I811" s="622">
        <v>9.1600000000000001E-2</v>
      </c>
      <c r="J811" s="623">
        <v>0.1321</v>
      </c>
      <c r="K811" s="621">
        <v>7.22E-2</v>
      </c>
      <c r="L811" s="622">
        <v>0.10349999999999999</v>
      </c>
      <c r="M811" s="623">
        <v>0.14929999999999999</v>
      </c>
      <c r="N811" s="621">
        <v>7.8200000000000006E-2</v>
      </c>
      <c r="O811" s="622">
        <v>0.11210000000000001</v>
      </c>
      <c r="P811" s="623">
        <v>0.16170000000000001</v>
      </c>
      <c r="Q811" s="621">
        <v>0.1105</v>
      </c>
      <c r="R811" s="622">
        <v>0.15840000000000001</v>
      </c>
      <c r="S811" s="623">
        <v>0.2286</v>
      </c>
      <c r="T811" s="621">
        <v>0.2122</v>
      </c>
      <c r="U811" s="622">
        <v>0.30470000000000003</v>
      </c>
      <c r="V811" s="623">
        <v>0.43980000000000002</v>
      </c>
      <c r="W811" s="621">
        <v>0.2631</v>
      </c>
      <c r="X811" s="622">
        <v>0.37809999999999999</v>
      </c>
      <c r="Y811" s="623">
        <v>0.54590000000000005</v>
      </c>
    </row>
    <row r="812" spans="1:25">
      <c r="A812" s="227">
        <f t="shared" si="12"/>
        <v>81.5</v>
      </c>
      <c r="B812" s="621">
        <v>5.5E-2</v>
      </c>
      <c r="C812" s="622">
        <v>7.9000000000000001E-2</v>
      </c>
      <c r="D812" s="623">
        <v>0.1142</v>
      </c>
      <c r="E812" s="621">
        <v>5.5E-2</v>
      </c>
      <c r="F812" s="622">
        <v>7.9100000000000004E-2</v>
      </c>
      <c r="G812" s="623">
        <v>0.1143</v>
      </c>
      <c r="H812" s="621">
        <v>6.3500000000000001E-2</v>
      </c>
      <c r="I812" s="622">
        <v>9.1200000000000003E-2</v>
      </c>
      <c r="J812" s="623">
        <v>0.13189999999999999</v>
      </c>
      <c r="K812" s="621">
        <v>7.17E-2</v>
      </c>
      <c r="L812" s="622">
        <v>0.1031</v>
      </c>
      <c r="M812" s="623">
        <v>0.14910000000000001</v>
      </c>
      <c r="N812" s="621">
        <v>7.7700000000000005E-2</v>
      </c>
      <c r="O812" s="622">
        <v>0.11169999999999999</v>
      </c>
      <c r="P812" s="623">
        <v>0.1615</v>
      </c>
      <c r="Q812" s="621">
        <v>0.10979999999999999</v>
      </c>
      <c r="R812" s="622">
        <v>0.15790000000000001</v>
      </c>
      <c r="S812" s="623">
        <v>0.22819999999999999</v>
      </c>
      <c r="T812" s="621">
        <v>0.2109</v>
      </c>
      <c r="U812" s="622">
        <v>0.30359999999999998</v>
      </c>
      <c r="V812" s="623">
        <v>0.43909999999999999</v>
      </c>
      <c r="W812" s="621">
        <v>0.26140000000000002</v>
      </c>
      <c r="X812" s="622">
        <v>0.37680000000000002</v>
      </c>
      <c r="Y812" s="623">
        <v>0.54510000000000003</v>
      </c>
    </row>
    <row r="813" spans="1:25">
      <c r="A813" s="227">
        <f t="shared" si="12"/>
        <v>81.599999999999994</v>
      </c>
      <c r="B813" s="621">
        <v>5.4600000000000003E-2</v>
      </c>
      <c r="C813" s="622">
        <v>7.8799999999999995E-2</v>
      </c>
      <c r="D813" s="623">
        <v>0.11409999999999999</v>
      </c>
      <c r="E813" s="621">
        <v>5.4699999999999999E-2</v>
      </c>
      <c r="F813" s="622">
        <v>7.8799999999999995E-2</v>
      </c>
      <c r="G813" s="623">
        <v>0.11409999999999999</v>
      </c>
      <c r="H813" s="621">
        <v>6.3100000000000003E-2</v>
      </c>
      <c r="I813" s="622">
        <v>9.0899999999999995E-2</v>
      </c>
      <c r="J813" s="623">
        <v>0.13170000000000001</v>
      </c>
      <c r="K813" s="621">
        <v>7.1300000000000002E-2</v>
      </c>
      <c r="L813" s="622">
        <v>0.1028</v>
      </c>
      <c r="M813" s="623">
        <v>0.1489</v>
      </c>
      <c r="N813" s="621">
        <v>7.7200000000000005E-2</v>
      </c>
      <c r="O813" s="622">
        <v>0.1113</v>
      </c>
      <c r="P813" s="623">
        <v>0.16120000000000001</v>
      </c>
      <c r="Q813" s="621">
        <v>0.1091</v>
      </c>
      <c r="R813" s="622">
        <v>0.1573</v>
      </c>
      <c r="S813" s="623">
        <v>0.22789999999999999</v>
      </c>
      <c r="T813" s="621">
        <v>0.20949999999999999</v>
      </c>
      <c r="U813" s="622">
        <v>0.30259999999999998</v>
      </c>
      <c r="V813" s="623">
        <v>0.4385</v>
      </c>
      <c r="W813" s="621">
        <v>0.25969999999999999</v>
      </c>
      <c r="X813" s="622">
        <v>0.3755</v>
      </c>
      <c r="Y813" s="623">
        <v>0.54430000000000001</v>
      </c>
    </row>
    <row r="814" spans="1:25">
      <c r="A814" s="227">
        <f t="shared" si="12"/>
        <v>81.7</v>
      </c>
      <c r="B814" s="621">
        <v>5.4300000000000001E-2</v>
      </c>
      <c r="C814" s="622">
        <v>7.85E-2</v>
      </c>
      <c r="D814" s="623">
        <v>0.1139</v>
      </c>
      <c r="E814" s="621">
        <v>5.4300000000000001E-2</v>
      </c>
      <c r="F814" s="622">
        <v>7.85E-2</v>
      </c>
      <c r="G814" s="623">
        <v>0.114</v>
      </c>
      <c r="H814" s="621">
        <v>6.2700000000000006E-2</v>
      </c>
      <c r="I814" s="622">
        <v>9.06E-2</v>
      </c>
      <c r="J814" s="623">
        <v>0.13150000000000001</v>
      </c>
      <c r="K814" s="621">
        <v>7.0800000000000002E-2</v>
      </c>
      <c r="L814" s="622">
        <v>0.1024</v>
      </c>
      <c r="M814" s="623">
        <v>0.14860000000000001</v>
      </c>
      <c r="N814" s="621">
        <v>7.6700000000000004E-2</v>
      </c>
      <c r="O814" s="622">
        <v>0.111</v>
      </c>
      <c r="P814" s="623">
        <v>0.161</v>
      </c>
      <c r="Q814" s="621">
        <v>0.1084</v>
      </c>
      <c r="R814" s="622">
        <v>0.15679999999999999</v>
      </c>
      <c r="S814" s="623">
        <v>0.22750000000000001</v>
      </c>
      <c r="T814" s="621">
        <v>0.2082</v>
      </c>
      <c r="U814" s="622">
        <v>0.30159999999999998</v>
      </c>
      <c r="V814" s="623">
        <v>0.43780000000000002</v>
      </c>
      <c r="W814" s="621">
        <v>0.2581</v>
      </c>
      <c r="X814" s="622">
        <v>0.37419999999999998</v>
      </c>
      <c r="Y814" s="623">
        <v>0.54349999999999998</v>
      </c>
    </row>
    <row r="815" spans="1:25">
      <c r="A815" s="227">
        <f t="shared" si="12"/>
        <v>81.8</v>
      </c>
      <c r="B815" s="621">
        <v>5.3900000000000003E-2</v>
      </c>
      <c r="C815" s="622">
        <v>7.8200000000000006E-2</v>
      </c>
      <c r="D815" s="623">
        <v>0.1137</v>
      </c>
      <c r="E815" s="621">
        <v>5.3999999999999999E-2</v>
      </c>
      <c r="F815" s="622">
        <v>7.8299999999999995E-2</v>
      </c>
      <c r="G815" s="623">
        <v>0.1138</v>
      </c>
      <c r="H815" s="621">
        <v>6.2300000000000001E-2</v>
      </c>
      <c r="I815" s="622">
        <v>9.0300000000000005E-2</v>
      </c>
      <c r="J815" s="623">
        <v>0.1313</v>
      </c>
      <c r="K815" s="621">
        <v>7.0400000000000004E-2</v>
      </c>
      <c r="L815" s="622">
        <v>0.1021</v>
      </c>
      <c r="M815" s="623">
        <v>0.1484</v>
      </c>
      <c r="N815" s="621">
        <v>7.6200000000000004E-2</v>
      </c>
      <c r="O815" s="622">
        <v>0.1106</v>
      </c>
      <c r="P815" s="623">
        <v>0.1608</v>
      </c>
      <c r="Q815" s="621">
        <v>0.1077</v>
      </c>
      <c r="R815" s="622">
        <v>0.15629999999999999</v>
      </c>
      <c r="S815" s="623">
        <v>0.22720000000000001</v>
      </c>
      <c r="T815" s="621">
        <v>0.2069</v>
      </c>
      <c r="U815" s="622">
        <v>0.30059999999999998</v>
      </c>
      <c r="V815" s="623">
        <v>0.43719999999999998</v>
      </c>
      <c r="W815" s="621">
        <v>0.25640000000000002</v>
      </c>
      <c r="X815" s="622">
        <v>0.373</v>
      </c>
      <c r="Y815" s="623">
        <v>0.54269999999999996</v>
      </c>
    </row>
    <row r="816" spans="1:25">
      <c r="A816" s="227">
        <f t="shared" si="12"/>
        <v>81.900000000000006</v>
      </c>
      <c r="B816" s="621">
        <v>5.3600000000000002E-2</v>
      </c>
      <c r="C816" s="622">
        <v>7.8E-2</v>
      </c>
      <c r="D816" s="623">
        <v>0.11360000000000001</v>
      </c>
      <c r="E816" s="621">
        <v>5.3600000000000002E-2</v>
      </c>
      <c r="F816" s="622">
        <v>7.8E-2</v>
      </c>
      <c r="G816" s="623">
        <v>0.11360000000000001</v>
      </c>
      <c r="H816" s="621">
        <v>6.1899999999999997E-2</v>
      </c>
      <c r="I816" s="622">
        <v>0.09</v>
      </c>
      <c r="J816" s="623">
        <v>0.13109999999999999</v>
      </c>
      <c r="K816" s="621">
        <v>6.9900000000000004E-2</v>
      </c>
      <c r="L816" s="622">
        <v>0.1018</v>
      </c>
      <c r="M816" s="623">
        <v>0.1482</v>
      </c>
      <c r="N816" s="621">
        <v>7.5800000000000006E-2</v>
      </c>
      <c r="O816" s="622">
        <v>0.11020000000000001</v>
      </c>
      <c r="P816" s="623">
        <v>0.1605</v>
      </c>
      <c r="Q816" s="621">
        <v>0.107</v>
      </c>
      <c r="R816" s="622">
        <v>0.15579999999999999</v>
      </c>
      <c r="S816" s="623">
        <v>0.22689999999999999</v>
      </c>
      <c r="T816" s="621">
        <v>0.2056</v>
      </c>
      <c r="U816" s="622">
        <v>0.29959999999999998</v>
      </c>
      <c r="V816" s="623">
        <v>0.43659999999999999</v>
      </c>
      <c r="W816" s="621">
        <v>0.25480000000000003</v>
      </c>
      <c r="X816" s="622">
        <v>0.37180000000000002</v>
      </c>
      <c r="Y816" s="623">
        <v>0.54190000000000005</v>
      </c>
    </row>
    <row r="817" spans="1:25">
      <c r="A817" s="227">
        <f t="shared" si="12"/>
        <v>82</v>
      </c>
      <c r="B817" s="621">
        <v>5.33E-2</v>
      </c>
      <c r="C817" s="622">
        <v>7.7700000000000005E-2</v>
      </c>
      <c r="D817" s="623">
        <v>0.1134</v>
      </c>
      <c r="E817" s="621">
        <v>5.33E-2</v>
      </c>
      <c r="F817" s="622">
        <v>7.7799999999999994E-2</v>
      </c>
      <c r="G817" s="623">
        <v>0.1135</v>
      </c>
      <c r="H817" s="621">
        <v>6.1499999999999999E-2</v>
      </c>
      <c r="I817" s="622">
        <v>8.9700000000000002E-2</v>
      </c>
      <c r="J817" s="623">
        <v>0.13089999999999999</v>
      </c>
      <c r="K817" s="621">
        <v>6.9500000000000006E-2</v>
      </c>
      <c r="L817" s="622">
        <v>0.1014</v>
      </c>
      <c r="M817" s="623">
        <v>0.14799999999999999</v>
      </c>
      <c r="N817" s="621">
        <v>7.5300000000000006E-2</v>
      </c>
      <c r="O817" s="622">
        <v>0.1099</v>
      </c>
      <c r="P817" s="623">
        <v>0.1603</v>
      </c>
      <c r="Q817" s="621">
        <v>0.10639999999999999</v>
      </c>
      <c r="R817" s="622">
        <v>0.15529999999999999</v>
      </c>
      <c r="S817" s="623">
        <v>0.2266</v>
      </c>
      <c r="T817" s="621">
        <v>0.20430000000000001</v>
      </c>
      <c r="U817" s="622">
        <v>0.29870000000000002</v>
      </c>
      <c r="V817" s="623">
        <v>0.436</v>
      </c>
      <c r="W817" s="621">
        <v>0.25330000000000003</v>
      </c>
      <c r="X817" s="622">
        <v>0.37059999999999998</v>
      </c>
      <c r="Y817" s="623">
        <v>0.54120000000000001</v>
      </c>
    </row>
    <row r="818" spans="1:25">
      <c r="A818" s="227">
        <f t="shared" si="12"/>
        <v>82.1</v>
      </c>
      <c r="B818" s="621">
        <v>5.2900000000000003E-2</v>
      </c>
      <c r="C818" s="622">
        <v>7.7499999999999999E-2</v>
      </c>
      <c r="D818" s="623">
        <v>0.1133</v>
      </c>
      <c r="E818" s="621">
        <v>5.2999999999999999E-2</v>
      </c>
      <c r="F818" s="622">
        <v>7.7499999999999999E-2</v>
      </c>
      <c r="G818" s="623">
        <v>0.1133</v>
      </c>
      <c r="H818" s="621">
        <v>6.1100000000000002E-2</v>
      </c>
      <c r="I818" s="622">
        <v>8.9499999999999996E-2</v>
      </c>
      <c r="J818" s="623">
        <v>0.1308</v>
      </c>
      <c r="K818" s="621">
        <v>6.9099999999999995E-2</v>
      </c>
      <c r="L818" s="622">
        <v>0.1011</v>
      </c>
      <c r="M818" s="623">
        <v>0.14779999999999999</v>
      </c>
      <c r="N818" s="621">
        <v>7.4800000000000005E-2</v>
      </c>
      <c r="O818" s="622">
        <v>0.1095</v>
      </c>
      <c r="P818" s="623">
        <v>0.16009999999999999</v>
      </c>
      <c r="Q818" s="621">
        <v>0.1057</v>
      </c>
      <c r="R818" s="622">
        <v>0.15479999999999999</v>
      </c>
      <c r="S818" s="623">
        <v>0.2263</v>
      </c>
      <c r="T818" s="621">
        <v>0.2031</v>
      </c>
      <c r="U818" s="622">
        <v>0.29770000000000002</v>
      </c>
      <c r="V818" s="623">
        <v>0.43540000000000001</v>
      </c>
      <c r="W818" s="621">
        <v>0.25169999999999998</v>
      </c>
      <c r="X818" s="622">
        <v>0.3695</v>
      </c>
      <c r="Y818" s="623">
        <v>0.54049999999999998</v>
      </c>
    </row>
    <row r="819" spans="1:25">
      <c r="A819" s="227">
        <f t="shared" si="12"/>
        <v>82.2</v>
      </c>
      <c r="B819" s="621">
        <v>5.2600000000000001E-2</v>
      </c>
      <c r="C819" s="622">
        <v>7.7200000000000005E-2</v>
      </c>
      <c r="D819" s="623">
        <v>0.11310000000000001</v>
      </c>
      <c r="E819" s="621">
        <v>5.2699999999999997E-2</v>
      </c>
      <c r="F819" s="622">
        <v>7.7299999999999994E-2</v>
      </c>
      <c r="G819" s="623">
        <v>0.1132</v>
      </c>
      <c r="H819" s="621">
        <v>6.08E-2</v>
      </c>
      <c r="I819" s="622">
        <v>8.9200000000000002E-2</v>
      </c>
      <c r="J819" s="623">
        <v>0.13059999999999999</v>
      </c>
      <c r="K819" s="621">
        <v>6.8699999999999997E-2</v>
      </c>
      <c r="L819" s="622">
        <v>0.1008</v>
      </c>
      <c r="M819" s="623">
        <v>0.14760000000000001</v>
      </c>
      <c r="N819" s="621">
        <v>7.4399999999999994E-2</v>
      </c>
      <c r="O819" s="622">
        <v>0.10920000000000001</v>
      </c>
      <c r="P819" s="623">
        <v>0.15989999999999999</v>
      </c>
      <c r="Q819" s="621">
        <v>0.1051</v>
      </c>
      <c r="R819" s="622">
        <v>0.15429999999999999</v>
      </c>
      <c r="S819" s="623">
        <v>0.22600000000000001</v>
      </c>
      <c r="T819" s="621">
        <v>0.20180000000000001</v>
      </c>
      <c r="U819" s="622">
        <v>0.29680000000000001</v>
      </c>
      <c r="V819" s="623">
        <v>0.43490000000000001</v>
      </c>
      <c r="W819" s="621">
        <v>0.25019999999999998</v>
      </c>
      <c r="X819" s="622">
        <v>0.36830000000000002</v>
      </c>
      <c r="Y819" s="623">
        <v>0.53979999999999995</v>
      </c>
    </row>
    <row r="820" spans="1:25">
      <c r="A820" s="227">
        <f t="shared" si="12"/>
        <v>82.3</v>
      </c>
      <c r="B820" s="621">
        <v>5.2299999999999999E-2</v>
      </c>
      <c r="C820" s="622">
        <v>7.6999999999999999E-2</v>
      </c>
      <c r="D820" s="623">
        <v>0.113</v>
      </c>
      <c r="E820" s="621">
        <v>5.2299999999999999E-2</v>
      </c>
      <c r="F820" s="622">
        <v>7.7100000000000002E-2</v>
      </c>
      <c r="G820" s="623">
        <v>0.113</v>
      </c>
      <c r="H820" s="621">
        <v>6.0400000000000002E-2</v>
      </c>
      <c r="I820" s="622">
        <v>8.8900000000000007E-2</v>
      </c>
      <c r="J820" s="623">
        <v>0.13039999999999999</v>
      </c>
      <c r="K820" s="621">
        <v>6.83E-2</v>
      </c>
      <c r="L820" s="622">
        <v>0.10050000000000001</v>
      </c>
      <c r="M820" s="623">
        <v>0.1474</v>
      </c>
      <c r="N820" s="621">
        <v>7.3899999999999993E-2</v>
      </c>
      <c r="O820" s="622">
        <v>0.1089</v>
      </c>
      <c r="P820" s="623">
        <v>0.15970000000000001</v>
      </c>
      <c r="Q820" s="621">
        <v>0.10440000000000001</v>
      </c>
      <c r="R820" s="622">
        <v>0.15379999999999999</v>
      </c>
      <c r="S820" s="623">
        <v>0.22570000000000001</v>
      </c>
      <c r="T820" s="621">
        <v>0.2006</v>
      </c>
      <c r="U820" s="622">
        <v>0.2959</v>
      </c>
      <c r="V820" s="623">
        <v>0.43430000000000002</v>
      </c>
      <c r="W820" s="621">
        <v>0.2487</v>
      </c>
      <c r="X820" s="622">
        <v>0.36720000000000003</v>
      </c>
      <c r="Y820" s="623">
        <v>0.53910000000000002</v>
      </c>
    </row>
    <row r="821" spans="1:25">
      <c r="A821" s="227">
        <f t="shared" si="12"/>
        <v>82.4</v>
      </c>
      <c r="B821" s="621">
        <v>5.1999999999999998E-2</v>
      </c>
      <c r="C821" s="622">
        <v>7.6799999999999993E-2</v>
      </c>
      <c r="D821" s="623">
        <v>0.1128</v>
      </c>
      <c r="E821" s="621">
        <v>5.1999999999999998E-2</v>
      </c>
      <c r="F821" s="622">
        <v>7.6799999999999993E-2</v>
      </c>
      <c r="G821" s="623">
        <v>0.1129</v>
      </c>
      <c r="H821" s="621">
        <v>0.06</v>
      </c>
      <c r="I821" s="622">
        <v>8.8599999999999998E-2</v>
      </c>
      <c r="J821" s="623">
        <v>0.1303</v>
      </c>
      <c r="K821" s="621">
        <v>6.7799999999999999E-2</v>
      </c>
      <c r="L821" s="622">
        <v>0.1002</v>
      </c>
      <c r="M821" s="623">
        <v>0.14729999999999999</v>
      </c>
      <c r="N821" s="621">
        <v>7.3499999999999996E-2</v>
      </c>
      <c r="O821" s="622">
        <v>0.1085</v>
      </c>
      <c r="P821" s="623">
        <v>0.1595</v>
      </c>
      <c r="Q821" s="621">
        <v>0.1038</v>
      </c>
      <c r="R821" s="622">
        <v>0.15340000000000001</v>
      </c>
      <c r="S821" s="623">
        <v>0.22539999999999999</v>
      </c>
      <c r="T821" s="621">
        <v>0.19939999999999999</v>
      </c>
      <c r="U821" s="622">
        <v>0.29499999999999998</v>
      </c>
      <c r="V821" s="623">
        <v>0.43380000000000002</v>
      </c>
      <c r="W821" s="621">
        <v>0.2472</v>
      </c>
      <c r="X821" s="622">
        <v>0.36609999999999998</v>
      </c>
      <c r="Y821" s="623">
        <v>0.53849999999999998</v>
      </c>
    </row>
    <row r="822" spans="1:25">
      <c r="A822" s="227">
        <f t="shared" si="12"/>
        <v>82.5</v>
      </c>
      <c r="B822" s="621">
        <v>5.1700000000000003E-2</v>
      </c>
      <c r="C822" s="622">
        <v>7.6600000000000001E-2</v>
      </c>
      <c r="D822" s="623">
        <v>0.11269999999999999</v>
      </c>
      <c r="E822" s="621">
        <v>5.1700000000000003E-2</v>
      </c>
      <c r="F822" s="622">
        <v>7.6600000000000001E-2</v>
      </c>
      <c r="G822" s="623">
        <v>0.1128</v>
      </c>
      <c r="H822" s="621">
        <v>5.9700000000000003E-2</v>
      </c>
      <c r="I822" s="622">
        <v>8.8400000000000006E-2</v>
      </c>
      <c r="J822" s="623">
        <v>0.13009999999999999</v>
      </c>
      <c r="K822" s="621">
        <v>6.7400000000000002E-2</v>
      </c>
      <c r="L822" s="622">
        <v>9.9900000000000003E-2</v>
      </c>
      <c r="M822" s="623">
        <v>0.14710000000000001</v>
      </c>
      <c r="N822" s="621">
        <v>7.3099999999999998E-2</v>
      </c>
      <c r="O822" s="622">
        <v>0.1082</v>
      </c>
      <c r="P822" s="623">
        <v>0.1593</v>
      </c>
      <c r="Q822" s="621">
        <v>0.1032</v>
      </c>
      <c r="R822" s="622">
        <v>0.15290000000000001</v>
      </c>
      <c r="S822" s="623">
        <v>0.22520000000000001</v>
      </c>
      <c r="T822" s="621">
        <v>0.19819999999999999</v>
      </c>
      <c r="U822" s="622">
        <v>0.29420000000000002</v>
      </c>
      <c r="V822" s="623">
        <v>0.43330000000000002</v>
      </c>
      <c r="W822" s="621">
        <v>0.2457</v>
      </c>
      <c r="X822" s="622">
        <v>0.36499999999999999</v>
      </c>
      <c r="Y822" s="623">
        <v>0.53790000000000004</v>
      </c>
    </row>
    <row r="823" spans="1:25">
      <c r="A823" s="227">
        <f t="shared" si="12"/>
        <v>82.6</v>
      </c>
      <c r="B823" s="621">
        <v>5.1400000000000001E-2</v>
      </c>
      <c r="C823" s="622">
        <v>7.6300000000000007E-2</v>
      </c>
      <c r="D823" s="623">
        <v>0.11260000000000001</v>
      </c>
      <c r="E823" s="621">
        <v>5.1400000000000001E-2</v>
      </c>
      <c r="F823" s="622">
        <v>7.6399999999999996E-2</v>
      </c>
      <c r="G823" s="623">
        <v>0.11260000000000001</v>
      </c>
      <c r="H823" s="621">
        <v>5.9299999999999999E-2</v>
      </c>
      <c r="I823" s="622">
        <v>8.8099999999999998E-2</v>
      </c>
      <c r="J823" s="623">
        <v>0.13</v>
      </c>
      <c r="K823" s="621">
        <v>6.7100000000000007E-2</v>
      </c>
      <c r="L823" s="622">
        <v>9.9599999999999994E-2</v>
      </c>
      <c r="M823" s="623">
        <v>0.1469</v>
      </c>
      <c r="N823" s="621">
        <v>7.2599999999999998E-2</v>
      </c>
      <c r="O823" s="622">
        <v>0.1079</v>
      </c>
      <c r="P823" s="623">
        <v>0.15920000000000001</v>
      </c>
      <c r="Q823" s="621">
        <v>0.1026</v>
      </c>
      <c r="R823" s="622">
        <v>0.1525</v>
      </c>
      <c r="S823" s="623">
        <v>0.22489999999999999</v>
      </c>
      <c r="T823" s="621">
        <v>0.1971</v>
      </c>
      <c r="U823" s="622">
        <v>0.29330000000000001</v>
      </c>
      <c r="V823" s="623">
        <v>0.43280000000000002</v>
      </c>
      <c r="W823" s="621">
        <v>0.24429999999999999</v>
      </c>
      <c r="X823" s="622">
        <v>0.36399999999999999</v>
      </c>
      <c r="Y823" s="623">
        <v>0.5373</v>
      </c>
    </row>
    <row r="824" spans="1:25">
      <c r="A824" s="227">
        <f t="shared" si="12"/>
        <v>82.7</v>
      </c>
      <c r="B824" s="621">
        <v>5.11E-2</v>
      </c>
      <c r="C824" s="622">
        <v>7.6100000000000001E-2</v>
      </c>
      <c r="D824" s="623">
        <v>0.1125</v>
      </c>
      <c r="E824" s="621">
        <v>5.11E-2</v>
      </c>
      <c r="F824" s="622">
        <v>7.6200000000000004E-2</v>
      </c>
      <c r="G824" s="623">
        <v>0.1125</v>
      </c>
      <c r="H824" s="621">
        <v>5.8999999999999997E-2</v>
      </c>
      <c r="I824" s="622">
        <v>8.7900000000000006E-2</v>
      </c>
      <c r="J824" s="623">
        <v>0.1298</v>
      </c>
      <c r="K824" s="621">
        <v>6.6699999999999995E-2</v>
      </c>
      <c r="L824" s="622">
        <v>9.9299999999999999E-2</v>
      </c>
      <c r="M824" s="623">
        <v>0.14680000000000001</v>
      </c>
      <c r="N824" s="621">
        <v>7.22E-2</v>
      </c>
      <c r="O824" s="622">
        <v>0.1076</v>
      </c>
      <c r="P824" s="623">
        <v>0.159</v>
      </c>
      <c r="Q824" s="621">
        <v>0.10199999999999999</v>
      </c>
      <c r="R824" s="622">
        <v>0.15210000000000001</v>
      </c>
      <c r="S824" s="623">
        <v>0.22470000000000001</v>
      </c>
      <c r="T824" s="621">
        <v>0.19589999999999999</v>
      </c>
      <c r="U824" s="622">
        <v>0.29249999999999998</v>
      </c>
      <c r="V824" s="623">
        <v>0.43240000000000001</v>
      </c>
      <c r="W824" s="621">
        <v>0.2429</v>
      </c>
      <c r="X824" s="622">
        <v>0.36299999999999999</v>
      </c>
      <c r="Y824" s="623">
        <v>0.53669999999999995</v>
      </c>
    </row>
    <row r="825" spans="1:25">
      <c r="A825" s="227">
        <f t="shared" si="12"/>
        <v>82.8</v>
      </c>
      <c r="B825" s="621">
        <v>5.0799999999999998E-2</v>
      </c>
      <c r="C825" s="622">
        <v>7.5899999999999995E-2</v>
      </c>
      <c r="D825" s="623">
        <v>0.1123</v>
      </c>
      <c r="E825" s="621">
        <v>5.0799999999999998E-2</v>
      </c>
      <c r="F825" s="622">
        <v>7.5999999999999998E-2</v>
      </c>
      <c r="G825" s="623">
        <v>0.1124</v>
      </c>
      <c r="H825" s="621">
        <v>5.8599999999999999E-2</v>
      </c>
      <c r="I825" s="622">
        <v>8.7599999999999997E-2</v>
      </c>
      <c r="J825" s="623">
        <v>0.12970000000000001</v>
      </c>
      <c r="K825" s="621">
        <v>6.6299999999999998E-2</v>
      </c>
      <c r="L825" s="622">
        <v>9.9099999999999994E-2</v>
      </c>
      <c r="M825" s="623">
        <v>0.14660000000000001</v>
      </c>
      <c r="N825" s="621">
        <v>7.1800000000000003E-2</v>
      </c>
      <c r="O825" s="622">
        <v>0.10730000000000001</v>
      </c>
      <c r="P825" s="623">
        <v>0.1588</v>
      </c>
      <c r="Q825" s="621">
        <v>0.1014</v>
      </c>
      <c r="R825" s="622">
        <v>0.15160000000000001</v>
      </c>
      <c r="S825" s="623">
        <v>0.22439999999999999</v>
      </c>
      <c r="T825" s="621">
        <v>0.1948</v>
      </c>
      <c r="U825" s="622">
        <v>0.29170000000000001</v>
      </c>
      <c r="V825" s="623">
        <v>0.43190000000000001</v>
      </c>
      <c r="W825" s="621">
        <v>0.24149999999999999</v>
      </c>
      <c r="X825" s="622">
        <v>0.36199999999999999</v>
      </c>
      <c r="Y825" s="623">
        <v>0.53620000000000001</v>
      </c>
    </row>
    <row r="826" spans="1:25">
      <c r="A826" s="227">
        <f t="shared" si="12"/>
        <v>82.9</v>
      </c>
      <c r="B826" s="621">
        <v>5.0500000000000003E-2</v>
      </c>
      <c r="C826" s="622">
        <v>7.5700000000000003E-2</v>
      </c>
      <c r="D826" s="623">
        <v>0.11219999999999999</v>
      </c>
      <c r="E826" s="621">
        <v>5.0500000000000003E-2</v>
      </c>
      <c r="F826" s="622">
        <v>7.5700000000000003E-2</v>
      </c>
      <c r="G826" s="623">
        <v>0.1123</v>
      </c>
      <c r="H826" s="621">
        <v>5.8299999999999998E-2</v>
      </c>
      <c r="I826" s="622">
        <v>8.7400000000000005E-2</v>
      </c>
      <c r="J826" s="623">
        <v>0.12959999999999999</v>
      </c>
      <c r="K826" s="621">
        <v>6.59E-2</v>
      </c>
      <c r="L826" s="622">
        <v>9.8799999999999999E-2</v>
      </c>
      <c r="M826" s="623">
        <v>0.14649999999999999</v>
      </c>
      <c r="N826" s="621">
        <v>7.1400000000000005E-2</v>
      </c>
      <c r="O826" s="622">
        <v>0.107</v>
      </c>
      <c r="P826" s="623">
        <v>0.15870000000000001</v>
      </c>
      <c r="Q826" s="621">
        <v>0.1008</v>
      </c>
      <c r="R826" s="622">
        <v>0.1512</v>
      </c>
      <c r="S826" s="623">
        <v>0.22420000000000001</v>
      </c>
      <c r="T826" s="621">
        <v>0.19370000000000001</v>
      </c>
      <c r="U826" s="622">
        <v>0.29089999999999999</v>
      </c>
      <c r="V826" s="623">
        <v>0.43149999999999999</v>
      </c>
      <c r="W826" s="621">
        <v>0.24010000000000001</v>
      </c>
      <c r="X826" s="622">
        <v>0.36099999999999999</v>
      </c>
      <c r="Y826" s="623">
        <v>0.53559999999999997</v>
      </c>
    </row>
    <row r="827" spans="1:25">
      <c r="A827" s="227">
        <f t="shared" si="12"/>
        <v>83</v>
      </c>
      <c r="B827" s="621">
        <v>5.0200000000000002E-2</v>
      </c>
      <c r="C827" s="622">
        <v>7.5499999999999998E-2</v>
      </c>
      <c r="D827" s="623">
        <v>0.11210000000000001</v>
      </c>
      <c r="E827" s="621">
        <v>5.0299999999999997E-2</v>
      </c>
      <c r="F827" s="622">
        <v>7.5499999999999998E-2</v>
      </c>
      <c r="G827" s="623">
        <v>0.11219999999999999</v>
      </c>
      <c r="H827" s="621">
        <v>5.8000000000000003E-2</v>
      </c>
      <c r="I827" s="622">
        <v>8.72E-2</v>
      </c>
      <c r="J827" s="623">
        <v>0.12939999999999999</v>
      </c>
      <c r="K827" s="621">
        <v>6.5500000000000003E-2</v>
      </c>
      <c r="L827" s="622">
        <v>9.8500000000000004E-2</v>
      </c>
      <c r="M827" s="623">
        <v>0.14630000000000001</v>
      </c>
      <c r="N827" s="621">
        <v>7.0999999999999994E-2</v>
      </c>
      <c r="O827" s="622">
        <v>0.1067</v>
      </c>
      <c r="P827" s="623">
        <v>0.1585</v>
      </c>
      <c r="Q827" s="621">
        <v>0.1003</v>
      </c>
      <c r="R827" s="622">
        <v>0.15079999999999999</v>
      </c>
      <c r="S827" s="623">
        <v>0.224</v>
      </c>
      <c r="T827" s="621">
        <v>0.19259999999999999</v>
      </c>
      <c r="U827" s="622">
        <v>0.29010000000000002</v>
      </c>
      <c r="V827" s="623">
        <v>0.43109999999999998</v>
      </c>
      <c r="W827" s="621">
        <v>0.23880000000000001</v>
      </c>
      <c r="X827" s="622">
        <v>0.36</v>
      </c>
      <c r="Y827" s="623">
        <v>0.53510000000000002</v>
      </c>
    </row>
    <row r="828" spans="1:25">
      <c r="A828" s="227">
        <f t="shared" si="12"/>
        <v>83.1</v>
      </c>
      <c r="B828" s="621">
        <v>4.99E-2</v>
      </c>
      <c r="C828" s="622">
        <v>7.5300000000000006E-2</v>
      </c>
      <c r="D828" s="623">
        <v>0.112</v>
      </c>
      <c r="E828" s="621">
        <v>0.05</v>
      </c>
      <c r="F828" s="622">
        <v>7.5300000000000006E-2</v>
      </c>
      <c r="G828" s="623">
        <v>0.11210000000000001</v>
      </c>
      <c r="H828" s="621">
        <v>5.7700000000000001E-2</v>
      </c>
      <c r="I828" s="622">
        <v>8.6900000000000005E-2</v>
      </c>
      <c r="J828" s="623">
        <v>0.1293</v>
      </c>
      <c r="K828" s="621">
        <v>6.5199999999999994E-2</v>
      </c>
      <c r="L828" s="622">
        <v>9.8299999999999998E-2</v>
      </c>
      <c r="M828" s="623">
        <v>0.1462</v>
      </c>
      <c r="N828" s="621">
        <v>7.0599999999999996E-2</v>
      </c>
      <c r="O828" s="622">
        <v>0.10639999999999999</v>
      </c>
      <c r="P828" s="623">
        <v>0.15840000000000001</v>
      </c>
      <c r="Q828" s="621">
        <v>9.9699999999999997E-2</v>
      </c>
      <c r="R828" s="622">
        <v>0.15040000000000001</v>
      </c>
      <c r="S828" s="623">
        <v>0.2238</v>
      </c>
      <c r="T828" s="621">
        <v>0.1915</v>
      </c>
      <c r="U828" s="622">
        <v>0.2893</v>
      </c>
      <c r="V828" s="623">
        <v>0.43070000000000003</v>
      </c>
      <c r="W828" s="621">
        <v>0.2374</v>
      </c>
      <c r="X828" s="622">
        <v>0.35909999999999997</v>
      </c>
      <c r="Y828" s="623">
        <v>0.53459999999999996</v>
      </c>
    </row>
    <row r="829" spans="1:25">
      <c r="A829" s="227">
        <f t="shared" si="12"/>
        <v>83.2</v>
      </c>
      <c r="B829" s="621">
        <v>4.9700000000000001E-2</v>
      </c>
      <c r="C829" s="622">
        <v>7.51E-2</v>
      </c>
      <c r="D829" s="623">
        <v>0.1119</v>
      </c>
      <c r="E829" s="621">
        <v>4.9700000000000001E-2</v>
      </c>
      <c r="F829" s="622">
        <v>7.51E-2</v>
      </c>
      <c r="G829" s="623">
        <v>0.112</v>
      </c>
      <c r="H829" s="621">
        <v>5.7299999999999997E-2</v>
      </c>
      <c r="I829" s="622">
        <v>8.6699999999999999E-2</v>
      </c>
      <c r="J829" s="623">
        <v>0.12920000000000001</v>
      </c>
      <c r="K829" s="621">
        <v>6.4799999999999996E-2</v>
      </c>
      <c r="L829" s="622">
        <v>9.8000000000000004E-2</v>
      </c>
      <c r="M829" s="623">
        <v>0.14610000000000001</v>
      </c>
      <c r="N829" s="621">
        <v>7.0199999999999999E-2</v>
      </c>
      <c r="O829" s="622">
        <v>0.1062</v>
      </c>
      <c r="P829" s="623">
        <v>0.15820000000000001</v>
      </c>
      <c r="Q829" s="621">
        <v>9.9199999999999997E-2</v>
      </c>
      <c r="R829" s="622">
        <v>0.15</v>
      </c>
      <c r="S829" s="623">
        <v>0.22359999999999999</v>
      </c>
      <c r="T829" s="621">
        <v>0.1905</v>
      </c>
      <c r="U829" s="622">
        <v>0.28860000000000002</v>
      </c>
      <c r="V829" s="623">
        <v>0.43030000000000002</v>
      </c>
      <c r="W829" s="621">
        <v>0.2361</v>
      </c>
      <c r="X829" s="622">
        <v>0.35820000000000002</v>
      </c>
      <c r="Y829" s="623">
        <v>0.53420000000000001</v>
      </c>
    </row>
    <row r="830" spans="1:25">
      <c r="A830" s="227">
        <f t="shared" si="12"/>
        <v>83.3</v>
      </c>
      <c r="B830" s="621">
        <v>4.9399999999999999E-2</v>
      </c>
      <c r="C830" s="622">
        <v>7.4899999999999994E-2</v>
      </c>
      <c r="D830" s="623">
        <v>0.1118</v>
      </c>
      <c r="E830" s="621">
        <v>4.9399999999999999E-2</v>
      </c>
      <c r="F830" s="622">
        <v>7.4999999999999997E-2</v>
      </c>
      <c r="G830" s="623">
        <v>0.1119</v>
      </c>
      <c r="H830" s="621">
        <v>5.7000000000000002E-2</v>
      </c>
      <c r="I830" s="622">
        <v>8.6499999999999994E-2</v>
      </c>
      <c r="J830" s="623">
        <v>0.12909999999999999</v>
      </c>
      <c r="K830" s="621">
        <v>6.4500000000000002E-2</v>
      </c>
      <c r="L830" s="622">
        <v>9.7799999999999998E-2</v>
      </c>
      <c r="M830" s="623">
        <v>0.1459</v>
      </c>
      <c r="N830" s="621">
        <v>6.9800000000000001E-2</v>
      </c>
      <c r="O830" s="622">
        <v>0.10589999999999999</v>
      </c>
      <c r="P830" s="623">
        <v>0.15809999999999999</v>
      </c>
      <c r="Q830" s="621">
        <v>9.8599999999999993E-2</v>
      </c>
      <c r="R830" s="622">
        <v>0.14960000000000001</v>
      </c>
      <c r="S830" s="623">
        <v>0.22339999999999999</v>
      </c>
      <c r="T830" s="621">
        <v>0.18940000000000001</v>
      </c>
      <c r="U830" s="622">
        <v>0.28789999999999999</v>
      </c>
      <c r="V830" s="623">
        <v>0.4299</v>
      </c>
      <c r="W830" s="621">
        <v>0.23480000000000001</v>
      </c>
      <c r="X830" s="622">
        <v>0.35720000000000002</v>
      </c>
      <c r="Y830" s="623">
        <v>0.53369999999999995</v>
      </c>
    </row>
    <row r="831" spans="1:25">
      <c r="A831" s="227">
        <f t="shared" si="12"/>
        <v>83.4</v>
      </c>
      <c r="B831" s="621">
        <v>4.9099999999999998E-2</v>
      </c>
      <c r="C831" s="622">
        <v>7.4700000000000003E-2</v>
      </c>
      <c r="D831" s="623">
        <v>0.11169999999999999</v>
      </c>
      <c r="E831" s="621">
        <v>4.9200000000000001E-2</v>
      </c>
      <c r="F831" s="622">
        <v>7.4800000000000005E-2</v>
      </c>
      <c r="G831" s="623">
        <v>0.1118</v>
      </c>
      <c r="H831" s="621">
        <v>5.67E-2</v>
      </c>
      <c r="I831" s="622">
        <v>8.6300000000000002E-2</v>
      </c>
      <c r="J831" s="623">
        <v>0.129</v>
      </c>
      <c r="K831" s="621">
        <v>6.4100000000000004E-2</v>
      </c>
      <c r="L831" s="622">
        <v>9.7500000000000003E-2</v>
      </c>
      <c r="M831" s="623">
        <v>0.14580000000000001</v>
      </c>
      <c r="N831" s="621">
        <v>6.9400000000000003E-2</v>
      </c>
      <c r="O831" s="622">
        <v>0.1056</v>
      </c>
      <c r="P831" s="623">
        <v>0.15790000000000001</v>
      </c>
      <c r="Q831" s="621">
        <v>9.8100000000000007E-2</v>
      </c>
      <c r="R831" s="622">
        <v>0.14929999999999999</v>
      </c>
      <c r="S831" s="623">
        <v>0.22320000000000001</v>
      </c>
      <c r="T831" s="621">
        <v>0.18840000000000001</v>
      </c>
      <c r="U831" s="622">
        <v>0.28720000000000001</v>
      </c>
      <c r="V831" s="623">
        <v>0.42959999999999998</v>
      </c>
      <c r="W831" s="621">
        <v>0.2336</v>
      </c>
      <c r="X831" s="622">
        <v>0.35639999999999999</v>
      </c>
      <c r="Y831" s="623">
        <v>0.5333</v>
      </c>
    </row>
    <row r="832" spans="1:25">
      <c r="A832" s="227">
        <f t="shared" si="12"/>
        <v>83.5</v>
      </c>
      <c r="B832" s="621">
        <v>4.8899999999999999E-2</v>
      </c>
      <c r="C832" s="622">
        <v>7.4499999999999997E-2</v>
      </c>
      <c r="D832" s="623">
        <v>0.1116</v>
      </c>
      <c r="E832" s="621">
        <v>4.8899999999999999E-2</v>
      </c>
      <c r="F832" s="622">
        <v>7.46E-2</v>
      </c>
      <c r="G832" s="623">
        <v>0.11169999999999999</v>
      </c>
      <c r="H832" s="621">
        <v>5.6399999999999999E-2</v>
      </c>
      <c r="I832" s="622">
        <v>8.6099999999999996E-2</v>
      </c>
      <c r="J832" s="623">
        <v>0.12889999999999999</v>
      </c>
      <c r="K832" s="621">
        <v>6.3799999999999996E-2</v>
      </c>
      <c r="L832" s="622">
        <v>9.7299999999999998E-2</v>
      </c>
      <c r="M832" s="623">
        <v>0.1457</v>
      </c>
      <c r="N832" s="621">
        <v>6.9099999999999995E-2</v>
      </c>
      <c r="O832" s="622">
        <v>0.10539999999999999</v>
      </c>
      <c r="P832" s="623">
        <v>0.1578</v>
      </c>
      <c r="Q832" s="621">
        <v>9.7600000000000006E-2</v>
      </c>
      <c r="R832" s="622">
        <v>0.1489</v>
      </c>
      <c r="S832" s="623">
        <v>0.223</v>
      </c>
      <c r="T832" s="621">
        <v>0.18740000000000001</v>
      </c>
      <c r="U832" s="622">
        <v>0.28639999999999999</v>
      </c>
      <c r="V832" s="623">
        <v>0.42930000000000001</v>
      </c>
      <c r="W832" s="621">
        <v>0.23230000000000001</v>
      </c>
      <c r="X832" s="622">
        <v>0.35549999999999998</v>
      </c>
      <c r="Y832" s="623">
        <v>0.53290000000000004</v>
      </c>
    </row>
    <row r="833" spans="1:25">
      <c r="A833" s="227">
        <f t="shared" si="12"/>
        <v>83.6</v>
      </c>
      <c r="B833" s="621">
        <v>4.8599999999999997E-2</v>
      </c>
      <c r="C833" s="622">
        <v>7.4399999999999994E-2</v>
      </c>
      <c r="D833" s="623">
        <v>0.1116</v>
      </c>
      <c r="E833" s="621">
        <v>4.8599999999999997E-2</v>
      </c>
      <c r="F833" s="622">
        <v>7.4399999999999994E-2</v>
      </c>
      <c r="G833" s="623">
        <v>0.1116</v>
      </c>
      <c r="H833" s="621">
        <v>5.6099999999999997E-2</v>
      </c>
      <c r="I833" s="622">
        <v>8.5800000000000001E-2</v>
      </c>
      <c r="J833" s="623">
        <v>0.1288</v>
      </c>
      <c r="K833" s="621">
        <v>6.3399999999999998E-2</v>
      </c>
      <c r="L833" s="622">
        <v>9.7000000000000003E-2</v>
      </c>
      <c r="M833" s="623">
        <v>0.14560000000000001</v>
      </c>
      <c r="N833" s="621">
        <v>6.8699999999999997E-2</v>
      </c>
      <c r="O833" s="622">
        <v>0.1051</v>
      </c>
      <c r="P833" s="623">
        <v>0.15770000000000001</v>
      </c>
      <c r="Q833" s="621">
        <v>9.7000000000000003E-2</v>
      </c>
      <c r="R833" s="622">
        <v>0.14849999999999999</v>
      </c>
      <c r="S833" s="623">
        <v>0.22289999999999999</v>
      </c>
      <c r="T833" s="621">
        <v>0.18640000000000001</v>
      </c>
      <c r="U833" s="622">
        <v>0.2858</v>
      </c>
      <c r="V833" s="623">
        <v>0.4289</v>
      </c>
      <c r="W833" s="621">
        <v>0.2311</v>
      </c>
      <c r="X833" s="622">
        <v>0.35460000000000003</v>
      </c>
      <c r="Y833" s="623">
        <v>0.53249999999999997</v>
      </c>
    </row>
    <row r="834" spans="1:25">
      <c r="A834" s="227">
        <f t="shared" si="12"/>
        <v>83.7</v>
      </c>
      <c r="B834" s="621">
        <v>4.8300000000000003E-2</v>
      </c>
      <c r="C834" s="622">
        <v>7.4200000000000002E-2</v>
      </c>
      <c r="D834" s="623">
        <v>0.1115</v>
      </c>
      <c r="E834" s="621">
        <v>4.8399999999999999E-2</v>
      </c>
      <c r="F834" s="622">
        <v>7.4200000000000002E-2</v>
      </c>
      <c r="G834" s="623">
        <v>0.1115</v>
      </c>
      <c r="H834" s="621">
        <v>5.5800000000000002E-2</v>
      </c>
      <c r="I834" s="622">
        <v>8.5599999999999996E-2</v>
      </c>
      <c r="J834" s="623">
        <v>0.12870000000000001</v>
      </c>
      <c r="K834" s="621">
        <v>6.3100000000000003E-2</v>
      </c>
      <c r="L834" s="622">
        <v>9.6799999999999997E-2</v>
      </c>
      <c r="M834" s="623">
        <v>0.14549999999999999</v>
      </c>
      <c r="N834" s="621">
        <v>6.83E-2</v>
      </c>
      <c r="O834" s="622">
        <v>0.10489999999999999</v>
      </c>
      <c r="P834" s="623">
        <v>0.15759999999999999</v>
      </c>
      <c r="Q834" s="621">
        <v>9.6500000000000002E-2</v>
      </c>
      <c r="R834" s="622">
        <v>0.1482</v>
      </c>
      <c r="S834" s="623">
        <v>0.22270000000000001</v>
      </c>
      <c r="T834" s="621">
        <v>0.18540000000000001</v>
      </c>
      <c r="U834" s="622">
        <v>0.28510000000000002</v>
      </c>
      <c r="V834" s="623">
        <v>0.42859999999999998</v>
      </c>
      <c r="W834" s="621">
        <v>0.2298</v>
      </c>
      <c r="X834" s="622">
        <v>0.3538</v>
      </c>
      <c r="Y834" s="623">
        <v>0.53210000000000002</v>
      </c>
    </row>
    <row r="835" spans="1:25">
      <c r="A835" s="227">
        <f t="shared" si="12"/>
        <v>83.8</v>
      </c>
      <c r="B835" s="621">
        <v>4.8099999999999997E-2</v>
      </c>
      <c r="C835" s="622">
        <v>7.3999999999999996E-2</v>
      </c>
      <c r="D835" s="623">
        <v>0.1114</v>
      </c>
      <c r="E835" s="621">
        <v>4.8099999999999997E-2</v>
      </c>
      <c r="F835" s="622">
        <v>7.4099999999999999E-2</v>
      </c>
      <c r="G835" s="623">
        <v>0.1115</v>
      </c>
      <c r="H835" s="621">
        <v>5.5500000000000001E-2</v>
      </c>
      <c r="I835" s="622">
        <v>8.5400000000000004E-2</v>
      </c>
      <c r="J835" s="623">
        <v>0.12859999999999999</v>
      </c>
      <c r="K835" s="621">
        <v>6.2799999999999995E-2</v>
      </c>
      <c r="L835" s="622">
        <v>9.6600000000000005E-2</v>
      </c>
      <c r="M835" s="623">
        <v>0.1454</v>
      </c>
      <c r="N835" s="621">
        <v>6.8000000000000005E-2</v>
      </c>
      <c r="O835" s="622">
        <v>0.1046</v>
      </c>
      <c r="P835" s="623">
        <v>0.1575</v>
      </c>
      <c r="Q835" s="621">
        <v>9.6000000000000002E-2</v>
      </c>
      <c r="R835" s="622">
        <v>0.14779999999999999</v>
      </c>
      <c r="S835" s="623">
        <v>0.22259999999999999</v>
      </c>
      <c r="T835" s="621">
        <v>0.18440000000000001</v>
      </c>
      <c r="U835" s="622">
        <v>0.28439999999999999</v>
      </c>
      <c r="V835" s="623">
        <v>0.42830000000000001</v>
      </c>
      <c r="W835" s="621">
        <v>0.2286</v>
      </c>
      <c r="X835" s="622">
        <v>0.35299999999999998</v>
      </c>
      <c r="Y835" s="623">
        <v>0.53169999999999995</v>
      </c>
    </row>
    <row r="836" spans="1:25">
      <c r="A836" s="227">
        <f t="shared" si="12"/>
        <v>83.9</v>
      </c>
      <c r="B836" s="621">
        <v>4.7800000000000002E-2</v>
      </c>
      <c r="C836" s="622">
        <v>7.3800000000000004E-2</v>
      </c>
      <c r="D836" s="623">
        <v>0.1113</v>
      </c>
      <c r="E836" s="621">
        <v>4.7899999999999998E-2</v>
      </c>
      <c r="F836" s="622">
        <v>7.3899999999999993E-2</v>
      </c>
      <c r="G836" s="623">
        <v>0.1114</v>
      </c>
      <c r="H836" s="621">
        <v>5.5199999999999999E-2</v>
      </c>
      <c r="I836" s="622">
        <v>8.5300000000000001E-2</v>
      </c>
      <c r="J836" s="623">
        <v>0.1285</v>
      </c>
      <c r="K836" s="621">
        <v>6.2399999999999997E-2</v>
      </c>
      <c r="L836" s="622">
        <v>9.64E-2</v>
      </c>
      <c r="M836" s="623">
        <v>0.14530000000000001</v>
      </c>
      <c r="N836" s="621">
        <v>6.7599999999999993E-2</v>
      </c>
      <c r="O836" s="622">
        <v>0.10440000000000001</v>
      </c>
      <c r="P836" s="623">
        <v>0.15740000000000001</v>
      </c>
      <c r="Q836" s="621">
        <v>9.5500000000000002E-2</v>
      </c>
      <c r="R836" s="622">
        <v>0.14749999999999999</v>
      </c>
      <c r="S836" s="623">
        <v>0.22239999999999999</v>
      </c>
      <c r="T836" s="621">
        <v>0.1835</v>
      </c>
      <c r="U836" s="622">
        <v>0.2838</v>
      </c>
      <c r="V836" s="623">
        <v>0.42809999999999998</v>
      </c>
      <c r="W836" s="621">
        <v>0.22750000000000001</v>
      </c>
      <c r="X836" s="622">
        <v>0.35220000000000001</v>
      </c>
      <c r="Y836" s="623">
        <v>0.53139999999999998</v>
      </c>
    </row>
    <row r="837" spans="1:25">
      <c r="A837" s="227">
        <f t="shared" si="12"/>
        <v>84</v>
      </c>
      <c r="B837" s="621">
        <v>4.7600000000000003E-2</v>
      </c>
      <c r="C837" s="622">
        <v>7.3700000000000002E-2</v>
      </c>
      <c r="D837" s="623">
        <v>0.1113</v>
      </c>
      <c r="E837" s="621">
        <v>4.7600000000000003E-2</v>
      </c>
      <c r="F837" s="622">
        <v>7.3700000000000002E-2</v>
      </c>
      <c r="G837" s="623">
        <v>0.1113</v>
      </c>
      <c r="H837" s="621">
        <v>5.4899999999999997E-2</v>
      </c>
      <c r="I837" s="622">
        <v>8.5099999999999995E-2</v>
      </c>
      <c r="J837" s="623">
        <v>0.12839999999999999</v>
      </c>
      <c r="K837" s="621">
        <v>6.2100000000000002E-2</v>
      </c>
      <c r="L837" s="622">
        <v>9.6199999999999994E-2</v>
      </c>
      <c r="M837" s="623">
        <v>0.1452</v>
      </c>
      <c r="N837" s="621">
        <v>6.7299999999999999E-2</v>
      </c>
      <c r="O837" s="622">
        <v>0.1042</v>
      </c>
      <c r="P837" s="623">
        <v>0.1573</v>
      </c>
      <c r="Q837" s="621">
        <v>9.5000000000000001E-2</v>
      </c>
      <c r="R837" s="622">
        <v>0.1472</v>
      </c>
      <c r="S837" s="623">
        <v>0.2223</v>
      </c>
      <c r="T837" s="621">
        <v>0.18260000000000001</v>
      </c>
      <c r="U837" s="622">
        <v>0.28320000000000001</v>
      </c>
      <c r="V837" s="623">
        <v>0.42780000000000001</v>
      </c>
      <c r="W837" s="621">
        <v>0.2263</v>
      </c>
      <c r="X837" s="622">
        <v>0.35139999999999999</v>
      </c>
      <c r="Y837" s="623">
        <v>0.53110000000000002</v>
      </c>
    </row>
    <row r="838" spans="1:25">
      <c r="A838" s="227">
        <f t="shared" si="12"/>
        <v>84.1</v>
      </c>
      <c r="B838" s="621">
        <v>4.7399999999999998E-2</v>
      </c>
      <c r="C838" s="622">
        <v>7.3499999999999996E-2</v>
      </c>
      <c r="D838" s="623">
        <v>0.11119999999999999</v>
      </c>
      <c r="E838" s="621">
        <v>4.7399999999999998E-2</v>
      </c>
      <c r="F838" s="622">
        <v>7.3599999999999999E-2</v>
      </c>
      <c r="G838" s="623">
        <v>0.1113</v>
      </c>
      <c r="H838" s="621">
        <v>5.4699999999999999E-2</v>
      </c>
      <c r="I838" s="622">
        <v>8.4900000000000003E-2</v>
      </c>
      <c r="J838" s="623">
        <v>0.12839999999999999</v>
      </c>
      <c r="K838" s="621">
        <v>6.1800000000000001E-2</v>
      </c>
      <c r="L838" s="622">
        <v>9.5899999999999999E-2</v>
      </c>
      <c r="M838" s="623">
        <v>0.14510000000000001</v>
      </c>
      <c r="N838" s="621">
        <v>6.6900000000000001E-2</v>
      </c>
      <c r="O838" s="622">
        <v>0.10390000000000001</v>
      </c>
      <c r="P838" s="623">
        <v>0.15720000000000001</v>
      </c>
      <c r="Q838" s="621">
        <v>9.4600000000000004E-2</v>
      </c>
      <c r="R838" s="622">
        <v>0.1469</v>
      </c>
      <c r="S838" s="623">
        <v>0.22209999999999999</v>
      </c>
      <c r="T838" s="621">
        <v>0.18160000000000001</v>
      </c>
      <c r="U838" s="622">
        <v>0.28249999999999997</v>
      </c>
      <c r="V838" s="623">
        <v>0.42759999999999998</v>
      </c>
      <c r="W838" s="621">
        <v>0.22520000000000001</v>
      </c>
      <c r="X838" s="622">
        <v>0.35060000000000002</v>
      </c>
      <c r="Y838" s="623">
        <v>0.53080000000000005</v>
      </c>
    </row>
    <row r="839" spans="1:25">
      <c r="A839" s="227">
        <f t="shared" si="12"/>
        <v>84.2</v>
      </c>
      <c r="B839" s="621">
        <v>4.7100000000000003E-2</v>
      </c>
      <c r="C839" s="622">
        <v>7.3400000000000007E-2</v>
      </c>
      <c r="D839" s="623">
        <v>0.1111</v>
      </c>
      <c r="E839" s="621">
        <v>4.7100000000000003E-2</v>
      </c>
      <c r="F839" s="622">
        <v>7.3400000000000007E-2</v>
      </c>
      <c r="G839" s="623">
        <v>0.11119999999999999</v>
      </c>
      <c r="H839" s="621">
        <v>5.4399999999999997E-2</v>
      </c>
      <c r="I839" s="622">
        <v>8.4699999999999998E-2</v>
      </c>
      <c r="J839" s="623">
        <v>0.1283</v>
      </c>
      <c r="K839" s="621">
        <v>6.1499999999999999E-2</v>
      </c>
      <c r="L839" s="622">
        <v>9.5699999999999993E-2</v>
      </c>
      <c r="M839" s="623">
        <v>0.14499999999999999</v>
      </c>
      <c r="N839" s="621">
        <v>6.6600000000000006E-2</v>
      </c>
      <c r="O839" s="622">
        <v>0.1037</v>
      </c>
      <c r="P839" s="623">
        <v>0.15709999999999999</v>
      </c>
      <c r="Q839" s="621">
        <v>9.4100000000000003E-2</v>
      </c>
      <c r="R839" s="622">
        <v>0.14649999999999999</v>
      </c>
      <c r="S839" s="623">
        <v>0.222</v>
      </c>
      <c r="T839" s="621">
        <v>0.1807</v>
      </c>
      <c r="U839" s="622">
        <v>0.28189999999999998</v>
      </c>
      <c r="V839" s="623">
        <v>0.42730000000000001</v>
      </c>
      <c r="W839" s="621">
        <v>0.224</v>
      </c>
      <c r="X839" s="622">
        <v>0.34989999999999999</v>
      </c>
      <c r="Y839" s="623">
        <v>0.53049999999999997</v>
      </c>
    </row>
    <row r="840" spans="1:25">
      <c r="A840" s="227">
        <f t="shared" si="12"/>
        <v>84.3</v>
      </c>
      <c r="B840" s="621">
        <v>4.6899999999999997E-2</v>
      </c>
      <c r="C840" s="622">
        <v>7.3200000000000001E-2</v>
      </c>
      <c r="D840" s="623">
        <v>0.1111</v>
      </c>
      <c r="E840" s="621">
        <v>4.6899999999999997E-2</v>
      </c>
      <c r="F840" s="622">
        <v>7.3200000000000001E-2</v>
      </c>
      <c r="G840" s="623">
        <v>0.1111</v>
      </c>
      <c r="H840" s="621">
        <v>5.4100000000000002E-2</v>
      </c>
      <c r="I840" s="622">
        <v>8.4500000000000006E-2</v>
      </c>
      <c r="J840" s="623">
        <v>0.12820000000000001</v>
      </c>
      <c r="K840" s="621">
        <v>6.1199999999999997E-2</v>
      </c>
      <c r="L840" s="622">
        <v>9.5500000000000002E-2</v>
      </c>
      <c r="M840" s="623">
        <v>0.14499999999999999</v>
      </c>
      <c r="N840" s="621">
        <v>6.6299999999999998E-2</v>
      </c>
      <c r="O840" s="622">
        <v>0.10349999999999999</v>
      </c>
      <c r="P840" s="623">
        <v>0.157</v>
      </c>
      <c r="Q840" s="621">
        <v>9.3600000000000003E-2</v>
      </c>
      <c r="R840" s="622">
        <v>0.1462</v>
      </c>
      <c r="S840" s="623">
        <v>0.22189999999999999</v>
      </c>
      <c r="T840" s="621">
        <v>0.17979999999999999</v>
      </c>
      <c r="U840" s="622">
        <v>0.28129999999999999</v>
      </c>
      <c r="V840" s="623">
        <v>0.42709999999999998</v>
      </c>
      <c r="W840" s="621">
        <v>0.22289999999999999</v>
      </c>
      <c r="X840" s="622">
        <v>0.34920000000000001</v>
      </c>
      <c r="Y840" s="623">
        <v>0.5302</v>
      </c>
    </row>
    <row r="841" spans="1:25">
      <c r="A841" s="227">
        <f t="shared" si="12"/>
        <v>84.4</v>
      </c>
      <c r="B841" s="621">
        <v>4.6699999999999998E-2</v>
      </c>
      <c r="C841" s="622">
        <v>7.3099999999999998E-2</v>
      </c>
      <c r="D841" s="623">
        <v>0.111</v>
      </c>
      <c r="E841" s="621">
        <v>4.6699999999999998E-2</v>
      </c>
      <c r="F841" s="622">
        <v>7.3099999999999998E-2</v>
      </c>
      <c r="G841" s="623">
        <v>0.1111</v>
      </c>
      <c r="H841" s="621">
        <v>5.3900000000000003E-2</v>
      </c>
      <c r="I841" s="622">
        <v>8.43E-2</v>
      </c>
      <c r="J841" s="623">
        <v>0.12820000000000001</v>
      </c>
      <c r="K841" s="621">
        <v>6.0900000000000003E-2</v>
      </c>
      <c r="L841" s="622">
        <v>9.5299999999999996E-2</v>
      </c>
      <c r="M841" s="623">
        <v>0.1449</v>
      </c>
      <c r="N841" s="621">
        <v>6.59E-2</v>
      </c>
      <c r="O841" s="622">
        <v>0.1033</v>
      </c>
      <c r="P841" s="623">
        <v>0.15690000000000001</v>
      </c>
      <c r="Q841" s="621">
        <v>9.3200000000000005E-2</v>
      </c>
      <c r="R841" s="622">
        <v>0.1459</v>
      </c>
      <c r="S841" s="623">
        <v>0.2218</v>
      </c>
      <c r="T841" s="621">
        <v>0.1789</v>
      </c>
      <c r="U841" s="622">
        <v>0.28079999999999999</v>
      </c>
      <c r="V841" s="623">
        <v>0.4269</v>
      </c>
      <c r="W841" s="621">
        <v>0.2218</v>
      </c>
      <c r="X841" s="622">
        <v>0.34849999999999998</v>
      </c>
      <c r="Y841" s="623">
        <v>0.53</v>
      </c>
    </row>
    <row r="842" spans="1:25">
      <c r="A842" s="227">
        <f t="shared" ref="A842:A905" si="13">ROUND(A841+0.1,1)</f>
        <v>84.5</v>
      </c>
      <c r="B842" s="621">
        <v>4.6399999999999997E-2</v>
      </c>
      <c r="C842" s="622">
        <v>7.2900000000000006E-2</v>
      </c>
      <c r="D842" s="623">
        <v>0.111</v>
      </c>
      <c r="E842" s="621">
        <v>4.65E-2</v>
      </c>
      <c r="F842" s="622">
        <v>7.2900000000000006E-2</v>
      </c>
      <c r="G842" s="623">
        <v>0.111</v>
      </c>
      <c r="H842" s="621">
        <v>5.3600000000000002E-2</v>
      </c>
      <c r="I842" s="622">
        <v>8.4199999999999997E-2</v>
      </c>
      <c r="J842" s="623">
        <v>0.12809999999999999</v>
      </c>
      <c r="K842" s="621">
        <v>6.0600000000000001E-2</v>
      </c>
      <c r="L842" s="622">
        <v>9.5100000000000004E-2</v>
      </c>
      <c r="M842" s="623">
        <v>0.14480000000000001</v>
      </c>
      <c r="N842" s="621">
        <v>6.5600000000000006E-2</v>
      </c>
      <c r="O842" s="622">
        <v>0.1031</v>
      </c>
      <c r="P842" s="623">
        <v>0.15690000000000001</v>
      </c>
      <c r="Q842" s="621">
        <v>9.2700000000000005E-2</v>
      </c>
      <c r="R842" s="622">
        <v>0.14560000000000001</v>
      </c>
      <c r="S842" s="623">
        <v>0.22170000000000001</v>
      </c>
      <c r="T842" s="621">
        <v>0.17810000000000001</v>
      </c>
      <c r="U842" s="622">
        <v>0.2802</v>
      </c>
      <c r="V842" s="623">
        <v>0.42670000000000002</v>
      </c>
      <c r="W842" s="621">
        <v>0.22070000000000001</v>
      </c>
      <c r="X842" s="622">
        <v>0.3478</v>
      </c>
      <c r="Y842" s="623">
        <v>0.52969999999999995</v>
      </c>
    </row>
    <row r="843" spans="1:25">
      <c r="A843" s="227">
        <f t="shared" si="13"/>
        <v>84.6</v>
      </c>
      <c r="B843" s="621">
        <v>4.6199999999999998E-2</v>
      </c>
      <c r="C843" s="622">
        <v>7.2800000000000004E-2</v>
      </c>
      <c r="D843" s="623">
        <v>0.1109</v>
      </c>
      <c r="E843" s="621">
        <v>4.6199999999999998E-2</v>
      </c>
      <c r="F843" s="622">
        <v>7.2800000000000004E-2</v>
      </c>
      <c r="G843" s="623">
        <v>0.111</v>
      </c>
      <c r="H843" s="621">
        <v>5.33E-2</v>
      </c>
      <c r="I843" s="622">
        <v>8.4000000000000005E-2</v>
      </c>
      <c r="J843" s="623">
        <v>0.12809999999999999</v>
      </c>
      <c r="K843" s="621">
        <v>6.0299999999999999E-2</v>
      </c>
      <c r="L843" s="622">
        <v>9.5000000000000001E-2</v>
      </c>
      <c r="M843" s="623">
        <v>0.1447</v>
      </c>
      <c r="N843" s="621">
        <v>6.5299999999999997E-2</v>
      </c>
      <c r="O843" s="622">
        <v>0.10290000000000001</v>
      </c>
      <c r="P843" s="623">
        <v>0.15679999999999999</v>
      </c>
      <c r="Q843" s="621">
        <v>9.2200000000000004E-2</v>
      </c>
      <c r="R843" s="622">
        <v>0.14530000000000001</v>
      </c>
      <c r="S843" s="623">
        <v>0.22159999999999999</v>
      </c>
      <c r="T843" s="621">
        <v>0.1772</v>
      </c>
      <c r="U843" s="622">
        <v>0.27960000000000002</v>
      </c>
      <c r="V843" s="623">
        <v>0.42649999999999999</v>
      </c>
      <c r="W843" s="621">
        <v>0.21970000000000001</v>
      </c>
      <c r="X843" s="622">
        <v>0.34710000000000002</v>
      </c>
      <c r="Y843" s="623">
        <v>0.52949999999999997</v>
      </c>
    </row>
    <row r="844" spans="1:25">
      <c r="A844" s="227">
        <f t="shared" si="13"/>
        <v>84.7</v>
      </c>
      <c r="B844" s="621">
        <v>4.5999999999999999E-2</v>
      </c>
      <c r="C844" s="622">
        <v>7.2599999999999998E-2</v>
      </c>
      <c r="D844" s="623">
        <v>0.1109</v>
      </c>
      <c r="E844" s="621">
        <v>4.5999999999999999E-2</v>
      </c>
      <c r="F844" s="622">
        <v>7.2700000000000001E-2</v>
      </c>
      <c r="G844" s="623">
        <v>0.1109</v>
      </c>
      <c r="H844" s="621">
        <v>5.3100000000000001E-2</v>
      </c>
      <c r="I844" s="622">
        <v>8.3799999999999999E-2</v>
      </c>
      <c r="J844" s="623">
        <v>0.128</v>
      </c>
      <c r="K844" s="621">
        <v>0.06</v>
      </c>
      <c r="L844" s="622">
        <v>9.4799999999999995E-2</v>
      </c>
      <c r="M844" s="623">
        <v>0.1447</v>
      </c>
      <c r="N844" s="621">
        <v>6.5000000000000002E-2</v>
      </c>
      <c r="O844" s="622">
        <v>0.1027</v>
      </c>
      <c r="P844" s="623">
        <v>0.15670000000000001</v>
      </c>
      <c r="Q844" s="621">
        <v>9.1800000000000007E-2</v>
      </c>
      <c r="R844" s="622">
        <v>0.14510000000000001</v>
      </c>
      <c r="S844" s="623">
        <v>0.2215</v>
      </c>
      <c r="T844" s="621">
        <v>0.1764</v>
      </c>
      <c r="U844" s="622">
        <v>0.27910000000000001</v>
      </c>
      <c r="V844" s="623">
        <v>0.42630000000000001</v>
      </c>
      <c r="W844" s="621">
        <v>0.21859999999999999</v>
      </c>
      <c r="X844" s="622">
        <v>0.34639999999999999</v>
      </c>
      <c r="Y844" s="623">
        <v>0.52929999999999999</v>
      </c>
    </row>
    <row r="845" spans="1:25">
      <c r="A845" s="227">
        <f t="shared" si="13"/>
        <v>84.8</v>
      </c>
      <c r="B845" s="621">
        <v>4.58E-2</v>
      </c>
      <c r="C845" s="622">
        <v>7.2499999999999995E-2</v>
      </c>
      <c r="D845" s="623">
        <v>0.1108</v>
      </c>
      <c r="E845" s="621">
        <v>4.58E-2</v>
      </c>
      <c r="F845" s="622">
        <v>7.2499999999999995E-2</v>
      </c>
      <c r="G845" s="623">
        <v>0.1109</v>
      </c>
      <c r="H845" s="621">
        <v>5.28E-2</v>
      </c>
      <c r="I845" s="622">
        <v>8.3699999999999997E-2</v>
      </c>
      <c r="J845" s="623">
        <v>0.128</v>
      </c>
      <c r="K845" s="621">
        <v>5.9700000000000003E-2</v>
      </c>
      <c r="L845" s="622">
        <v>9.4600000000000004E-2</v>
      </c>
      <c r="M845" s="623">
        <v>0.14460000000000001</v>
      </c>
      <c r="N845" s="621">
        <v>6.4699999999999994E-2</v>
      </c>
      <c r="O845" s="622">
        <v>0.10249999999999999</v>
      </c>
      <c r="P845" s="623">
        <v>0.15670000000000001</v>
      </c>
      <c r="Q845" s="621">
        <v>9.1399999999999995E-2</v>
      </c>
      <c r="R845" s="622">
        <v>0.14480000000000001</v>
      </c>
      <c r="S845" s="623">
        <v>0.22140000000000001</v>
      </c>
      <c r="T845" s="621">
        <v>0.17549999999999999</v>
      </c>
      <c r="U845" s="622">
        <v>0.27860000000000001</v>
      </c>
      <c r="V845" s="623">
        <v>0.42620000000000002</v>
      </c>
      <c r="W845" s="621">
        <v>0.21759999999999999</v>
      </c>
      <c r="X845" s="622">
        <v>0.34570000000000001</v>
      </c>
      <c r="Y845" s="623">
        <v>0.52910000000000001</v>
      </c>
    </row>
    <row r="846" spans="1:25">
      <c r="A846" s="227">
        <f t="shared" si="13"/>
        <v>84.9</v>
      </c>
      <c r="B846" s="621">
        <v>4.5499999999999999E-2</v>
      </c>
      <c r="C846" s="622">
        <v>7.2300000000000003E-2</v>
      </c>
      <c r="D846" s="623">
        <v>0.1108</v>
      </c>
      <c r="E846" s="621">
        <v>4.5600000000000002E-2</v>
      </c>
      <c r="F846" s="622">
        <v>7.2400000000000006E-2</v>
      </c>
      <c r="G846" s="623">
        <v>0.1109</v>
      </c>
      <c r="H846" s="621">
        <v>5.2600000000000001E-2</v>
      </c>
      <c r="I846" s="622">
        <v>8.3500000000000005E-2</v>
      </c>
      <c r="J846" s="623">
        <v>0.12790000000000001</v>
      </c>
      <c r="K846" s="621">
        <v>5.9400000000000001E-2</v>
      </c>
      <c r="L846" s="622">
        <v>9.4399999999999998E-2</v>
      </c>
      <c r="M846" s="623">
        <v>0.14460000000000001</v>
      </c>
      <c r="N846" s="621">
        <v>6.4399999999999999E-2</v>
      </c>
      <c r="O846" s="622">
        <v>0.1023</v>
      </c>
      <c r="P846" s="623">
        <v>0.15659999999999999</v>
      </c>
      <c r="Q846" s="621">
        <v>9.0899999999999995E-2</v>
      </c>
      <c r="R846" s="622">
        <v>0.14449999999999999</v>
      </c>
      <c r="S846" s="623">
        <v>0.2213</v>
      </c>
      <c r="T846" s="621">
        <v>0.17469999999999999</v>
      </c>
      <c r="U846" s="622">
        <v>0.27810000000000001</v>
      </c>
      <c r="V846" s="623">
        <v>0.42599999999999999</v>
      </c>
      <c r="W846" s="621">
        <v>0.21659999999999999</v>
      </c>
      <c r="X846" s="622">
        <v>0.34510000000000002</v>
      </c>
      <c r="Y846" s="623">
        <v>0.52890000000000004</v>
      </c>
    </row>
    <row r="847" spans="1:25">
      <c r="A847" s="227">
        <f t="shared" si="13"/>
        <v>85</v>
      </c>
      <c r="B847" s="621">
        <v>4.53E-2</v>
      </c>
      <c r="C847" s="622">
        <v>7.22E-2</v>
      </c>
      <c r="D847" s="623">
        <v>0.11070000000000001</v>
      </c>
      <c r="E847" s="621">
        <v>4.5400000000000003E-2</v>
      </c>
      <c r="F847" s="622">
        <v>7.2300000000000003E-2</v>
      </c>
      <c r="G847" s="623">
        <v>0.1108</v>
      </c>
      <c r="H847" s="621">
        <v>5.2299999999999999E-2</v>
      </c>
      <c r="I847" s="622">
        <v>8.3400000000000002E-2</v>
      </c>
      <c r="J847" s="623">
        <v>0.12790000000000001</v>
      </c>
      <c r="K847" s="621">
        <v>5.9200000000000003E-2</v>
      </c>
      <c r="L847" s="622">
        <v>9.4200000000000006E-2</v>
      </c>
      <c r="M847" s="623">
        <v>0.14449999999999999</v>
      </c>
      <c r="N847" s="621">
        <v>6.4100000000000004E-2</v>
      </c>
      <c r="O847" s="622">
        <v>0.1021</v>
      </c>
      <c r="P847" s="623">
        <v>0.15659999999999999</v>
      </c>
      <c r="Q847" s="621">
        <v>9.0499999999999997E-2</v>
      </c>
      <c r="R847" s="622">
        <v>0.14430000000000001</v>
      </c>
      <c r="S847" s="623">
        <v>0.2213</v>
      </c>
      <c r="T847" s="621">
        <v>0.1739</v>
      </c>
      <c r="U847" s="622">
        <v>0.27760000000000001</v>
      </c>
      <c r="V847" s="623">
        <v>0.4259</v>
      </c>
      <c r="W847" s="621">
        <v>0.21560000000000001</v>
      </c>
      <c r="X847" s="622">
        <v>0.34449999999999997</v>
      </c>
      <c r="Y847" s="623">
        <v>0.52869999999999995</v>
      </c>
    </row>
    <row r="848" spans="1:25">
      <c r="A848" s="227">
        <f t="shared" si="13"/>
        <v>85.1</v>
      </c>
      <c r="B848" s="621">
        <v>4.5100000000000001E-2</v>
      </c>
      <c r="C848" s="622">
        <v>7.2099999999999997E-2</v>
      </c>
      <c r="D848" s="623">
        <v>0.11070000000000001</v>
      </c>
      <c r="E848" s="621">
        <v>4.5199999999999997E-2</v>
      </c>
      <c r="F848" s="622">
        <v>7.2099999999999997E-2</v>
      </c>
      <c r="G848" s="623">
        <v>0.1108</v>
      </c>
      <c r="H848" s="621">
        <v>5.21E-2</v>
      </c>
      <c r="I848" s="622">
        <v>8.3199999999999996E-2</v>
      </c>
      <c r="J848" s="623">
        <v>0.1278</v>
      </c>
      <c r="K848" s="621">
        <v>5.8900000000000001E-2</v>
      </c>
      <c r="L848" s="622">
        <v>9.4100000000000003E-2</v>
      </c>
      <c r="M848" s="623">
        <v>0.14449999999999999</v>
      </c>
      <c r="N848" s="621">
        <v>6.3799999999999996E-2</v>
      </c>
      <c r="O848" s="622">
        <v>0.1019</v>
      </c>
      <c r="P848" s="623">
        <v>0.1565</v>
      </c>
      <c r="Q848" s="621">
        <v>9.01E-2</v>
      </c>
      <c r="R848" s="622">
        <v>0.14399999999999999</v>
      </c>
      <c r="S848" s="623">
        <v>0.22120000000000001</v>
      </c>
      <c r="T848" s="621">
        <v>0.1731</v>
      </c>
      <c r="U848" s="622">
        <v>0.27710000000000001</v>
      </c>
      <c r="V848" s="623">
        <v>0.42580000000000001</v>
      </c>
      <c r="W848" s="621">
        <v>0.21460000000000001</v>
      </c>
      <c r="X848" s="622">
        <v>0.34389999999999998</v>
      </c>
      <c r="Y848" s="623">
        <v>0.52859999999999996</v>
      </c>
    </row>
    <row r="849" spans="1:25">
      <c r="A849" s="227">
        <f t="shared" si="13"/>
        <v>85.2</v>
      </c>
      <c r="B849" s="621">
        <v>4.4900000000000002E-2</v>
      </c>
      <c r="C849" s="622">
        <v>7.1999999999999995E-2</v>
      </c>
      <c r="D849" s="623">
        <v>0.11070000000000001</v>
      </c>
      <c r="E849" s="621">
        <v>4.4900000000000002E-2</v>
      </c>
      <c r="F849" s="622">
        <v>7.1999999999999995E-2</v>
      </c>
      <c r="G849" s="623">
        <v>0.1108</v>
      </c>
      <c r="H849" s="621">
        <v>5.1900000000000002E-2</v>
      </c>
      <c r="I849" s="622">
        <v>8.3099999999999993E-2</v>
      </c>
      <c r="J849" s="623">
        <v>0.1278</v>
      </c>
      <c r="K849" s="621">
        <v>5.8599999999999999E-2</v>
      </c>
      <c r="L849" s="622">
        <v>9.3899999999999997E-2</v>
      </c>
      <c r="M849" s="623">
        <v>0.14449999999999999</v>
      </c>
      <c r="N849" s="621">
        <v>6.3500000000000001E-2</v>
      </c>
      <c r="O849" s="622">
        <v>0.1017</v>
      </c>
      <c r="P849" s="623">
        <v>0.1565</v>
      </c>
      <c r="Q849" s="621">
        <v>8.9700000000000002E-2</v>
      </c>
      <c r="R849" s="622">
        <v>0.14369999999999999</v>
      </c>
      <c r="S849" s="623">
        <v>0.22109999999999999</v>
      </c>
      <c r="T849" s="621">
        <v>0.17230000000000001</v>
      </c>
      <c r="U849" s="622">
        <v>0.27660000000000001</v>
      </c>
      <c r="V849" s="623">
        <v>0.42570000000000002</v>
      </c>
      <c r="W849" s="621">
        <v>0.21360000000000001</v>
      </c>
      <c r="X849" s="622">
        <v>0.34329999999999999</v>
      </c>
      <c r="Y849" s="623">
        <v>0.52849999999999997</v>
      </c>
    </row>
    <row r="850" spans="1:25">
      <c r="A850" s="227">
        <f t="shared" si="13"/>
        <v>85.3</v>
      </c>
      <c r="B850" s="621">
        <v>4.4699999999999997E-2</v>
      </c>
      <c r="C850" s="622">
        <v>7.1800000000000003E-2</v>
      </c>
      <c r="D850" s="623">
        <v>0.11070000000000001</v>
      </c>
      <c r="E850" s="621">
        <v>4.4699999999999997E-2</v>
      </c>
      <c r="F850" s="622">
        <v>7.1900000000000006E-2</v>
      </c>
      <c r="G850" s="623">
        <v>0.11070000000000001</v>
      </c>
      <c r="H850" s="621">
        <v>5.16E-2</v>
      </c>
      <c r="I850" s="622">
        <v>8.2900000000000001E-2</v>
      </c>
      <c r="J850" s="623">
        <v>0.1278</v>
      </c>
      <c r="K850" s="621">
        <v>5.8400000000000001E-2</v>
      </c>
      <c r="L850" s="622">
        <v>9.3700000000000006E-2</v>
      </c>
      <c r="M850" s="623">
        <v>0.1444</v>
      </c>
      <c r="N850" s="621">
        <v>6.3200000000000006E-2</v>
      </c>
      <c r="O850" s="622">
        <v>0.10150000000000001</v>
      </c>
      <c r="P850" s="623">
        <v>0.15640000000000001</v>
      </c>
      <c r="Q850" s="621">
        <v>8.9300000000000004E-2</v>
      </c>
      <c r="R850" s="622">
        <v>0.14349999999999999</v>
      </c>
      <c r="S850" s="623">
        <v>0.22109999999999999</v>
      </c>
      <c r="T850" s="621">
        <v>0.17150000000000001</v>
      </c>
      <c r="U850" s="622">
        <v>0.27610000000000001</v>
      </c>
      <c r="V850" s="623">
        <v>0.42559999999999998</v>
      </c>
      <c r="W850" s="621">
        <v>0.21260000000000001</v>
      </c>
      <c r="X850" s="622">
        <v>0.3427</v>
      </c>
      <c r="Y850" s="623">
        <v>0.52829999999999999</v>
      </c>
    </row>
    <row r="851" spans="1:25">
      <c r="A851" s="227">
        <f t="shared" si="13"/>
        <v>85.4</v>
      </c>
      <c r="B851" s="621">
        <v>4.4499999999999998E-2</v>
      </c>
      <c r="C851" s="622">
        <v>7.17E-2</v>
      </c>
      <c r="D851" s="623">
        <v>0.1106</v>
      </c>
      <c r="E851" s="621">
        <v>4.4499999999999998E-2</v>
      </c>
      <c r="F851" s="622">
        <v>7.1800000000000003E-2</v>
      </c>
      <c r="G851" s="623">
        <v>0.11070000000000001</v>
      </c>
      <c r="H851" s="621">
        <v>5.1400000000000001E-2</v>
      </c>
      <c r="I851" s="622">
        <v>8.2799999999999999E-2</v>
      </c>
      <c r="J851" s="623">
        <v>0.12770000000000001</v>
      </c>
      <c r="K851" s="621">
        <v>5.8099999999999999E-2</v>
      </c>
      <c r="L851" s="622">
        <v>9.3600000000000003E-2</v>
      </c>
      <c r="M851" s="623">
        <v>0.1444</v>
      </c>
      <c r="N851" s="621">
        <v>6.2899999999999998E-2</v>
      </c>
      <c r="O851" s="622">
        <v>0.1014</v>
      </c>
      <c r="P851" s="623">
        <v>0.15640000000000001</v>
      </c>
      <c r="Q851" s="621">
        <v>8.8900000000000007E-2</v>
      </c>
      <c r="R851" s="622">
        <v>0.14330000000000001</v>
      </c>
      <c r="S851" s="623">
        <v>0.221</v>
      </c>
      <c r="T851" s="621">
        <v>0.17080000000000001</v>
      </c>
      <c r="U851" s="622">
        <v>0.27560000000000001</v>
      </c>
      <c r="V851" s="623">
        <v>0.42549999999999999</v>
      </c>
      <c r="W851" s="621">
        <v>0.2117</v>
      </c>
      <c r="X851" s="622">
        <v>0.34210000000000002</v>
      </c>
      <c r="Y851" s="623">
        <v>0.5282</v>
      </c>
    </row>
    <row r="852" spans="1:25">
      <c r="A852" s="227">
        <f t="shared" si="13"/>
        <v>85.5</v>
      </c>
      <c r="B852" s="621">
        <v>4.4299999999999999E-2</v>
      </c>
      <c r="C852" s="622">
        <v>7.1599999999999997E-2</v>
      </c>
      <c r="D852" s="623">
        <v>0.1106</v>
      </c>
      <c r="E852" s="621">
        <v>4.4299999999999999E-2</v>
      </c>
      <c r="F852" s="622">
        <v>7.1599999999999997E-2</v>
      </c>
      <c r="G852" s="623">
        <v>0.11070000000000001</v>
      </c>
      <c r="H852" s="621">
        <v>5.1200000000000002E-2</v>
      </c>
      <c r="I852" s="622">
        <v>8.2699999999999996E-2</v>
      </c>
      <c r="J852" s="623">
        <v>0.12770000000000001</v>
      </c>
      <c r="K852" s="621">
        <v>5.7799999999999997E-2</v>
      </c>
      <c r="L852" s="622">
        <v>9.3399999999999997E-2</v>
      </c>
      <c r="M852" s="623">
        <v>0.1444</v>
      </c>
      <c r="N852" s="621">
        <v>6.2600000000000003E-2</v>
      </c>
      <c r="O852" s="622">
        <v>0.1012</v>
      </c>
      <c r="P852" s="623">
        <v>0.15640000000000001</v>
      </c>
      <c r="Q852" s="621">
        <v>8.8499999999999995E-2</v>
      </c>
      <c r="R852" s="622">
        <v>0.14299999999999999</v>
      </c>
      <c r="S852" s="623">
        <v>0.221</v>
      </c>
      <c r="T852" s="621">
        <v>0.17</v>
      </c>
      <c r="U852" s="622">
        <v>0.2752</v>
      </c>
      <c r="V852" s="623">
        <v>0.4254</v>
      </c>
      <c r="W852" s="621">
        <v>0.2107</v>
      </c>
      <c r="X852" s="622">
        <v>0.34160000000000001</v>
      </c>
      <c r="Y852" s="623">
        <v>0.52810000000000001</v>
      </c>
    </row>
    <row r="853" spans="1:25">
      <c r="A853" s="227">
        <f t="shared" si="13"/>
        <v>85.6</v>
      </c>
      <c r="B853" s="621">
        <v>4.41E-2</v>
      </c>
      <c r="C853" s="622">
        <v>7.1499999999999994E-2</v>
      </c>
      <c r="D853" s="623">
        <v>0.1106</v>
      </c>
      <c r="E853" s="621">
        <v>4.4200000000000003E-2</v>
      </c>
      <c r="F853" s="622">
        <v>7.1499999999999994E-2</v>
      </c>
      <c r="G853" s="623">
        <v>0.11070000000000001</v>
      </c>
      <c r="H853" s="621">
        <v>5.0900000000000001E-2</v>
      </c>
      <c r="I853" s="622">
        <v>8.2500000000000004E-2</v>
      </c>
      <c r="J853" s="623">
        <v>0.12770000000000001</v>
      </c>
      <c r="K853" s="621">
        <v>5.7599999999999998E-2</v>
      </c>
      <c r="L853" s="622">
        <v>9.3299999999999994E-2</v>
      </c>
      <c r="M853" s="623">
        <v>0.14430000000000001</v>
      </c>
      <c r="N853" s="621">
        <v>6.2399999999999997E-2</v>
      </c>
      <c r="O853" s="622">
        <v>0.10100000000000001</v>
      </c>
      <c r="P853" s="623">
        <v>0.15640000000000001</v>
      </c>
      <c r="Q853" s="621">
        <v>8.8099999999999998E-2</v>
      </c>
      <c r="R853" s="622">
        <v>0.14280000000000001</v>
      </c>
      <c r="S853" s="623">
        <v>0.221</v>
      </c>
      <c r="T853" s="621">
        <v>0.16930000000000001</v>
      </c>
      <c r="U853" s="622">
        <v>0.27479999999999999</v>
      </c>
      <c r="V853" s="623">
        <v>0.42530000000000001</v>
      </c>
      <c r="W853" s="621">
        <v>0.20979999999999999</v>
      </c>
      <c r="X853" s="622">
        <v>0.34100000000000003</v>
      </c>
      <c r="Y853" s="623">
        <v>0.52810000000000001</v>
      </c>
    </row>
    <row r="854" spans="1:25">
      <c r="A854" s="227">
        <f t="shared" si="13"/>
        <v>85.7</v>
      </c>
      <c r="B854" s="621">
        <v>4.3900000000000002E-2</v>
      </c>
      <c r="C854" s="622">
        <v>7.1400000000000005E-2</v>
      </c>
      <c r="D854" s="623">
        <v>0.1106</v>
      </c>
      <c r="E854" s="621">
        <v>4.3999999999999997E-2</v>
      </c>
      <c r="F854" s="622">
        <v>7.1400000000000005E-2</v>
      </c>
      <c r="G854" s="623">
        <v>0.1106</v>
      </c>
      <c r="H854" s="621">
        <v>5.0700000000000002E-2</v>
      </c>
      <c r="I854" s="622">
        <v>8.2400000000000001E-2</v>
      </c>
      <c r="J854" s="623">
        <v>0.12770000000000001</v>
      </c>
      <c r="K854" s="621">
        <v>5.7299999999999997E-2</v>
      </c>
      <c r="L854" s="622">
        <v>9.3100000000000002E-2</v>
      </c>
      <c r="M854" s="623">
        <v>0.14430000000000001</v>
      </c>
      <c r="N854" s="621">
        <v>6.2100000000000002E-2</v>
      </c>
      <c r="O854" s="622">
        <v>0.1009</v>
      </c>
      <c r="P854" s="623">
        <v>0.15629999999999999</v>
      </c>
      <c r="Q854" s="621">
        <v>8.77E-2</v>
      </c>
      <c r="R854" s="622">
        <v>0.1426</v>
      </c>
      <c r="S854" s="623">
        <v>0.22090000000000001</v>
      </c>
      <c r="T854" s="621">
        <v>0.16850000000000001</v>
      </c>
      <c r="U854" s="622">
        <v>0.27429999999999999</v>
      </c>
      <c r="V854" s="623">
        <v>0.42530000000000001</v>
      </c>
      <c r="W854" s="621">
        <v>0.2089</v>
      </c>
      <c r="X854" s="622">
        <v>0.34050000000000002</v>
      </c>
      <c r="Y854" s="623">
        <v>0.52800000000000002</v>
      </c>
    </row>
    <row r="855" spans="1:25">
      <c r="A855" s="227">
        <f t="shared" si="13"/>
        <v>85.8</v>
      </c>
      <c r="B855" s="621">
        <v>4.3700000000000003E-2</v>
      </c>
      <c r="C855" s="622">
        <v>7.1300000000000002E-2</v>
      </c>
      <c r="D855" s="623">
        <v>0.1106</v>
      </c>
      <c r="E855" s="621">
        <v>4.3799999999999999E-2</v>
      </c>
      <c r="F855" s="622">
        <v>7.1300000000000002E-2</v>
      </c>
      <c r="G855" s="623">
        <v>0.1106</v>
      </c>
      <c r="H855" s="621">
        <v>5.0500000000000003E-2</v>
      </c>
      <c r="I855" s="622">
        <v>8.2299999999999998E-2</v>
      </c>
      <c r="J855" s="623">
        <v>0.12770000000000001</v>
      </c>
      <c r="K855" s="621">
        <v>5.7099999999999998E-2</v>
      </c>
      <c r="L855" s="622">
        <v>9.2999999999999999E-2</v>
      </c>
      <c r="M855" s="623">
        <v>0.14430000000000001</v>
      </c>
      <c r="N855" s="621">
        <v>6.1800000000000001E-2</v>
      </c>
      <c r="O855" s="622">
        <v>0.1007</v>
      </c>
      <c r="P855" s="623">
        <v>0.15629999999999999</v>
      </c>
      <c r="Q855" s="621">
        <v>8.7400000000000005E-2</v>
      </c>
      <c r="R855" s="622">
        <v>0.1424</v>
      </c>
      <c r="S855" s="623">
        <v>0.22090000000000001</v>
      </c>
      <c r="T855" s="621">
        <v>0.1678</v>
      </c>
      <c r="U855" s="622">
        <v>0.27389999999999998</v>
      </c>
      <c r="V855" s="623">
        <v>0.42520000000000002</v>
      </c>
      <c r="W855" s="621">
        <v>0.20799999999999999</v>
      </c>
      <c r="X855" s="622">
        <v>0.34</v>
      </c>
      <c r="Y855" s="623">
        <v>0.52790000000000004</v>
      </c>
    </row>
    <row r="856" spans="1:25">
      <c r="A856" s="227">
        <f t="shared" si="13"/>
        <v>85.9</v>
      </c>
      <c r="B856" s="621">
        <v>4.36E-2</v>
      </c>
      <c r="C856" s="622">
        <v>7.1199999999999999E-2</v>
      </c>
      <c r="D856" s="623">
        <v>0.1106</v>
      </c>
      <c r="E856" s="621">
        <v>4.36E-2</v>
      </c>
      <c r="F856" s="622">
        <v>7.1199999999999999E-2</v>
      </c>
      <c r="G856" s="623">
        <v>0.1106</v>
      </c>
      <c r="H856" s="621">
        <v>5.0299999999999997E-2</v>
      </c>
      <c r="I856" s="622">
        <v>8.2100000000000006E-2</v>
      </c>
      <c r="J856" s="623">
        <v>0.12759999999999999</v>
      </c>
      <c r="K856" s="621">
        <v>5.6800000000000003E-2</v>
      </c>
      <c r="L856" s="622">
        <v>9.2899999999999996E-2</v>
      </c>
      <c r="M856" s="623">
        <v>0.14430000000000001</v>
      </c>
      <c r="N856" s="621">
        <v>6.1600000000000002E-2</v>
      </c>
      <c r="O856" s="622">
        <v>0.10059999999999999</v>
      </c>
      <c r="P856" s="623">
        <v>0.15629999999999999</v>
      </c>
      <c r="Q856" s="621">
        <v>8.6999999999999994E-2</v>
      </c>
      <c r="R856" s="622">
        <v>0.1421</v>
      </c>
      <c r="S856" s="623">
        <v>0.22090000000000001</v>
      </c>
      <c r="T856" s="621">
        <v>0.1671</v>
      </c>
      <c r="U856" s="622">
        <v>0.27350000000000002</v>
      </c>
      <c r="V856" s="623">
        <v>0.42520000000000002</v>
      </c>
      <c r="W856" s="621">
        <v>0.2072</v>
      </c>
      <c r="X856" s="622">
        <v>0.33950000000000002</v>
      </c>
      <c r="Y856" s="623">
        <v>0.52790000000000004</v>
      </c>
    </row>
    <row r="857" spans="1:25">
      <c r="A857" s="227">
        <f t="shared" si="13"/>
        <v>86</v>
      </c>
      <c r="B857" s="621">
        <v>4.3400000000000001E-2</v>
      </c>
      <c r="C857" s="622">
        <v>7.0999999999999994E-2</v>
      </c>
      <c r="D857" s="623">
        <v>0.1106</v>
      </c>
      <c r="E857" s="621">
        <v>4.3400000000000001E-2</v>
      </c>
      <c r="F857" s="622">
        <v>7.1099999999999997E-2</v>
      </c>
      <c r="G857" s="623">
        <v>0.1106</v>
      </c>
      <c r="H857" s="621">
        <v>5.0099999999999999E-2</v>
      </c>
      <c r="I857" s="622">
        <v>8.2000000000000003E-2</v>
      </c>
      <c r="J857" s="623">
        <v>0.12759999999999999</v>
      </c>
      <c r="K857" s="621">
        <v>5.6599999999999998E-2</v>
      </c>
      <c r="L857" s="622">
        <v>9.2700000000000005E-2</v>
      </c>
      <c r="M857" s="623">
        <v>0.14430000000000001</v>
      </c>
      <c r="N857" s="621">
        <v>6.13E-2</v>
      </c>
      <c r="O857" s="622">
        <v>0.1004</v>
      </c>
      <c r="P857" s="623">
        <v>0.15629999999999999</v>
      </c>
      <c r="Q857" s="621">
        <v>8.6599999999999996E-2</v>
      </c>
      <c r="R857" s="622">
        <v>0.1419</v>
      </c>
      <c r="S857" s="623">
        <v>0.22090000000000001</v>
      </c>
      <c r="T857" s="621">
        <v>0.16639999999999999</v>
      </c>
      <c r="U857" s="622">
        <v>0.27310000000000001</v>
      </c>
      <c r="V857" s="623">
        <v>0.42520000000000002</v>
      </c>
      <c r="W857" s="621">
        <v>0.20630000000000001</v>
      </c>
      <c r="X857" s="622">
        <v>0.33900000000000002</v>
      </c>
      <c r="Y857" s="623">
        <v>0.52790000000000004</v>
      </c>
    </row>
    <row r="858" spans="1:25">
      <c r="A858" s="227">
        <f t="shared" si="13"/>
        <v>86.1</v>
      </c>
      <c r="B858" s="621">
        <v>4.3200000000000002E-2</v>
      </c>
      <c r="C858" s="622">
        <v>7.0900000000000005E-2</v>
      </c>
      <c r="D858" s="623">
        <v>0.1105</v>
      </c>
      <c r="E858" s="621">
        <v>4.3200000000000002E-2</v>
      </c>
      <c r="F858" s="622">
        <v>7.0999999999999994E-2</v>
      </c>
      <c r="G858" s="623">
        <v>0.1106</v>
      </c>
      <c r="H858" s="621">
        <v>4.99E-2</v>
      </c>
      <c r="I858" s="622">
        <v>8.1900000000000001E-2</v>
      </c>
      <c r="J858" s="623">
        <v>0.12759999999999999</v>
      </c>
      <c r="K858" s="621">
        <v>5.6399999999999999E-2</v>
      </c>
      <c r="L858" s="622">
        <v>9.2600000000000002E-2</v>
      </c>
      <c r="M858" s="623">
        <v>0.14430000000000001</v>
      </c>
      <c r="N858" s="621">
        <v>6.1100000000000002E-2</v>
      </c>
      <c r="O858" s="622">
        <v>0.1003</v>
      </c>
      <c r="P858" s="623">
        <v>0.15629999999999999</v>
      </c>
      <c r="Q858" s="621">
        <v>8.6300000000000002E-2</v>
      </c>
      <c r="R858" s="622">
        <v>0.14169999999999999</v>
      </c>
      <c r="S858" s="623">
        <v>0.22090000000000001</v>
      </c>
      <c r="T858" s="621">
        <v>0.16569999999999999</v>
      </c>
      <c r="U858" s="622">
        <v>0.2727</v>
      </c>
      <c r="V858" s="623">
        <v>0.42520000000000002</v>
      </c>
      <c r="W858" s="621">
        <v>0.2054</v>
      </c>
      <c r="X858" s="622">
        <v>0.33850000000000002</v>
      </c>
      <c r="Y858" s="623">
        <v>0.52790000000000004</v>
      </c>
    </row>
    <row r="859" spans="1:25">
      <c r="A859" s="227">
        <f t="shared" si="13"/>
        <v>86.2</v>
      </c>
      <c r="B859" s="621">
        <v>4.2999999999999997E-2</v>
      </c>
      <c r="C859" s="622">
        <v>7.0800000000000002E-2</v>
      </c>
      <c r="D859" s="623">
        <v>0.1105</v>
      </c>
      <c r="E859" s="621">
        <v>4.3099999999999999E-2</v>
      </c>
      <c r="F859" s="622">
        <v>7.0900000000000005E-2</v>
      </c>
      <c r="G859" s="623">
        <v>0.1106</v>
      </c>
      <c r="H859" s="621">
        <v>4.9700000000000001E-2</v>
      </c>
      <c r="I859" s="622">
        <v>8.1799999999999998E-2</v>
      </c>
      <c r="J859" s="623">
        <v>0.12759999999999999</v>
      </c>
      <c r="K859" s="621">
        <v>5.6099999999999997E-2</v>
      </c>
      <c r="L859" s="622">
        <v>9.2499999999999999E-2</v>
      </c>
      <c r="M859" s="623">
        <v>0.14430000000000001</v>
      </c>
      <c r="N859" s="621">
        <v>6.08E-2</v>
      </c>
      <c r="O859" s="622">
        <v>0.1002</v>
      </c>
      <c r="P859" s="623">
        <v>0.15629999999999999</v>
      </c>
      <c r="Q859" s="621">
        <v>8.5900000000000004E-2</v>
      </c>
      <c r="R859" s="622">
        <v>0.14149999999999999</v>
      </c>
      <c r="S859" s="623">
        <v>0.22090000000000001</v>
      </c>
      <c r="T859" s="621">
        <v>0.16500000000000001</v>
      </c>
      <c r="U859" s="622">
        <v>0.27239999999999998</v>
      </c>
      <c r="V859" s="623">
        <v>0.42520000000000002</v>
      </c>
      <c r="W859" s="621">
        <v>0.2046</v>
      </c>
      <c r="X859" s="622">
        <v>0.33810000000000001</v>
      </c>
      <c r="Y859" s="623">
        <v>0.52790000000000004</v>
      </c>
    </row>
    <row r="860" spans="1:25">
      <c r="A860" s="227">
        <f t="shared" si="13"/>
        <v>86.3</v>
      </c>
      <c r="B860" s="621">
        <v>4.2799999999999998E-2</v>
      </c>
      <c r="C860" s="622">
        <v>7.0800000000000002E-2</v>
      </c>
      <c r="D860" s="623">
        <v>0.1105</v>
      </c>
      <c r="E860" s="621">
        <v>4.2900000000000001E-2</v>
      </c>
      <c r="F860" s="622">
        <v>7.0800000000000002E-2</v>
      </c>
      <c r="G860" s="623">
        <v>0.1106</v>
      </c>
      <c r="H860" s="621">
        <v>4.9500000000000002E-2</v>
      </c>
      <c r="I860" s="622">
        <v>8.1699999999999995E-2</v>
      </c>
      <c r="J860" s="623">
        <v>0.12759999999999999</v>
      </c>
      <c r="K860" s="621">
        <v>5.5899999999999998E-2</v>
      </c>
      <c r="L860" s="622">
        <v>9.2299999999999993E-2</v>
      </c>
      <c r="M860" s="623">
        <v>0.14430000000000001</v>
      </c>
      <c r="N860" s="621">
        <v>6.0600000000000001E-2</v>
      </c>
      <c r="O860" s="622">
        <v>0.1</v>
      </c>
      <c r="P860" s="623">
        <v>0.15629999999999999</v>
      </c>
      <c r="Q860" s="621">
        <v>8.5599999999999996E-2</v>
      </c>
      <c r="R860" s="622">
        <v>0.1414</v>
      </c>
      <c r="S860" s="623">
        <v>0.22090000000000001</v>
      </c>
      <c r="T860" s="621">
        <v>0.16439999999999999</v>
      </c>
      <c r="U860" s="622">
        <v>0.27200000000000002</v>
      </c>
      <c r="V860" s="623">
        <v>0.42520000000000002</v>
      </c>
      <c r="W860" s="621">
        <v>0.20380000000000001</v>
      </c>
      <c r="X860" s="622">
        <v>0.33760000000000001</v>
      </c>
      <c r="Y860" s="623">
        <v>0.52790000000000004</v>
      </c>
    </row>
    <row r="861" spans="1:25">
      <c r="A861" s="227">
        <f t="shared" si="13"/>
        <v>86.4</v>
      </c>
      <c r="B861" s="621">
        <v>4.2700000000000002E-2</v>
      </c>
      <c r="C861" s="622">
        <v>7.0699999999999999E-2</v>
      </c>
      <c r="D861" s="623">
        <v>0.1106</v>
      </c>
      <c r="E861" s="621">
        <v>4.2700000000000002E-2</v>
      </c>
      <c r="F861" s="622">
        <v>7.0699999999999999E-2</v>
      </c>
      <c r="G861" s="623">
        <v>0.1106</v>
      </c>
      <c r="H861" s="621">
        <v>4.9299999999999997E-2</v>
      </c>
      <c r="I861" s="622">
        <v>8.1600000000000006E-2</v>
      </c>
      <c r="J861" s="623">
        <v>0.12759999999999999</v>
      </c>
      <c r="K861" s="621">
        <v>5.57E-2</v>
      </c>
      <c r="L861" s="622">
        <v>9.2200000000000004E-2</v>
      </c>
      <c r="M861" s="623">
        <v>0.14430000000000001</v>
      </c>
      <c r="N861" s="621">
        <v>6.0299999999999999E-2</v>
      </c>
      <c r="O861" s="622">
        <v>9.9900000000000003E-2</v>
      </c>
      <c r="P861" s="623">
        <v>0.15629999999999999</v>
      </c>
      <c r="Q861" s="621">
        <v>8.5199999999999998E-2</v>
      </c>
      <c r="R861" s="622">
        <v>0.14119999999999999</v>
      </c>
      <c r="S861" s="623">
        <v>0.22090000000000001</v>
      </c>
      <c r="T861" s="621">
        <v>0.16370000000000001</v>
      </c>
      <c r="U861" s="622">
        <v>0.27160000000000001</v>
      </c>
      <c r="V861" s="623">
        <v>0.42520000000000002</v>
      </c>
      <c r="W861" s="621">
        <v>0.2029</v>
      </c>
      <c r="X861" s="622">
        <v>0.3372</v>
      </c>
      <c r="Y861" s="623">
        <v>0.52790000000000004</v>
      </c>
    </row>
    <row r="862" spans="1:25">
      <c r="A862" s="227">
        <f t="shared" si="13"/>
        <v>86.5</v>
      </c>
      <c r="B862" s="621">
        <v>4.2500000000000003E-2</v>
      </c>
      <c r="C862" s="622">
        <v>7.0599999999999996E-2</v>
      </c>
      <c r="D862" s="623">
        <v>0.1106</v>
      </c>
      <c r="E862" s="621">
        <v>4.2500000000000003E-2</v>
      </c>
      <c r="F862" s="622">
        <v>7.0599999999999996E-2</v>
      </c>
      <c r="G862" s="623">
        <v>0.1106</v>
      </c>
      <c r="H862" s="621">
        <v>4.9099999999999998E-2</v>
      </c>
      <c r="I862" s="622">
        <v>8.1500000000000003E-2</v>
      </c>
      <c r="J862" s="623">
        <v>0.12759999999999999</v>
      </c>
      <c r="K862" s="621">
        <v>5.5500000000000001E-2</v>
      </c>
      <c r="L862" s="622">
        <v>9.2100000000000001E-2</v>
      </c>
      <c r="M862" s="623">
        <v>0.14430000000000001</v>
      </c>
      <c r="N862" s="621">
        <v>6.0100000000000001E-2</v>
      </c>
      <c r="O862" s="622">
        <v>9.98E-2</v>
      </c>
      <c r="P862" s="623">
        <v>0.15629999999999999</v>
      </c>
      <c r="Q862" s="621">
        <v>8.4900000000000003E-2</v>
      </c>
      <c r="R862" s="622">
        <v>0.14099999999999999</v>
      </c>
      <c r="S862" s="623">
        <v>0.22090000000000001</v>
      </c>
      <c r="T862" s="621">
        <v>0.16309999999999999</v>
      </c>
      <c r="U862" s="622">
        <v>0.27129999999999999</v>
      </c>
      <c r="V862" s="623">
        <v>0.42520000000000002</v>
      </c>
      <c r="W862" s="621">
        <v>0.2021</v>
      </c>
      <c r="X862" s="622">
        <v>0.3367</v>
      </c>
      <c r="Y862" s="623">
        <v>0.52800000000000002</v>
      </c>
    </row>
    <row r="863" spans="1:25">
      <c r="A863" s="227">
        <f t="shared" si="13"/>
        <v>86.6</v>
      </c>
      <c r="B863" s="621">
        <v>4.2299999999999997E-2</v>
      </c>
      <c r="C863" s="622">
        <v>7.0499999999999993E-2</v>
      </c>
      <c r="D863" s="623">
        <v>0.1106</v>
      </c>
      <c r="E863" s="621">
        <v>4.24E-2</v>
      </c>
      <c r="F863" s="622">
        <v>7.0499999999999993E-2</v>
      </c>
      <c r="G863" s="623">
        <v>0.1106</v>
      </c>
      <c r="H863" s="621">
        <v>4.8899999999999999E-2</v>
      </c>
      <c r="I863" s="622">
        <v>8.14E-2</v>
      </c>
      <c r="J863" s="623">
        <v>0.12770000000000001</v>
      </c>
      <c r="K863" s="621">
        <v>5.5300000000000002E-2</v>
      </c>
      <c r="L863" s="622">
        <v>9.1999999999999998E-2</v>
      </c>
      <c r="M863" s="623">
        <v>0.14430000000000001</v>
      </c>
      <c r="N863" s="621">
        <v>5.9799999999999999E-2</v>
      </c>
      <c r="O863" s="622">
        <v>9.9599999999999994E-2</v>
      </c>
      <c r="P863" s="623">
        <v>0.15629999999999999</v>
      </c>
      <c r="Q863" s="621">
        <v>8.4500000000000006E-2</v>
      </c>
      <c r="R863" s="622">
        <v>0.14080000000000001</v>
      </c>
      <c r="S863" s="623">
        <v>0.22090000000000001</v>
      </c>
      <c r="T863" s="621">
        <v>0.16239999999999999</v>
      </c>
      <c r="U863" s="622">
        <v>0.27100000000000002</v>
      </c>
      <c r="V863" s="623">
        <v>0.42530000000000001</v>
      </c>
      <c r="W863" s="621">
        <v>0.20130000000000001</v>
      </c>
      <c r="X863" s="622">
        <v>0.33629999999999999</v>
      </c>
      <c r="Y863" s="623">
        <v>0.52800000000000002</v>
      </c>
    </row>
    <row r="864" spans="1:25">
      <c r="A864" s="227">
        <f t="shared" si="13"/>
        <v>86.7</v>
      </c>
      <c r="B864" s="621">
        <v>4.2200000000000001E-2</v>
      </c>
      <c r="C864" s="622">
        <v>7.0400000000000004E-2</v>
      </c>
      <c r="D864" s="623">
        <v>0.1106</v>
      </c>
      <c r="E864" s="621">
        <v>4.2200000000000001E-2</v>
      </c>
      <c r="F864" s="622">
        <v>7.0400000000000004E-2</v>
      </c>
      <c r="G864" s="623">
        <v>0.1106</v>
      </c>
      <c r="H864" s="621">
        <v>4.87E-2</v>
      </c>
      <c r="I864" s="622">
        <v>8.1299999999999997E-2</v>
      </c>
      <c r="J864" s="623">
        <v>0.12770000000000001</v>
      </c>
      <c r="K864" s="621">
        <v>5.5E-2</v>
      </c>
      <c r="L864" s="622">
        <v>9.1899999999999996E-2</v>
      </c>
      <c r="M864" s="623">
        <v>0.14430000000000001</v>
      </c>
      <c r="N864" s="621">
        <v>5.96E-2</v>
      </c>
      <c r="O864" s="622">
        <v>9.9500000000000005E-2</v>
      </c>
      <c r="P864" s="623">
        <v>0.15629999999999999</v>
      </c>
      <c r="Q864" s="621">
        <v>8.4199999999999997E-2</v>
      </c>
      <c r="R864" s="622">
        <v>0.1406</v>
      </c>
      <c r="S864" s="623">
        <v>0.22090000000000001</v>
      </c>
      <c r="T864" s="621">
        <v>0.1618</v>
      </c>
      <c r="U864" s="622">
        <v>0.27060000000000001</v>
      </c>
      <c r="V864" s="623">
        <v>0.42530000000000001</v>
      </c>
      <c r="W864" s="621">
        <v>0.2006</v>
      </c>
      <c r="X864" s="622">
        <v>0.33589999999999998</v>
      </c>
      <c r="Y864" s="623">
        <v>0.52810000000000001</v>
      </c>
    </row>
    <row r="865" spans="1:25">
      <c r="A865" s="227">
        <f t="shared" si="13"/>
        <v>86.8</v>
      </c>
      <c r="B865" s="621">
        <v>4.2000000000000003E-2</v>
      </c>
      <c r="C865" s="622">
        <v>7.0300000000000001E-2</v>
      </c>
      <c r="D865" s="623">
        <v>0.1106</v>
      </c>
      <c r="E865" s="621">
        <v>4.2000000000000003E-2</v>
      </c>
      <c r="F865" s="622">
        <v>7.0400000000000004E-2</v>
      </c>
      <c r="G865" s="623">
        <v>0.11070000000000001</v>
      </c>
      <c r="H865" s="621">
        <v>4.8500000000000001E-2</v>
      </c>
      <c r="I865" s="622">
        <v>8.1199999999999994E-2</v>
      </c>
      <c r="J865" s="623">
        <v>0.12770000000000001</v>
      </c>
      <c r="K865" s="621">
        <v>5.4800000000000001E-2</v>
      </c>
      <c r="L865" s="622">
        <v>9.1800000000000007E-2</v>
      </c>
      <c r="M865" s="623">
        <v>0.14430000000000001</v>
      </c>
      <c r="N865" s="621">
        <v>5.9400000000000001E-2</v>
      </c>
      <c r="O865" s="622">
        <v>9.9400000000000002E-2</v>
      </c>
      <c r="P865" s="623">
        <v>0.15640000000000001</v>
      </c>
      <c r="Q865" s="621">
        <v>8.3900000000000002E-2</v>
      </c>
      <c r="R865" s="622">
        <v>0.14050000000000001</v>
      </c>
      <c r="S865" s="623">
        <v>0.221</v>
      </c>
      <c r="T865" s="621">
        <v>0.16120000000000001</v>
      </c>
      <c r="U865" s="622">
        <v>0.27029999999999998</v>
      </c>
      <c r="V865" s="623">
        <v>0.4254</v>
      </c>
      <c r="W865" s="621">
        <v>0.19980000000000001</v>
      </c>
      <c r="X865" s="622">
        <v>0.33550000000000002</v>
      </c>
      <c r="Y865" s="623">
        <v>0.52810000000000001</v>
      </c>
    </row>
    <row r="866" spans="1:25">
      <c r="A866" s="227">
        <f t="shared" si="13"/>
        <v>86.9</v>
      </c>
      <c r="B866" s="621">
        <v>4.19E-2</v>
      </c>
      <c r="C866" s="622">
        <v>7.0199999999999999E-2</v>
      </c>
      <c r="D866" s="623">
        <v>0.1106</v>
      </c>
      <c r="E866" s="621">
        <v>4.19E-2</v>
      </c>
      <c r="F866" s="622">
        <v>7.0300000000000001E-2</v>
      </c>
      <c r="G866" s="623">
        <v>0.11070000000000001</v>
      </c>
      <c r="H866" s="621">
        <v>4.8300000000000003E-2</v>
      </c>
      <c r="I866" s="622">
        <v>8.1100000000000005E-2</v>
      </c>
      <c r="J866" s="623">
        <v>0.12770000000000001</v>
      </c>
      <c r="K866" s="621">
        <v>5.4600000000000003E-2</v>
      </c>
      <c r="L866" s="622">
        <v>9.1700000000000004E-2</v>
      </c>
      <c r="M866" s="623">
        <v>0.1444</v>
      </c>
      <c r="N866" s="621">
        <v>5.9200000000000003E-2</v>
      </c>
      <c r="O866" s="622">
        <v>9.9299999999999999E-2</v>
      </c>
      <c r="P866" s="623">
        <v>0.15640000000000001</v>
      </c>
      <c r="Q866" s="621">
        <v>8.3599999999999994E-2</v>
      </c>
      <c r="R866" s="622">
        <v>0.14030000000000001</v>
      </c>
      <c r="S866" s="623">
        <v>0.221</v>
      </c>
      <c r="T866" s="621">
        <v>0.16059999999999999</v>
      </c>
      <c r="U866" s="622">
        <v>0.27</v>
      </c>
      <c r="V866" s="623">
        <v>0.4254</v>
      </c>
      <c r="W866" s="621">
        <v>0.19900000000000001</v>
      </c>
      <c r="X866" s="622">
        <v>0.33510000000000001</v>
      </c>
      <c r="Y866" s="623">
        <v>0.5282</v>
      </c>
    </row>
    <row r="867" spans="1:25">
      <c r="A867" s="227">
        <f t="shared" si="13"/>
        <v>87</v>
      </c>
      <c r="B867" s="621">
        <v>4.1700000000000001E-2</v>
      </c>
      <c r="C867" s="622">
        <v>7.0199999999999999E-2</v>
      </c>
      <c r="D867" s="623">
        <v>0.1106</v>
      </c>
      <c r="E867" s="621">
        <v>4.1700000000000001E-2</v>
      </c>
      <c r="F867" s="622">
        <v>7.0199999999999999E-2</v>
      </c>
      <c r="G867" s="623">
        <v>0.11070000000000001</v>
      </c>
      <c r="H867" s="621">
        <v>4.8099999999999997E-2</v>
      </c>
      <c r="I867" s="622">
        <v>8.1000000000000003E-2</v>
      </c>
      <c r="J867" s="623">
        <v>0.12770000000000001</v>
      </c>
      <c r="K867" s="621">
        <v>5.4399999999999997E-2</v>
      </c>
      <c r="L867" s="622">
        <v>9.1600000000000001E-2</v>
      </c>
      <c r="M867" s="623">
        <v>0.1444</v>
      </c>
      <c r="N867" s="621">
        <v>5.8900000000000001E-2</v>
      </c>
      <c r="O867" s="622">
        <v>9.9199999999999997E-2</v>
      </c>
      <c r="P867" s="623">
        <v>0.15640000000000001</v>
      </c>
      <c r="Q867" s="621">
        <v>8.3299999999999999E-2</v>
      </c>
      <c r="R867" s="622">
        <v>0.14019999999999999</v>
      </c>
      <c r="S867" s="623">
        <v>0.221</v>
      </c>
      <c r="T867" s="621">
        <v>0.15989999999999999</v>
      </c>
      <c r="U867" s="622">
        <v>0.2697</v>
      </c>
      <c r="V867" s="623">
        <v>0.42549999999999999</v>
      </c>
      <c r="W867" s="621">
        <v>0.1983</v>
      </c>
      <c r="X867" s="622">
        <v>0.33479999999999999</v>
      </c>
      <c r="Y867" s="623">
        <v>0.52829999999999999</v>
      </c>
    </row>
    <row r="868" spans="1:25">
      <c r="A868" s="227">
        <f t="shared" si="13"/>
        <v>87.1</v>
      </c>
      <c r="B868" s="621">
        <v>4.1500000000000002E-2</v>
      </c>
      <c r="C868" s="622">
        <v>7.0099999999999996E-2</v>
      </c>
      <c r="D868" s="623">
        <v>0.11070000000000001</v>
      </c>
      <c r="E868" s="621">
        <v>4.1599999999999998E-2</v>
      </c>
      <c r="F868" s="622">
        <v>7.0099999999999996E-2</v>
      </c>
      <c r="G868" s="623">
        <v>0.11070000000000001</v>
      </c>
      <c r="H868" s="621">
        <v>4.8000000000000001E-2</v>
      </c>
      <c r="I868" s="622">
        <v>8.09E-2</v>
      </c>
      <c r="J868" s="623">
        <v>0.1278</v>
      </c>
      <c r="K868" s="621">
        <v>5.4199999999999998E-2</v>
      </c>
      <c r="L868" s="622">
        <v>9.1499999999999998E-2</v>
      </c>
      <c r="M868" s="623">
        <v>0.1444</v>
      </c>
      <c r="N868" s="621">
        <v>5.8700000000000002E-2</v>
      </c>
      <c r="O868" s="622">
        <v>9.9099999999999994E-2</v>
      </c>
      <c r="P868" s="623">
        <v>0.15640000000000001</v>
      </c>
      <c r="Q868" s="621">
        <v>8.3000000000000004E-2</v>
      </c>
      <c r="R868" s="622">
        <v>0.14000000000000001</v>
      </c>
      <c r="S868" s="623">
        <v>0.22109999999999999</v>
      </c>
      <c r="T868" s="621">
        <v>0.15939999999999999</v>
      </c>
      <c r="U868" s="622">
        <v>0.26939999999999997</v>
      </c>
      <c r="V868" s="623">
        <v>0.42559999999999998</v>
      </c>
      <c r="W868" s="621">
        <v>0.1976</v>
      </c>
      <c r="X868" s="622">
        <v>0.33439999999999998</v>
      </c>
      <c r="Y868" s="623">
        <v>0.52839999999999998</v>
      </c>
    </row>
    <row r="869" spans="1:25">
      <c r="A869" s="227">
        <f t="shared" si="13"/>
        <v>87.2</v>
      </c>
      <c r="B869" s="621">
        <v>4.1399999999999999E-2</v>
      </c>
      <c r="C869" s="622">
        <v>7.0000000000000007E-2</v>
      </c>
      <c r="D869" s="623">
        <v>0.11070000000000001</v>
      </c>
      <c r="E869" s="621">
        <v>4.1399999999999999E-2</v>
      </c>
      <c r="F869" s="622">
        <v>7.0000000000000007E-2</v>
      </c>
      <c r="G869" s="623">
        <v>0.11070000000000001</v>
      </c>
      <c r="H869" s="621">
        <v>4.7800000000000002E-2</v>
      </c>
      <c r="I869" s="622">
        <v>8.0799999999999997E-2</v>
      </c>
      <c r="J869" s="623">
        <v>0.1278</v>
      </c>
      <c r="K869" s="621">
        <v>5.3999999999999999E-2</v>
      </c>
      <c r="L869" s="622">
        <v>9.1399999999999995E-2</v>
      </c>
      <c r="M869" s="623">
        <v>0.1444</v>
      </c>
      <c r="N869" s="621">
        <v>5.8500000000000003E-2</v>
      </c>
      <c r="O869" s="622">
        <v>9.9000000000000005E-2</v>
      </c>
      <c r="P869" s="623">
        <v>0.1565</v>
      </c>
      <c r="Q869" s="621">
        <v>8.2600000000000007E-2</v>
      </c>
      <c r="R869" s="622">
        <v>0.1399</v>
      </c>
      <c r="S869" s="623">
        <v>0.22109999999999999</v>
      </c>
      <c r="T869" s="621">
        <v>0.1588</v>
      </c>
      <c r="U869" s="622">
        <v>0.26910000000000001</v>
      </c>
      <c r="V869" s="623">
        <v>0.42570000000000002</v>
      </c>
      <c r="W869" s="621">
        <v>0.1968</v>
      </c>
      <c r="X869" s="622">
        <v>0.33410000000000001</v>
      </c>
      <c r="Y869" s="623">
        <v>0.52859999999999996</v>
      </c>
    </row>
    <row r="870" spans="1:25">
      <c r="A870" s="227">
        <f t="shared" si="13"/>
        <v>87.3</v>
      </c>
      <c r="B870" s="621">
        <v>4.1200000000000001E-2</v>
      </c>
      <c r="C870" s="622">
        <v>6.9900000000000004E-2</v>
      </c>
      <c r="D870" s="623">
        <v>0.11070000000000001</v>
      </c>
      <c r="E870" s="621">
        <v>4.1300000000000003E-2</v>
      </c>
      <c r="F870" s="622">
        <v>7.0000000000000007E-2</v>
      </c>
      <c r="G870" s="623">
        <v>0.1108</v>
      </c>
      <c r="H870" s="621">
        <v>4.7600000000000003E-2</v>
      </c>
      <c r="I870" s="622">
        <v>8.0699999999999994E-2</v>
      </c>
      <c r="J870" s="623">
        <v>0.1278</v>
      </c>
      <c r="K870" s="621">
        <v>5.3800000000000001E-2</v>
      </c>
      <c r="L870" s="622">
        <v>9.1300000000000006E-2</v>
      </c>
      <c r="M870" s="623">
        <v>0.14449999999999999</v>
      </c>
      <c r="N870" s="621">
        <v>5.8299999999999998E-2</v>
      </c>
      <c r="O870" s="622">
        <v>9.8900000000000002E-2</v>
      </c>
      <c r="P870" s="623">
        <v>0.1565</v>
      </c>
      <c r="Q870" s="621">
        <v>8.2299999999999998E-2</v>
      </c>
      <c r="R870" s="622">
        <v>0.13969999999999999</v>
      </c>
      <c r="S870" s="623">
        <v>0.22120000000000001</v>
      </c>
      <c r="T870" s="621">
        <v>0.15820000000000001</v>
      </c>
      <c r="U870" s="622">
        <v>0.26889999999999997</v>
      </c>
      <c r="V870" s="623">
        <v>0.42580000000000001</v>
      </c>
      <c r="W870" s="621">
        <v>0.1961</v>
      </c>
      <c r="X870" s="622">
        <v>0.3337</v>
      </c>
      <c r="Y870" s="623">
        <v>0.52869999999999995</v>
      </c>
    </row>
    <row r="871" spans="1:25">
      <c r="A871" s="227">
        <f t="shared" si="13"/>
        <v>87.4</v>
      </c>
      <c r="B871" s="621">
        <v>4.1099999999999998E-2</v>
      </c>
      <c r="C871" s="622">
        <v>6.9900000000000004E-2</v>
      </c>
      <c r="D871" s="623">
        <v>0.11070000000000001</v>
      </c>
      <c r="E871" s="621">
        <v>4.1099999999999998E-2</v>
      </c>
      <c r="F871" s="622">
        <v>6.9900000000000004E-2</v>
      </c>
      <c r="G871" s="623">
        <v>0.1108</v>
      </c>
      <c r="H871" s="621">
        <v>4.7399999999999998E-2</v>
      </c>
      <c r="I871" s="622">
        <v>8.0699999999999994E-2</v>
      </c>
      <c r="J871" s="623">
        <v>0.1278</v>
      </c>
      <c r="K871" s="621">
        <v>5.3600000000000002E-2</v>
      </c>
      <c r="L871" s="622">
        <v>9.1200000000000003E-2</v>
      </c>
      <c r="M871" s="623">
        <v>0.14449999999999999</v>
      </c>
      <c r="N871" s="621">
        <v>5.8099999999999999E-2</v>
      </c>
      <c r="O871" s="622">
        <v>9.8799999999999999E-2</v>
      </c>
      <c r="P871" s="623">
        <v>0.1565</v>
      </c>
      <c r="Q871" s="621">
        <v>8.2100000000000006E-2</v>
      </c>
      <c r="R871" s="622">
        <v>0.1396</v>
      </c>
      <c r="S871" s="623">
        <v>0.22120000000000001</v>
      </c>
      <c r="T871" s="621">
        <v>0.15759999999999999</v>
      </c>
      <c r="U871" s="622">
        <v>0.26860000000000001</v>
      </c>
      <c r="V871" s="623">
        <v>0.4259</v>
      </c>
      <c r="W871" s="621">
        <v>0.19539999999999999</v>
      </c>
      <c r="X871" s="622">
        <v>0.33339999999999997</v>
      </c>
      <c r="Y871" s="623">
        <v>0.52880000000000005</v>
      </c>
    </row>
    <row r="872" spans="1:25">
      <c r="A872" s="227">
        <f t="shared" si="13"/>
        <v>87.5</v>
      </c>
      <c r="B872" s="621">
        <v>4.0899999999999999E-2</v>
      </c>
      <c r="C872" s="622">
        <v>6.9800000000000001E-2</v>
      </c>
      <c r="D872" s="623">
        <v>0.1108</v>
      </c>
      <c r="E872" s="621">
        <v>4.1000000000000002E-2</v>
      </c>
      <c r="F872" s="622">
        <v>6.9800000000000001E-2</v>
      </c>
      <c r="G872" s="623">
        <v>0.1108</v>
      </c>
      <c r="H872" s="621">
        <v>4.7300000000000002E-2</v>
      </c>
      <c r="I872" s="622">
        <v>8.0600000000000005E-2</v>
      </c>
      <c r="J872" s="623">
        <v>0.12790000000000001</v>
      </c>
      <c r="K872" s="621">
        <v>5.3400000000000003E-2</v>
      </c>
      <c r="L872" s="622">
        <v>9.11E-2</v>
      </c>
      <c r="M872" s="623">
        <v>0.14460000000000001</v>
      </c>
      <c r="N872" s="621">
        <v>5.79E-2</v>
      </c>
      <c r="O872" s="622">
        <v>9.8699999999999996E-2</v>
      </c>
      <c r="P872" s="623">
        <v>0.15659999999999999</v>
      </c>
      <c r="Q872" s="621">
        <v>8.1799999999999998E-2</v>
      </c>
      <c r="R872" s="622">
        <v>0.1394</v>
      </c>
      <c r="S872" s="623">
        <v>0.2213</v>
      </c>
      <c r="T872" s="621">
        <v>0.15709999999999999</v>
      </c>
      <c r="U872" s="622">
        <v>0.26829999999999998</v>
      </c>
      <c r="V872" s="623">
        <v>0.42599999999999999</v>
      </c>
      <c r="W872" s="621">
        <v>0.19470000000000001</v>
      </c>
      <c r="X872" s="622">
        <v>0.33310000000000001</v>
      </c>
      <c r="Y872" s="623">
        <v>0.52900000000000003</v>
      </c>
    </row>
    <row r="873" spans="1:25">
      <c r="A873" s="227">
        <f t="shared" si="13"/>
        <v>87.6</v>
      </c>
      <c r="B873" s="621">
        <v>4.0800000000000003E-2</v>
      </c>
      <c r="C873" s="622">
        <v>6.9699999999999998E-2</v>
      </c>
      <c r="D873" s="623">
        <v>0.1108</v>
      </c>
      <c r="E873" s="621">
        <v>4.0800000000000003E-2</v>
      </c>
      <c r="F873" s="622">
        <v>6.9800000000000001E-2</v>
      </c>
      <c r="G873" s="623">
        <v>0.1109</v>
      </c>
      <c r="H873" s="621">
        <v>4.7100000000000003E-2</v>
      </c>
      <c r="I873" s="622">
        <v>8.0500000000000002E-2</v>
      </c>
      <c r="J873" s="623">
        <v>0.12790000000000001</v>
      </c>
      <c r="K873" s="621">
        <v>5.3199999999999997E-2</v>
      </c>
      <c r="L873" s="622">
        <v>9.0999999999999998E-2</v>
      </c>
      <c r="M873" s="623">
        <v>0.14460000000000001</v>
      </c>
      <c r="N873" s="621">
        <v>5.7700000000000001E-2</v>
      </c>
      <c r="O873" s="622">
        <v>9.8599999999999993E-2</v>
      </c>
      <c r="P873" s="623">
        <v>0.15659999999999999</v>
      </c>
      <c r="Q873" s="621">
        <v>8.1500000000000003E-2</v>
      </c>
      <c r="R873" s="622">
        <v>0.13930000000000001</v>
      </c>
      <c r="S873" s="623">
        <v>0.22140000000000001</v>
      </c>
      <c r="T873" s="621">
        <v>0.1565</v>
      </c>
      <c r="U873" s="622">
        <v>0.2681</v>
      </c>
      <c r="V873" s="623">
        <v>0.42620000000000002</v>
      </c>
      <c r="W873" s="621">
        <v>0.19400000000000001</v>
      </c>
      <c r="X873" s="622">
        <v>0.33279999999999998</v>
      </c>
      <c r="Y873" s="623">
        <v>0.52910000000000001</v>
      </c>
    </row>
    <row r="874" spans="1:25">
      <c r="A874" s="227">
        <f t="shared" si="13"/>
        <v>87.7</v>
      </c>
      <c r="B874" s="621">
        <v>4.07E-2</v>
      </c>
      <c r="C874" s="622">
        <v>6.9699999999999998E-2</v>
      </c>
      <c r="D874" s="623">
        <v>0.1108</v>
      </c>
      <c r="E874" s="621">
        <v>4.07E-2</v>
      </c>
      <c r="F874" s="622">
        <v>6.9699999999999998E-2</v>
      </c>
      <c r="G874" s="623">
        <v>0.1109</v>
      </c>
      <c r="H874" s="621">
        <v>4.6899999999999997E-2</v>
      </c>
      <c r="I874" s="622">
        <v>8.0399999999999999E-2</v>
      </c>
      <c r="J874" s="623">
        <v>0.128</v>
      </c>
      <c r="K874" s="621">
        <v>5.3100000000000001E-2</v>
      </c>
      <c r="L874" s="622">
        <v>9.0899999999999995E-2</v>
      </c>
      <c r="M874" s="623">
        <v>0.14460000000000001</v>
      </c>
      <c r="N874" s="621">
        <v>5.7500000000000002E-2</v>
      </c>
      <c r="O874" s="622">
        <v>9.8500000000000004E-2</v>
      </c>
      <c r="P874" s="623">
        <v>0.15670000000000001</v>
      </c>
      <c r="Q874" s="621">
        <v>8.1199999999999994E-2</v>
      </c>
      <c r="R874" s="622">
        <v>0.13919999999999999</v>
      </c>
      <c r="S874" s="623">
        <v>0.22140000000000001</v>
      </c>
      <c r="T874" s="621">
        <v>0.156</v>
      </c>
      <c r="U874" s="622">
        <v>0.26779999999999998</v>
      </c>
      <c r="V874" s="623">
        <v>0.42630000000000001</v>
      </c>
      <c r="W874" s="621">
        <v>0.19339999999999999</v>
      </c>
      <c r="X874" s="622">
        <v>0.33250000000000002</v>
      </c>
      <c r="Y874" s="623">
        <v>0.52929999999999999</v>
      </c>
    </row>
    <row r="875" spans="1:25">
      <c r="A875" s="227">
        <f t="shared" si="13"/>
        <v>87.8</v>
      </c>
      <c r="B875" s="621">
        <v>4.0500000000000001E-2</v>
      </c>
      <c r="C875" s="622">
        <v>6.9599999999999995E-2</v>
      </c>
      <c r="D875" s="623">
        <v>0.1109</v>
      </c>
      <c r="E875" s="621">
        <v>4.0500000000000001E-2</v>
      </c>
      <c r="F875" s="622">
        <v>6.9599999999999995E-2</v>
      </c>
      <c r="G875" s="623">
        <v>0.1109</v>
      </c>
      <c r="H875" s="621">
        <v>4.6800000000000001E-2</v>
      </c>
      <c r="I875" s="622">
        <v>8.0399999999999999E-2</v>
      </c>
      <c r="J875" s="623">
        <v>0.128</v>
      </c>
      <c r="K875" s="621">
        <v>5.2900000000000003E-2</v>
      </c>
      <c r="L875" s="622">
        <v>9.0800000000000006E-2</v>
      </c>
      <c r="M875" s="623">
        <v>0.1447</v>
      </c>
      <c r="N875" s="621">
        <v>5.7299999999999997E-2</v>
      </c>
      <c r="O875" s="622">
        <v>9.8400000000000001E-2</v>
      </c>
      <c r="P875" s="623">
        <v>0.15670000000000001</v>
      </c>
      <c r="Q875" s="621">
        <v>8.09E-2</v>
      </c>
      <c r="R875" s="622">
        <v>0.1391</v>
      </c>
      <c r="S875" s="623">
        <v>0.2215</v>
      </c>
      <c r="T875" s="621">
        <v>0.15540000000000001</v>
      </c>
      <c r="U875" s="622">
        <v>0.2676</v>
      </c>
      <c r="V875" s="623">
        <v>0.42649999999999999</v>
      </c>
      <c r="W875" s="621">
        <v>0.19270000000000001</v>
      </c>
      <c r="X875" s="622">
        <v>0.3322</v>
      </c>
      <c r="Y875" s="623">
        <v>0.52949999999999997</v>
      </c>
    </row>
    <row r="876" spans="1:25">
      <c r="A876" s="227">
        <f t="shared" si="13"/>
        <v>87.9</v>
      </c>
      <c r="B876" s="621">
        <v>4.0399999999999998E-2</v>
      </c>
      <c r="C876" s="622">
        <v>6.9500000000000006E-2</v>
      </c>
      <c r="D876" s="623">
        <v>0.1109</v>
      </c>
      <c r="E876" s="621">
        <v>4.0399999999999998E-2</v>
      </c>
      <c r="F876" s="622">
        <v>6.9599999999999995E-2</v>
      </c>
      <c r="G876" s="623">
        <v>0.111</v>
      </c>
      <c r="H876" s="621">
        <v>4.6600000000000003E-2</v>
      </c>
      <c r="I876" s="622">
        <v>8.0299999999999996E-2</v>
      </c>
      <c r="J876" s="623">
        <v>0.12809999999999999</v>
      </c>
      <c r="K876" s="621">
        <v>5.2699999999999997E-2</v>
      </c>
      <c r="L876" s="622">
        <v>9.0800000000000006E-2</v>
      </c>
      <c r="M876" s="623">
        <v>0.1447</v>
      </c>
      <c r="N876" s="621">
        <v>5.7099999999999998E-2</v>
      </c>
      <c r="O876" s="622">
        <v>9.8299999999999998E-2</v>
      </c>
      <c r="P876" s="623">
        <v>0.15679999999999999</v>
      </c>
      <c r="Q876" s="621">
        <v>8.0600000000000005E-2</v>
      </c>
      <c r="R876" s="622">
        <v>0.1389</v>
      </c>
      <c r="S876" s="623">
        <v>0.22159999999999999</v>
      </c>
      <c r="T876" s="621">
        <v>0.15490000000000001</v>
      </c>
      <c r="U876" s="622">
        <v>0.26740000000000003</v>
      </c>
      <c r="V876" s="623">
        <v>0.42659999999999998</v>
      </c>
      <c r="W876" s="621">
        <v>0.19209999999999999</v>
      </c>
      <c r="X876" s="622">
        <v>0.33189999999999997</v>
      </c>
      <c r="Y876" s="623">
        <v>0.52969999999999995</v>
      </c>
    </row>
    <row r="877" spans="1:25">
      <c r="A877" s="227">
        <f t="shared" si="13"/>
        <v>88</v>
      </c>
      <c r="B877" s="621">
        <v>4.02E-2</v>
      </c>
      <c r="C877" s="622">
        <v>6.9500000000000006E-2</v>
      </c>
      <c r="D877" s="623">
        <v>0.1109</v>
      </c>
      <c r="E877" s="621">
        <v>4.0300000000000002E-2</v>
      </c>
      <c r="F877" s="622">
        <v>6.9500000000000006E-2</v>
      </c>
      <c r="G877" s="623">
        <v>0.111</v>
      </c>
      <c r="H877" s="621">
        <v>4.65E-2</v>
      </c>
      <c r="I877" s="622">
        <v>8.0199999999999994E-2</v>
      </c>
      <c r="J877" s="623">
        <v>0.12809999999999999</v>
      </c>
      <c r="K877" s="621">
        <v>5.2499999999999998E-2</v>
      </c>
      <c r="L877" s="622">
        <v>9.0700000000000003E-2</v>
      </c>
      <c r="M877" s="623">
        <v>0.14480000000000001</v>
      </c>
      <c r="N877" s="621">
        <v>5.6899999999999999E-2</v>
      </c>
      <c r="O877" s="622">
        <v>9.8199999999999996E-2</v>
      </c>
      <c r="P877" s="623">
        <v>0.15690000000000001</v>
      </c>
      <c r="Q877" s="621">
        <v>8.0399999999999999E-2</v>
      </c>
      <c r="R877" s="622">
        <v>0.13880000000000001</v>
      </c>
      <c r="S877" s="623">
        <v>0.22170000000000001</v>
      </c>
      <c r="T877" s="621">
        <v>0.15440000000000001</v>
      </c>
      <c r="U877" s="622">
        <v>0.26719999999999999</v>
      </c>
      <c r="V877" s="623">
        <v>0.42680000000000001</v>
      </c>
      <c r="W877" s="621">
        <v>0.19139999999999999</v>
      </c>
      <c r="X877" s="622">
        <v>0.33169999999999999</v>
      </c>
      <c r="Y877" s="623">
        <v>0.52990000000000004</v>
      </c>
    </row>
    <row r="878" spans="1:25">
      <c r="A878" s="227">
        <f t="shared" si="13"/>
        <v>88.1</v>
      </c>
      <c r="B878" s="621">
        <v>4.0099999999999997E-2</v>
      </c>
      <c r="C878" s="622">
        <v>6.9400000000000003E-2</v>
      </c>
      <c r="D878" s="623">
        <v>0.111</v>
      </c>
      <c r="E878" s="621">
        <v>4.0099999999999997E-2</v>
      </c>
      <c r="F878" s="622">
        <v>6.9500000000000006E-2</v>
      </c>
      <c r="G878" s="623">
        <v>0.1111</v>
      </c>
      <c r="H878" s="621">
        <v>4.6300000000000001E-2</v>
      </c>
      <c r="I878" s="622">
        <v>8.0199999999999994E-2</v>
      </c>
      <c r="J878" s="623">
        <v>0.12820000000000001</v>
      </c>
      <c r="K878" s="621">
        <v>5.2299999999999999E-2</v>
      </c>
      <c r="L878" s="622">
        <v>9.06E-2</v>
      </c>
      <c r="M878" s="623">
        <v>0.1449</v>
      </c>
      <c r="N878" s="621">
        <v>5.67E-2</v>
      </c>
      <c r="O878" s="622">
        <v>9.8199999999999996E-2</v>
      </c>
      <c r="P878" s="623">
        <v>0.15690000000000001</v>
      </c>
      <c r="Q878" s="621">
        <v>8.0100000000000005E-2</v>
      </c>
      <c r="R878" s="622">
        <v>0.13869999999999999</v>
      </c>
      <c r="S878" s="623">
        <v>0.2218</v>
      </c>
      <c r="T878" s="621">
        <v>0.15390000000000001</v>
      </c>
      <c r="U878" s="622">
        <v>0.26700000000000002</v>
      </c>
      <c r="V878" s="623">
        <v>0.4269</v>
      </c>
      <c r="W878" s="621">
        <v>0.1908</v>
      </c>
      <c r="X878" s="622">
        <v>0.33139999999999997</v>
      </c>
      <c r="Y878" s="623">
        <v>0.53010000000000002</v>
      </c>
    </row>
    <row r="879" spans="1:25">
      <c r="A879" s="227">
        <f t="shared" si="13"/>
        <v>88.2</v>
      </c>
      <c r="B879" s="621">
        <v>0.04</v>
      </c>
      <c r="C879" s="622">
        <v>6.9400000000000003E-2</v>
      </c>
      <c r="D879" s="623">
        <v>0.111</v>
      </c>
      <c r="E879" s="621">
        <v>0.04</v>
      </c>
      <c r="F879" s="622">
        <v>6.9400000000000003E-2</v>
      </c>
      <c r="G879" s="623">
        <v>0.1111</v>
      </c>
      <c r="H879" s="621">
        <v>4.6199999999999998E-2</v>
      </c>
      <c r="I879" s="622">
        <v>8.0100000000000005E-2</v>
      </c>
      <c r="J879" s="623">
        <v>0.12820000000000001</v>
      </c>
      <c r="K879" s="621">
        <v>5.2200000000000003E-2</v>
      </c>
      <c r="L879" s="622">
        <v>9.0499999999999997E-2</v>
      </c>
      <c r="M879" s="623">
        <v>0.1449</v>
      </c>
      <c r="N879" s="621">
        <v>5.6500000000000002E-2</v>
      </c>
      <c r="O879" s="622">
        <v>9.8100000000000007E-2</v>
      </c>
      <c r="P879" s="623">
        <v>0.157</v>
      </c>
      <c r="Q879" s="621">
        <v>7.9799999999999996E-2</v>
      </c>
      <c r="R879" s="622">
        <v>0.1386</v>
      </c>
      <c r="S879" s="623">
        <v>0.22189999999999999</v>
      </c>
      <c r="T879" s="621">
        <v>0.15340000000000001</v>
      </c>
      <c r="U879" s="622">
        <v>0.26679999999999998</v>
      </c>
      <c r="V879" s="623">
        <v>0.42709999999999998</v>
      </c>
      <c r="W879" s="621">
        <v>0.19020000000000001</v>
      </c>
      <c r="X879" s="622">
        <v>0.33119999999999999</v>
      </c>
      <c r="Y879" s="623">
        <v>0.53039999999999998</v>
      </c>
    </row>
    <row r="880" spans="1:25">
      <c r="A880" s="227">
        <f t="shared" si="13"/>
        <v>88.3</v>
      </c>
      <c r="B880" s="621">
        <v>3.9899999999999998E-2</v>
      </c>
      <c r="C880" s="622">
        <v>6.93E-2</v>
      </c>
      <c r="D880" s="623">
        <v>0.1111</v>
      </c>
      <c r="E880" s="621">
        <v>3.9899999999999998E-2</v>
      </c>
      <c r="F880" s="622">
        <v>6.9400000000000003E-2</v>
      </c>
      <c r="G880" s="623">
        <v>0.11119999999999999</v>
      </c>
      <c r="H880" s="621">
        <v>4.5999999999999999E-2</v>
      </c>
      <c r="I880" s="622">
        <v>0.08</v>
      </c>
      <c r="J880" s="623">
        <v>0.1283</v>
      </c>
      <c r="K880" s="621">
        <v>5.1999999999999998E-2</v>
      </c>
      <c r="L880" s="622">
        <v>9.0499999999999997E-2</v>
      </c>
      <c r="M880" s="623">
        <v>0.14499999999999999</v>
      </c>
      <c r="N880" s="621">
        <v>5.6300000000000003E-2</v>
      </c>
      <c r="O880" s="622">
        <v>9.8000000000000004E-2</v>
      </c>
      <c r="P880" s="623">
        <v>0.15709999999999999</v>
      </c>
      <c r="Q880" s="621">
        <v>7.9600000000000004E-2</v>
      </c>
      <c r="R880" s="622">
        <v>0.13850000000000001</v>
      </c>
      <c r="S880" s="623">
        <v>0.222</v>
      </c>
      <c r="T880" s="621">
        <v>0.15290000000000001</v>
      </c>
      <c r="U880" s="622">
        <v>0.2666</v>
      </c>
      <c r="V880" s="623">
        <v>0.42730000000000001</v>
      </c>
      <c r="W880" s="621">
        <v>0.1895</v>
      </c>
      <c r="X880" s="622">
        <v>0.33090000000000003</v>
      </c>
      <c r="Y880" s="623">
        <v>0.53059999999999996</v>
      </c>
    </row>
    <row r="881" spans="1:25">
      <c r="A881" s="227">
        <f t="shared" si="13"/>
        <v>88.4</v>
      </c>
      <c r="B881" s="621">
        <v>3.9699999999999999E-2</v>
      </c>
      <c r="C881" s="622">
        <v>6.93E-2</v>
      </c>
      <c r="D881" s="623">
        <v>0.1111</v>
      </c>
      <c r="E881" s="621">
        <v>3.9800000000000002E-2</v>
      </c>
      <c r="F881" s="622">
        <v>6.93E-2</v>
      </c>
      <c r="G881" s="623">
        <v>0.11119999999999999</v>
      </c>
      <c r="H881" s="621">
        <v>4.5900000000000003E-2</v>
      </c>
      <c r="I881" s="622">
        <v>0.08</v>
      </c>
      <c r="J881" s="623">
        <v>0.1283</v>
      </c>
      <c r="K881" s="621">
        <v>5.1799999999999999E-2</v>
      </c>
      <c r="L881" s="622">
        <v>9.0399999999999994E-2</v>
      </c>
      <c r="M881" s="623">
        <v>0.14499999999999999</v>
      </c>
      <c r="N881" s="621">
        <v>5.62E-2</v>
      </c>
      <c r="O881" s="622">
        <v>9.7900000000000001E-2</v>
      </c>
      <c r="P881" s="623">
        <v>0.15709999999999999</v>
      </c>
      <c r="Q881" s="621">
        <v>7.9299999999999995E-2</v>
      </c>
      <c r="R881" s="622">
        <v>0.1384</v>
      </c>
      <c r="S881" s="623">
        <v>0.22209999999999999</v>
      </c>
      <c r="T881" s="621">
        <v>0.15240000000000001</v>
      </c>
      <c r="U881" s="622">
        <v>0.26640000000000003</v>
      </c>
      <c r="V881" s="623">
        <v>0.42749999999999999</v>
      </c>
      <c r="W881" s="621">
        <v>0.18890000000000001</v>
      </c>
      <c r="X881" s="622">
        <v>0.33069999999999999</v>
      </c>
      <c r="Y881" s="623">
        <v>0.53080000000000005</v>
      </c>
    </row>
    <row r="882" spans="1:25">
      <c r="A882" s="227">
        <f t="shared" si="13"/>
        <v>88.5</v>
      </c>
      <c r="B882" s="621">
        <v>3.9600000000000003E-2</v>
      </c>
      <c r="C882" s="622">
        <v>6.9199999999999998E-2</v>
      </c>
      <c r="D882" s="623">
        <v>0.11119999999999999</v>
      </c>
      <c r="E882" s="621">
        <v>3.9600000000000003E-2</v>
      </c>
      <c r="F882" s="622">
        <v>6.93E-2</v>
      </c>
      <c r="G882" s="623">
        <v>0.1113</v>
      </c>
      <c r="H882" s="621">
        <v>4.5699999999999998E-2</v>
      </c>
      <c r="I882" s="622">
        <v>7.9899999999999999E-2</v>
      </c>
      <c r="J882" s="623">
        <v>0.12839999999999999</v>
      </c>
      <c r="K882" s="621">
        <v>5.1700000000000003E-2</v>
      </c>
      <c r="L882" s="622">
        <v>9.0399999999999994E-2</v>
      </c>
      <c r="M882" s="623">
        <v>0.14510000000000001</v>
      </c>
      <c r="N882" s="621">
        <v>5.6000000000000001E-2</v>
      </c>
      <c r="O882" s="622">
        <v>9.7900000000000001E-2</v>
      </c>
      <c r="P882" s="623">
        <v>0.15720000000000001</v>
      </c>
      <c r="Q882" s="621">
        <v>7.9100000000000004E-2</v>
      </c>
      <c r="R882" s="622">
        <v>0.13830000000000001</v>
      </c>
      <c r="S882" s="623">
        <v>0.22220000000000001</v>
      </c>
      <c r="T882" s="621">
        <v>0.15190000000000001</v>
      </c>
      <c r="U882" s="622">
        <v>0.26619999999999999</v>
      </c>
      <c r="V882" s="623">
        <v>0.42770000000000002</v>
      </c>
      <c r="W882" s="621">
        <v>0.18840000000000001</v>
      </c>
      <c r="X882" s="622">
        <v>0.33050000000000002</v>
      </c>
      <c r="Y882" s="623">
        <v>0.53110000000000002</v>
      </c>
    </row>
    <row r="883" spans="1:25">
      <c r="A883" s="227">
        <f t="shared" si="13"/>
        <v>88.6</v>
      </c>
      <c r="B883" s="621">
        <v>3.95E-2</v>
      </c>
      <c r="C883" s="622">
        <v>6.9199999999999998E-2</v>
      </c>
      <c r="D883" s="623">
        <v>0.11119999999999999</v>
      </c>
      <c r="E883" s="621">
        <v>3.95E-2</v>
      </c>
      <c r="F883" s="622">
        <v>6.9199999999999998E-2</v>
      </c>
      <c r="G883" s="623">
        <v>0.1113</v>
      </c>
      <c r="H883" s="621">
        <v>4.5600000000000002E-2</v>
      </c>
      <c r="I883" s="622">
        <v>7.9899999999999999E-2</v>
      </c>
      <c r="J883" s="623">
        <v>0.12839999999999999</v>
      </c>
      <c r="K883" s="621">
        <v>5.1499999999999997E-2</v>
      </c>
      <c r="L883" s="622">
        <v>9.0300000000000005E-2</v>
      </c>
      <c r="M883" s="623">
        <v>0.1452</v>
      </c>
      <c r="N883" s="621">
        <v>5.5800000000000002E-2</v>
      </c>
      <c r="O883" s="622">
        <v>9.7799999999999998E-2</v>
      </c>
      <c r="P883" s="623">
        <v>0.1573</v>
      </c>
      <c r="Q883" s="621">
        <v>7.8799999999999995E-2</v>
      </c>
      <c r="R883" s="622">
        <v>0.13819999999999999</v>
      </c>
      <c r="S883" s="623">
        <v>0.2223</v>
      </c>
      <c r="T883" s="621">
        <v>0.1515</v>
      </c>
      <c r="U883" s="622">
        <v>0.26600000000000001</v>
      </c>
      <c r="V883" s="623">
        <v>0.4279</v>
      </c>
      <c r="W883" s="621">
        <v>0.18779999999999999</v>
      </c>
      <c r="X883" s="622">
        <v>0.33029999999999998</v>
      </c>
      <c r="Y883" s="623">
        <v>0.53139999999999998</v>
      </c>
    </row>
    <row r="884" spans="1:25">
      <c r="A884" s="227">
        <f t="shared" si="13"/>
        <v>88.7</v>
      </c>
      <c r="B884" s="621">
        <v>3.9399999999999998E-2</v>
      </c>
      <c r="C884" s="622">
        <v>6.9099999999999995E-2</v>
      </c>
      <c r="D884" s="623">
        <v>0.1113</v>
      </c>
      <c r="E884" s="621">
        <v>3.9399999999999998E-2</v>
      </c>
      <c r="F884" s="622">
        <v>6.9199999999999998E-2</v>
      </c>
      <c r="G884" s="623">
        <v>0.1114</v>
      </c>
      <c r="H884" s="621">
        <v>4.5400000000000003E-2</v>
      </c>
      <c r="I884" s="622">
        <v>7.9799999999999996E-2</v>
      </c>
      <c r="J884" s="623">
        <v>0.1285</v>
      </c>
      <c r="K884" s="621">
        <v>5.1400000000000001E-2</v>
      </c>
      <c r="L884" s="622">
        <v>9.0200000000000002E-2</v>
      </c>
      <c r="M884" s="623">
        <v>0.14530000000000001</v>
      </c>
      <c r="N884" s="621">
        <v>5.5599999999999997E-2</v>
      </c>
      <c r="O884" s="622">
        <v>9.7799999999999998E-2</v>
      </c>
      <c r="P884" s="623">
        <v>0.15740000000000001</v>
      </c>
      <c r="Q884" s="621">
        <v>7.8600000000000003E-2</v>
      </c>
      <c r="R884" s="622">
        <v>0.1381</v>
      </c>
      <c r="S884" s="623">
        <v>0.22239999999999999</v>
      </c>
      <c r="T884" s="621">
        <v>0.151</v>
      </c>
      <c r="U884" s="622">
        <v>0.26590000000000003</v>
      </c>
      <c r="V884" s="623">
        <v>0.42820000000000003</v>
      </c>
      <c r="W884" s="621">
        <v>0.18720000000000001</v>
      </c>
      <c r="X884" s="622">
        <v>0.3301</v>
      </c>
      <c r="Y884" s="623">
        <v>0.53159999999999996</v>
      </c>
    </row>
    <row r="885" spans="1:25">
      <c r="A885" s="227">
        <f t="shared" si="13"/>
        <v>88.8</v>
      </c>
      <c r="B885" s="621">
        <v>3.9199999999999999E-2</v>
      </c>
      <c r="C885" s="622">
        <v>6.9099999999999995E-2</v>
      </c>
      <c r="D885" s="623">
        <v>0.1114</v>
      </c>
      <c r="E885" s="621">
        <v>3.9300000000000002E-2</v>
      </c>
      <c r="F885" s="622">
        <v>6.9099999999999995E-2</v>
      </c>
      <c r="G885" s="623">
        <v>0.1114</v>
      </c>
      <c r="H885" s="621">
        <v>4.53E-2</v>
      </c>
      <c r="I885" s="622">
        <v>7.9799999999999996E-2</v>
      </c>
      <c r="J885" s="623">
        <v>0.12859999999999999</v>
      </c>
      <c r="K885" s="621">
        <v>5.1200000000000002E-2</v>
      </c>
      <c r="L885" s="622">
        <v>9.0200000000000002E-2</v>
      </c>
      <c r="M885" s="623">
        <v>0.14530000000000001</v>
      </c>
      <c r="N885" s="621">
        <v>5.5500000000000001E-2</v>
      </c>
      <c r="O885" s="622">
        <v>9.7699999999999995E-2</v>
      </c>
      <c r="P885" s="623">
        <v>0.15740000000000001</v>
      </c>
      <c r="Q885" s="621">
        <v>7.8399999999999997E-2</v>
      </c>
      <c r="R885" s="622">
        <v>0.1381</v>
      </c>
      <c r="S885" s="623">
        <v>0.2225</v>
      </c>
      <c r="T885" s="621">
        <v>0.15049999999999999</v>
      </c>
      <c r="U885" s="622">
        <v>0.26569999999999999</v>
      </c>
      <c r="V885" s="623">
        <v>0.4284</v>
      </c>
      <c r="W885" s="621">
        <v>0.18659999999999999</v>
      </c>
      <c r="X885" s="622">
        <v>0.32990000000000003</v>
      </c>
      <c r="Y885" s="623">
        <v>0.53190000000000004</v>
      </c>
    </row>
    <row r="886" spans="1:25">
      <c r="A886" s="227">
        <f t="shared" si="13"/>
        <v>88.9</v>
      </c>
      <c r="B886" s="621">
        <v>3.9100000000000003E-2</v>
      </c>
      <c r="C886" s="622">
        <v>6.9099999999999995E-2</v>
      </c>
      <c r="D886" s="623">
        <v>0.1114</v>
      </c>
      <c r="E886" s="621">
        <v>3.9100000000000003E-2</v>
      </c>
      <c r="F886" s="622">
        <v>6.9099999999999995E-2</v>
      </c>
      <c r="G886" s="623">
        <v>0.1115</v>
      </c>
      <c r="H886" s="621">
        <v>4.5199999999999997E-2</v>
      </c>
      <c r="I886" s="622">
        <v>7.9699999999999993E-2</v>
      </c>
      <c r="J886" s="623">
        <v>0.12859999999999999</v>
      </c>
      <c r="K886" s="621">
        <v>5.11E-2</v>
      </c>
      <c r="L886" s="622">
        <v>9.01E-2</v>
      </c>
      <c r="M886" s="623">
        <v>0.1454</v>
      </c>
      <c r="N886" s="621">
        <v>5.5300000000000002E-2</v>
      </c>
      <c r="O886" s="622">
        <v>9.7600000000000006E-2</v>
      </c>
      <c r="P886" s="623">
        <v>0.1575</v>
      </c>
      <c r="Q886" s="621">
        <v>7.8100000000000003E-2</v>
      </c>
      <c r="R886" s="622">
        <v>0.13800000000000001</v>
      </c>
      <c r="S886" s="623">
        <v>0.22259999999999999</v>
      </c>
      <c r="T886" s="621">
        <v>0.15010000000000001</v>
      </c>
      <c r="U886" s="622">
        <v>0.2656</v>
      </c>
      <c r="V886" s="623">
        <v>0.42859999999999998</v>
      </c>
      <c r="W886" s="621">
        <v>0.18609999999999999</v>
      </c>
      <c r="X886" s="622">
        <v>0.32969999999999999</v>
      </c>
      <c r="Y886" s="623">
        <v>0.53220000000000001</v>
      </c>
    </row>
    <row r="887" spans="1:25">
      <c r="A887" s="227">
        <f t="shared" si="13"/>
        <v>89</v>
      </c>
      <c r="B887" s="621">
        <v>3.9E-2</v>
      </c>
      <c r="C887" s="622">
        <v>6.9000000000000006E-2</v>
      </c>
      <c r="D887" s="623">
        <v>0.1115</v>
      </c>
      <c r="E887" s="621">
        <v>3.9E-2</v>
      </c>
      <c r="F887" s="622">
        <v>6.9099999999999995E-2</v>
      </c>
      <c r="G887" s="623">
        <v>0.1116</v>
      </c>
      <c r="H887" s="621">
        <v>4.4999999999999998E-2</v>
      </c>
      <c r="I887" s="622">
        <v>7.9699999999999993E-2</v>
      </c>
      <c r="J887" s="623">
        <v>0.12870000000000001</v>
      </c>
      <c r="K887" s="621">
        <v>5.0900000000000001E-2</v>
      </c>
      <c r="L887" s="622">
        <v>9.01E-2</v>
      </c>
      <c r="M887" s="623">
        <v>0.14549999999999999</v>
      </c>
      <c r="N887" s="621">
        <v>5.5100000000000003E-2</v>
      </c>
      <c r="O887" s="622">
        <v>9.7600000000000006E-2</v>
      </c>
      <c r="P887" s="623">
        <v>0.15759999999999999</v>
      </c>
      <c r="Q887" s="621">
        <v>7.7899999999999997E-2</v>
      </c>
      <c r="R887" s="622">
        <v>0.13789999999999999</v>
      </c>
      <c r="S887" s="623">
        <v>0.2228</v>
      </c>
      <c r="T887" s="621">
        <v>0.14960000000000001</v>
      </c>
      <c r="U887" s="622">
        <v>0.26540000000000002</v>
      </c>
      <c r="V887" s="623">
        <v>0.4289</v>
      </c>
      <c r="W887" s="621">
        <v>0.1855</v>
      </c>
      <c r="X887" s="622">
        <v>0.32950000000000002</v>
      </c>
      <c r="Y887" s="623">
        <v>0.53249999999999997</v>
      </c>
    </row>
    <row r="888" spans="1:25">
      <c r="A888" s="227">
        <f t="shared" si="13"/>
        <v>89.1</v>
      </c>
      <c r="B888" s="621">
        <v>3.8899999999999997E-2</v>
      </c>
      <c r="C888" s="622">
        <v>6.9000000000000006E-2</v>
      </c>
      <c r="D888" s="623">
        <v>0.1115</v>
      </c>
      <c r="E888" s="621">
        <v>3.8899999999999997E-2</v>
      </c>
      <c r="F888" s="622">
        <v>6.9000000000000006E-2</v>
      </c>
      <c r="G888" s="623">
        <v>0.1116</v>
      </c>
      <c r="H888" s="621">
        <v>4.4900000000000002E-2</v>
      </c>
      <c r="I888" s="622">
        <v>7.9699999999999993E-2</v>
      </c>
      <c r="J888" s="623">
        <v>0.1288</v>
      </c>
      <c r="K888" s="621">
        <v>5.0799999999999998E-2</v>
      </c>
      <c r="L888" s="622">
        <v>0.09</v>
      </c>
      <c r="M888" s="623">
        <v>0.14560000000000001</v>
      </c>
      <c r="N888" s="621">
        <v>5.5E-2</v>
      </c>
      <c r="O888" s="622">
        <v>9.7500000000000003E-2</v>
      </c>
      <c r="P888" s="623">
        <v>0.15770000000000001</v>
      </c>
      <c r="Q888" s="621">
        <v>7.7700000000000005E-2</v>
      </c>
      <c r="R888" s="622">
        <v>0.13780000000000001</v>
      </c>
      <c r="S888" s="623">
        <v>0.22289999999999999</v>
      </c>
      <c r="T888" s="621">
        <v>0.1492</v>
      </c>
      <c r="U888" s="622">
        <v>0.26529999999999998</v>
      </c>
      <c r="V888" s="623">
        <v>0.42909999999999998</v>
      </c>
      <c r="W888" s="621">
        <v>0.185</v>
      </c>
      <c r="X888" s="622">
        <v>0.32940000000000003</v>
      </c>
      <c r="Y888" s="623">
        <v>0.53280000000000005</v>
      </c>
    </row>
    <row r="889" spans="1:25">
      <c r="A889" s="227">
        <f t="shared" si="13"/>
        <v>89.2</v>
      </c>
      <c r="B889" s="621">
        <v>3.8800000000000001E-2</v>
      </c>
      <c r="C889" s="622">
        <v>6.9000000000000006E-2</v>
      </c>
      <c r="D889" s="623">
        <v>0.1116</v>
      </c>
      <c r="E889" s="621">
        <v>3.8800000000000001E-2</v>
      </c>
      <c r="F889" s="622">
        <v>6.9000000000000006E-2</v>
      </c>
      <c r="G889" s="623">
        <v>0.11169999999999999</v>
      </c>
      <c r="H889" s="621">
        <v>4.48E-2</v>
      </c>
      <c r="I889" s="622">
        <v>7.9600000000000004E-2</v>
      </c>
      <c r="J889" s="623">
        <v>0.12889999999999999</v>
      </c>
      <c r="K889" s="621">
        <v>5.0599999999999999E-2</v>
      </c>
      <c r="L889" s="622">
        <v>0.09</v>
      </c>
      <c r="M889" s="623">
        <v>0.1457</v>
      </c>
      <c r="N889" s="621">
        <v>5.4800000000000001E-2</v>
      </c>
      <c r="O889" s="622">
        <v>9.7500000000000003E-2</v>
      </c>
      <c r="P889" s="623">
        <v>0.1578</v>
      </c>
      <c r="Q889" s="621">
        <v>7.7399999999999997E-2</v>
      </c>
      <c r="R889" s="622">
        <v>0.13780000000000001</v>
      </c>
      <c r="S889" s="623">
        <v>0.223</v>
      </c>
      <c r="T889" s="621">
        <v>0.14879999999999999</v>
      </c>
      <c r="U889" s="622">
        <v>0.26519999999999999</v>
      </c>
      <c r="V889" s="623">
        <v>0.4294</v>
      </c>
      <c r="W889" s="621">
        <v>0.1845</v>
      </c>
      <c r="X889" s="622">
        <v>0.32919999999999999</v>
      </c>
      <c r="Y889" s="623">
        <v>0.53320000000000001</v>
      </c>
    </row>
    <row r="890" spans="1:25">
      <c r="A890" s="227">
        <f t="shared" si="13"/>
        <v>89.3</v>
      </c>
      <c r="B890" s="621">
        <v>3.8699999999999998E-2</v>
      </c>
      <c r="C890" s="622">
        <v>6.8900000000000003E-2</v>
      </c>
      <c r="D890" s="623">
        <v>0.11169999999999999</v>
      </c>
      <c r="E890" s="621">
        <v>3.8699999999999998E-2</v>
      </c>
      <c r="F890" s="622">
        <v>6.9000000000000006E-2</v>
      </c>
      <c r="G890" s="623">
        <v>0.1118</v>
      </c>
      <c r="H890" s="621">
        <v>4.4699999999999997E-2</v>
      </c>
      <c r="I890" s="622">
        <v>7.9600000000000004E-2</v>
      </c>
      <c r="J890" s="623">
        <v>0.12889999999999999</v>
      </c>
      <c r="K890" s="621">
        <v>5.0500000000000003E-2</v>
      </c>
      <c r="L890" s="622">
        <v>0.09</v>
      </c>
      <c r="M890" s="623">
        <v>0.14580000000000001</v>
      </c>
      <c r="N890" s="621">
        <v>5.4699999999999999E-2</v>
      </c>
      <c r="O890" s="622">
        <v>9.74E-2</v>
      </c>
      <c r="P890" s="623">
        <v>0.15790000000000001</v>
      </c>
      <c r="Q890" s="621">
        <v>7.7200000000000005E-2</v>
      </c>
      <c r="R890" s="622">
        <v>0.13769999999999999</v>
      </c>
      <c r="S890" s="623">
        <v>0.22320000000000001</v>
      </c>
      <c r="T890" s="621">
        <v>0.1484</v>
      </c>
      <c r="U890" s="622">
        <v>0.2651</v>
      </c>
      <c r="V890" s="623">
        <v>0.42959999999999998</v>
      </c>
      <c r="W890" s="621">
        <v>0.18390000000000001</v>
      </c>
      <c r="X890" s="622">
        <v>0.3291</v>
      </c>
      <c r="Y890" s="623">
        <v>0.53349999999999997</v>
      </c>
    </row>
    <row r="891" spans="1:25">
      <c r="A891" s="227">
        <f t="shared" si="13"/>
        <v>89.4</v>
      </c>
      <c r="B891" s="621">
        <v>3.8600000000000002E-2</v>
      </c>
      <c r="C891" s="622">
        <v>6.8900000000000003E-2</v>
      </c>
      <c r="D891" s="623">
        <v>0.1118</v>
      </c>
      <c r="E891" s="621">
        <v>3.8600000000000002E-2</v>
      </c>
      <c r="F891" s="622">
        <v>6.8900000000000003E-2</v>
      </c>
      <c r="G891" s="623">
        <v>0.1118</v>
      </c>
      <c r="H891" s="621">
        <v>4.4499999999999998E-2</v>
      </c>
      <c r="I891" s="622">
        <v>7.9600000000000004E-2</v>
      </c>
      <c r="J891" s="623">
        <v>0.129</v>
      </c>
      <c r="K891" s="621">
        <v>5.0299999999999997E-2</v>
      </c>
      <c r="L891" s="622">
        <v>8.9899999999999994E-2</v>
      </c>
      <c r="M891" s="623">
        <v>0.1459</v>
      </c>
      <c r="N891" s="621">
        <v>5.45E-2</v>
      </c>
      <c r="O891" s="622">
        <v>9.74E-2</v>
      </c>
      <c r="P891" s="623">
        <v>0.158</v>
      </c>
      <c r="Q891" s="621">
        <v>7.6999999999999999E-2</v>
      </c>
      <c r="R891" s="622">
        <v>0.13769999999999999</v>
      </c>
      <c r="S891" s="623">
        <v>0.2233</v>
      </c>
      <c r="T891" s="621">
        <v>0.14799999999999999</v>
      </c>
      <c r="U891" s="622">
        <v>0.26500000000000001</v>
      </c>
      <c r="V891" s="623">
        <v>0.4299</v>
      </c>
      <c r="W891" s="621">
        <v>0.18340000000000001</v>
      </c>
      <c r="X891" s="622">
        <v>0.32890000000000003</v>
      </c>
      <c r="Y891" s="623">
        <v>0.53380000000000005</v>
      </c>
    </row>
    <row r="892" spans="1:25">
      <c r="A892" s="227">
        <f t="shared" si="13"/>
        <v>89.5</v>
      </c>
      <c r="B892" s="621">
        <v>3.85E-2</v>
      </c>
      <c r="C892" s="622">
        <v>6.8900000000000003E-2</v>
      </c>
      <c r="D892" s="623">
        <v>0.1118</v>
      </c>
      <c r="E892" s="621">
        <v>3.85E-2</v>
      </c>
      <c r="F892" s="622">
        <v>6.8900000000000003E-2</v>
      </c>
      <c r="G892" s="623">
        <v>0.1119</v>
      </c>
      <c r="H892" s="621">
        <v>4.4400000000000002E-2</v>
      </c>
      <c r="I892" s="622">
        <v>7.9500000000000001E-2</v>
      </c>
      <c r="J892" s="623">
        <v>0.12909999999999999</v>
      </c>
      <c r="K892" s="621">
        <v>5.0200000000000002E-2</v>
      </c>
      <c r="L892" s="622">
        <v>8.9899999999999994E-2</v>
      </c>
      <c r="M892" s="623">
        <v>0.1459</v>
      </c>
      <c r="N892" s="621">
        <v>5.4399999999999997E-2</v>
      </c>
      <c r="O892" s="622">
        <v>9.74E-2</v>
      </c>
      <c r="P892" s="623">
        <v>0.15809999999999999</v>
      </c>
      <c r="Q892" s="621">
        <v>7.6799999999999993E-2</v>
      </c>
      <c r="R892" s="622">
        <v>0.1376</v>
      </c>
      <c r="S892" s="623">
        <v>0.22339999999999999</v>
      </c>
      <c r="T892" s="621">
        <v>0.14749999999999999</v>
      </c>
      <c r="U892" s="622">
        <v>0.26479999999999998</v>
      </c>
      <c r="V892" s="623">
        <v>0.43020000000000003</v>
      </c>
      <c r="W892" s="621">
        <v>0.18290000000000001</v>
      </c>
      <c r="X892" s="622">
        <v>0.32879999999999998</v>
      </c>
      <c r="Y892" s="623">
        <v>0.53420000000000001</v>
      </c>
    </row>
    <row r="893" spans="1:25">
      <c r="A893" s="227">
        <f t="shared" si="13"/>
        <v>89.6</v>
      </c>
      <c r="B893" s="621">
        <v>3.8399999999999997E-2</v>
      </c>
      <c r="C893" s="622">
        <v>6.88E-2</v>
      </c>
      <c r="D893" s="623">
        <v>0.1119</v>
      </c>
      <c r="E893" s="621">
        <v>3.8399999999999997E-2</v>
      </c>
      <c r="F893" s="622">
        <v>6.8900000000000003E-2</v>
      </c>
      <c r="G893" s="623">
        <v>0.112</v>
      </c>
      <c r="H893" s="621">
        <v>4.4299999999999999E-2</v>
      </c>
      <c r="I893" s="622">
        <v>7.9500000000000001E-2</v>
      </c>
      <c r="J893" s="623">
        <v>0.12920000000000001</v>
      </c>
      <c r="K893" s="621">
        <v>5.0099999999999999E-2</v>
      </c>
      <c r="L893" s="622">
        <v>8.9899999999999994E-2</v>
      </c>
      <c r="M893" s="623">
        <v>0.14599999999999999</v>
      </c>
      <c r="N893" s="621">
        <v>5.4199999999999998E-2</v>
      </c>
      <c r="O893" s="622">
        <v>9.7299999999999998E-2</v>
      </c>
      <c r="P893" s="623">
        <v>0.15820000000000001</v>
      </c>
      <c r="Q893" s="621">
        <v>7.6600000000000001E-2</v>
      </c>
      <c r="R893" s="622">
        <v>0.1376</v>
      </c>
      <c r="S893" s="623">
        <v>0.22359999999999999</v>
      </c>
      <c r="T893" s="621">
        <v>0.14710000000000001</v>
      </c>
      <c r="U893" s="622">
        <v>0.26469999999999999</v>
      </c>
      <c r="V893" s="623">
        <v>0.43049999999999999</v>
      </c>
      <c r="W893" s="621">
        <v>0.18240000000000001</v>
      </c>
      <c r="X893" s="622">
        <v>0.32869999999999999</v>
      </c>
      <c r="Y893" s="623">
        <v>0.53449999999999998</v>
      </c>
    </row>
    <row r="894" spans="1:25">
      <c r="A894" s="227">
        <f t="shared" si="13"/>
        <v>89.7</v>
      </c>
      <c r="B894" s="621">
        <v>3.8300000000000001E-2</v>
      </c>
      <c r="C894" s="622">
        <v>6.88E-2</v>
      </c>
      <c r="D894" s="623">
        <v>0.112</v>
      </c>
      <c r="E894" s="621">
        <v>3.8300000000000001E-2</v>
      </c>
      <c r="F894" s="622">
        <v>6.8900000000000003E-2</v>
      </c>
      <c r="G894" s="623">
        <v>0.112</v>
      </c>
      <c r="H894" s="621">
        <v>4.4200000000000003E-2</v>
      </c>
      <c r="I894" s="622">
        <v>7.9500000000000001E-2</v>
      </c>
      <c r="J894" s="623">
        <v>0.1293</v>
      </c>
      <c r="K894" s="621">
        <v>4.99E-2</v>
      </c>
      <c r="L894" s="622">
        <v>8.9800000000000005E-2</v>
      </c>
      <c r="M894" s="623">
        <v>0.14610000000000001</v>
      </c>
      <c r="N894" s="621">
        <v>5.4100000000000002E-2</v>
      </c>
      <c r="O894" s="622">
        <v>9.7299999999999998E-2</v>
      </c>
      <c r="P894" s="623">
        <v>0.1583</v>
      </c>
      <c r="Q894" s="621">
        <v>7.6399999999999996E-2</v>
      </c>
      <c r="R894" s="622">
        <v>0.13750000000000001</v>
      </c>
      <c r="S894" s="623">
        <v>0.22370000000000001</v>
      </c>
      <c r="T894" s="621">
        <v>0.14680000000000001</v>
      </c>
      <c r="U894" s="622">
        <v>0.26469999999999999</v>
      </c>
      <c r="V894" s="623">
        <v>0.43080000000000002</v>
      </c>
      <c r="W894" s="621">
        <v>0.18190000000000001</v>
      </c>
      <c r="X894" s="622">
        <v>0.3286</v>
      </c>
      <c r="Y894" s="623">
        <v>0.53490000000000004</v>
      </c>
    </row>
    <row r="895" spans="1:25">
      <c r="A895" s="227">
        <f t="shared" si="13"/>
        <v>89.8</v>
      </c>
      <c r="B895" s="621">
        <v>3.8199999999999998E-2</v>
      </c>
      <c r="C895" s="622">
        <v>6.88E-2</v>
      </c>
      <c r="D895" s="623">
        <v>0.11210000000000001</v>
      </c>
      <c r="E895" s="621">
        <v>3.8199999999999998E-2</v>
      </c>
      <c r="F895" s="622">
        <v>6.88E-2</v>
      </c>
      <c r="G895" s="623">
        <v>0.11210000000000001</v>
      </c>
      <c r="H895" s="621">
        <v>4.3999999999999997E-2</v>
      </c>
      <c r="I895" s="622">
        <v>7.9399999999999998E-2</v>
      </c>
      <c r="J895" s="623">
        <v>0.12939999999999999</v>
      </c>
      <c r="K895" s="621">
        <v>4.9799999999999997E-2</v>
      </c>
      <c r="L895" s="622">
        <v>8.9800000000000005E-2</v>
      </c>
      <c r="M895" s="623">
        <v>0.1462</v>
      </c>
      <c r="N895" s="621">
        <v>5.3900000000000003E-2</v>
      </c>
      <c r="O895" s="622">
        <v>9.7299999999999998E-2</v>
      </c>
      <c r="P895" s="623">
        <v>0.15840000000000001</v>
      </c>
      <c r="Q895" s="621">
        <v>7.6200000000000004E-2</v>
      </c>
      <c r="R895" s="622">
        <v>0.13750000000000001</v>
      </c>
      <c r="S895" s="623">
        <v>0.22389999999999999</v>
      </c>
      <c r="T895" s="621">
        <v>0.1464</v>
      </c>
      <c r="U895" s="622">
        <v>0.2646</v>
      </c>
      <c r="V895" s="623">
        <v>0.43109999999999998</v>
      </c>
      <c r="W895" s="621">
        <v>0.18149999999999999</v>
      </c>
      <c r="X895" s="622">
        <v>0.32850000000000001</v>
      </c>
      <c r="Y895" s="623">
        <v>0.5353</v>
      </c>
    </row>
    <row r="896" spans="1:25">
      <c r="A896" s="227">
        <f t="shared" si="13"/>
        <v>89.9</v>
      </c>
      <c r="B896" s="621">
        <v>3.8100000000000002E-2</v>
      </c>
      <c r="C896" s="622">
        <v>6.88E-2</v>
      </c>
      <c r="D896" s="623">
        <v>0.11210000000000001</v>
      </c>
      <c r="E896" s="621">
        <v>3.8100000000000002E-2</v>
      </c>
      <c r="F896" s="622">
        <v>6.88E-2</v>
      </c>
      <c r="G896" s="623">
        <v>0.11219999999999999</v>
      </c>
      <c r="H896" s="621">
        <v>4.3900000000000002E-2</v>
      </c>
      <c r="I896" s="622">
        <v>7.9399999999999998E-2</v>
      </c>
      <c r="J896" s="623">
        <v>0.1295</v>
      </c>
      <c r="K896" s="621">
        <v>4.9700000000000001E-2</v>
      </c>
      <c r="L896" s="622">
        <v>8.9800000000000005E-2</v>
      </c>
      <c r="M896" s="623">
        <v>0.14630000000000001</v>
      </c>
      <c r="N896" s="621">
        <v>5.3800000000000001E-2</v>
      </c>
      <c r="O896" s="622">
        <v>9.7199999999999995E-2</v>
      </c>
      <c r="P896" s="623">
        <v>0.1585</v>
      </c>
      <c r="Q896" s="621">
        <v>7.5999999999999998E-2</v>
      </c>
      <c r="R896" s="622">
        <v>0.13739999999999999</v>
      </c>
      <c r="S896" s="623">
        <v>0.22409999999999999</v>
      </c>
      <c r="T896" s="621">
        <v>0.14599999999999999</v>
      </c>
      <c r="U896" s="622">
        <v>0.26450000000000001</v>
      </c>
      <c r="V896" s="623">
        <v>0.43140000000000001</v>
      </c>
      <c r="W896" s="621">
        <v>0.18099999999999999</v>
      </c>
      <c r="X896" s="622">
        <v>0.32840000000000003</v>
      </c>
      <c r="Y896" s="623">
        <v>0.53569999999999995</v>
      </c>
    </row>
    <row r="897" spans="1:25">
      <c r="A897" s="227">
        <f t="shared" si="13"/>
        <v>90</v>
      </c>
      <c r="B897" s="621">
        <v>3.7999999999999999E-2</v>
      </c>
      <c r="C897" s="622">
        <v>6.88E-2</v>
      </c>
      <c r="D897" s="623">
        <v>0.11219999999999999</v>
      </c>
      <c r="E897" s="621">
        <v>3.7999999999999999E-2</v>
      </c>
      <c r="F897" s="622">
        <v>6.88E-2</v>
      </c>
      <c r="G897" s="623">
        <v>0.1123</v>
      </c>
      <c r="H897" s="621">
        <v>4.3799999999999999E-2</v>
      </c>
      <c r="I897" s="622">
        <v>7.9399999999999998E-2</v>
      </c>
      <c r="J897" s="623">
        <v>0.12959999999999999</v>
      </c>
      <c r="K897" s="621">
        <v>4.9500000000000002E-2</v>
      </c>
      <c r="L897" s="622">
        <v>8.9700000000000002E-2</v>
      </c>
      <c r="M897" s="623">
        <v>0.14649999999999999</v>
      </c>
      <c r="N897" s="621">
        <v>5.3699999999999998E-2</v>
      </c>
      <c r="O897" s="622">
        <v>9.7199999999999995E-2</v>
      </c>
      <c r="P897" s="623">
        <v>0.15859999999999999</v>
      </c>
      <c r="Q897" s="621">
        <v>7.5800000000000006E-2</v>
      </c>
      <c r="R897" s="622">
        <v>0.13739999999999999</v>
      </c>
      <c r="S897" s="623">
        <v>0.22420000000000001</v>
      </c>
      <c r="T897" s="621">
        <v>0.14560000000000001</v>
      </c>
      <c r="U897" s="622">
        <v>0.26440000000000002</v>
      </c>
      <c r="V897" s="623">
        <v>0.43169999999999997</v>
      </c>
      <c r="W897" s="621">
        <v>0.18049999999999999</v>
      </c>
      <c r="X897" s="622">
        <v>0.32829999999999998</v>
      </c>
      <c r="Y897" s="623">
        <v>0.53610000000000002</v>
      </c>
    </row>
    <row r="898" spans="1:25">
      <c r="A898" s="227">
        <f t="shared" si="13"/>
        <v>90.1</v>
      </c>
      <c r="B898" s="621">
        <v>3.7900000000000003E-2</v>
      </c>
      <c r="C898" s="622">
        <v>6.8699999999999997E-2</v>
      </c>
      <c r="D898" s="623">
        <v>0.1123</v>
      </c>
      <c r="E898" s="621">
        <v>3.7900000000000003E-2</v>
      </c>
      <c r="F898" s="622">
        <v>6.88E-2</v>
      </c>
      <c r="G898" s="623">
        <v>0.1124</v>
      </c>
      <c r="H898" s="621">
        <v>4.3700000000000003E-2</v>
      </c>
      <c r="I898" s="622">
        <v>7.9399999999999998E-2</v>
      </c>
      <c r="J898" s="623">
        <v>0.12970000000000001</v>
      </c>
      <c r="K898" s="621">
        <v>4.9399999999999999E-2</v>
      </c>
      <c r="L898" s="622">
        <v>8.9700000000000002E-2</v>
      </c>
      <c r="M898" s="623">
        <v>0.14660000000000001</v>
      </c>
      <c r="N898" s="621">
        <v>5.3499999999999999E-2</v>
      </c>
      <c r="O898" s="622">
        <v>9.7199999999999995E-2</v>
      </c>
      <c r="P898" s="623">
        <v>0.1588</v>
      </c>
      <c r="Q898" s="621">
        <v>7.5600000000000001E-2</v>
      </c>
      <c r="R898" s="622">
        <v>0.13730000000000001</v>
      </c>
      <c r="S898" s="623">
        <v>0.22439999999999999</v>
      </c>
      <c r="T898" s="621">
        <v>0.1452</v>
      </c>
      <c r="U898" s="622">
        <v>0.26440000000000002</v>
      </c>
      <c r="V898" s="623">
        <v>0.432</v>
      </c>
      <c r="W898" s="621">
        <v>0.18010000000000001</v>
      </c>
      <c r="X898" s="622">
        <v>0.32819999999999999</v>
      </c>
      <c r="Y898" s="623">
        <v>0.53649999999999998</v>
      </c>
    </row>
    <row r="899" spans="1:25">
      <c r="A899" s="227">
        <f t="shared" si="13"/>
        <v>90.2</v>
      </c>
      <c r="B899" s="621">
        <v>3.78E-2</v>
      </c>
      <c r="C899" s="622">
        <v>6.8699999999999997E-2</v>
      </c>
      <c r="D899" s="623">
        <v>0.1124</v>
      </c>
      <c r="E899" s="621">
        <v>3.78E-2</v>
      </c>
      <c r="F899" s="622">
        <v>6.88E-2</v>
      </c>
      <c r="G899" s="623">
        <v>0.1125</v>
      </c>
      <c r="H899" s="621">
        <v>4.36E-2</v>
      </c>
      <c r="I899" s="622">
        <v>7.9399999999999998E-2</v>
      </c>
      <c r="J899" s="623">
        <v>0.1298</v>
      </c>
      <c r="K899" s="621">
        <v>4.9299999999999997E-2</v>
      </c>
      <c r="L899" s="622">
        <v>8.9700000000000002E-2</v>
      </c>
      <c r="M899" s="623">
        <v>0.1467</v>
      </c>
      <c r="N899" s="621">
        <v>5.3400000000000003E-2</v>
      </c>
      <c r="O899" s="622">
        <v>9.7199999999999995E-2</v>
      </c>
      <c r="P899" s="623">
        <v>0.15890000000000001</v>
      </c>
      <c r="Q899" s="621">
        <v>7.5399999999999995E-2</v>
      </c>
      <c r="R899" s="622">
        <v>0.13730000000000001</v>
      </c>
      <c r="S899" s="623">
        <v>0.22459999999999999</v>
      </c>
      <c r="T899" s="621">
        <v>0.1449</v>
      </c>
      <c r="U899" s="622">
        <v>0.26429999999999998</v>
      </c>
      <c r="V899" s="623">
        <v>0.43240000000000001</v>
      </c>
      <c r="W899" s="621">
        <v>0.17960000000000001</v>
      </c>
      <c r="X899" s="622">
        <v>0.3281</v>
      </c>
      <c r="Y899" s="623">
        <v>0.53690000000000004</v>
      </c>
    </row>
    <row r="900" spans="1:25">
      <c r="A900" s="227">
        <f t="shared" si="13"/>
        <v>90.3</v>
      </c>
      <c r="B900" s="621">
        <v>3.7699999999999997E-2</v>
      </c>
      <c r="C900" s="622">
        <v>6.8699999999999997E-2</v>
      </c>
      <c r="D900" s="623">
        <v>0.1125</v>
      </c>
      <c r="E900" s="621">
        <v>3.7699999999999997E-2</v>
      </c>
      <c r="F900" s="622">
        <v>6.88E-2</v>
      </c>
      <c r="G900" s="623">
        <v>0.1125</v>
      </c>
      <c r="H900" s="621">
        <v>4.3499999999999997E-2</v>
      </c>
      <c r="I900" s="622">
        <v>7.9299999999999995E-2</v>
      </c>
      <c r="J900" s="623">
        <v>0.12989999999999999</v>
      </c>
      <c r="K900" s="621">
        <v>4.9200000000000001E-2</v>
      </c>
      <c r="L900" s="622">
        <v>8.9700000000000002E-2</v>
      </c>
      <c r="M900" s="623">
        <v>0.14680000000000001</v>
      </c>
      <c r="N900" s="621">
        <v>5.33E-2</v>
      </c>
      <c r="O900" s="622">
        <v>9.7100000000000006E-2</v>
      </c>
      <c r="P900" s="623">
        <v>0.159</v>
      </c>
      <c r="Q900" s="621">
        <v>7.5200000000000003E-2</v>
      </c>
      <c r="R900" s="622">
        <v>0.13730000000000001</v>
      </c>
      <c r="S900" s="623">
        <v>0.22470000000000001</v>
      </c>
      <c r="T900" s="621">
        <v>0.14449999999999999</v>
      </c>
      <c r="U900" s="622">
        <v>0.26429999999999998</v>
      </c>
      <c r="V900" s="623">
        <v>0.43269999999999997</v>
      </c>
      <c r="W900" s="621">
        <v>0.1792</v>
      </c>
      <c r="X900" s="622">
        <v>0.3281</v>
      </c>
      <c r="Y900" s="623">
        <v>0.5373</v>
      </c>
    </row>
    <row r="901" spans="1:25">
      <c r="A901" s="227">
        <f t="shared" si="13"/>
        <v>90.4</v>
      </c>
      <c r="B901" s="621">
        <v>3.7600000000000001E-2</v>
      </c>
      <c r="C901" s="622">
        <v>6.8699999999999997E-2</v>
      </c>
      <c r="D901" s="623">
        <v>0.11260000000000001</v>
      </c>
      <c r="E901" s="621">
        <v>3.7600000000000001E-2</v>
      </c>
      <c r="F901" s="622">
        <v>6.8699999999999997E-2</v>
      </c>
      <c r="G901" s="623">
        <v>0.11260000000000001</v>
      </c>
      <c r="H901" s="621">
        <v>4.3400000000000001E-2</v>
      </c>
      <c r="I901" s="622">
        <v>7.9299999999999995E-2</v>
      </c>
      <c r="J901" s="623">
        <v>0.13</v>
      </c>
      <c r="K901" s="621">
        <v>4.9000000000000002E-2</v>
      </c>
      <c r="L901" s="622">
        <v>8.9700000000000002E-2</v>
      </c>
      <c r="M901" s="623">
        <v>0.1469</v>
      </c>
      <c r="N901" s="621">
        <v>5.3100000000000001E-2</v>
      </c>
      <c r="O901" s="622">
        <v>9.7100000000000006E-2</v>
      </c>
      <c r="P901" s="623">
        <v>0.15909999999999999</v>
      </c>
      <c r="Q901" s="621">
        <v>7.51E-2</v>
      </c>
      <c r="R901" s="622">
        <v>0.13730000000000001</v>
      </c>
      <c r="S901" s="623">
        <v>0.22489999999999999</v>
      </c>
      <c r="T901" s="621">
        <v>0.14419999999999999</v>
      </c>
      <c r="U901" s="622">
        <v>0.26419999999999999</v>
      </c>
      <c r="V901" s="623">
        <v>0.433</v>
      </c>
      <c r="W901" s="621">
        <v>0.17879999999999999</v>
      </c>
      <c r="X901" s="622">
        <v>0.32800000000000001</v>
      </c>
      <c r="Y901" s="623">
        <v>0.53769999999999996</v>
      </c>
    </row>
    <row r="902" spans="1:25">
      <c r="A902" s="227">
        <f t="shared" si="13"/>
        <v>90.5</v>
      </c>
      <c r="B902" s="621">
        <v>3.7499999999999999E-2</v>
      </c>
      <c r="C902" s="622">
        <v>6.8699999999999997E-2</v>
      </c>
      <c r="D902" s="623">
        <v>0.11269999999999999</v>
      </c>
      <c r="E902" s="621">
        <v>3.7499999999999999E-2</v>
      </c>
      <c r="F902" s="622">
        <v>6.8699999999999997E-2</v>
      </c>
      <c r="G902" s="623">
        <v>0.11269999999999999</v>
      </c>
      <c r="H902" s="621">
        <v>4.3299999999999998E-2</v>
      </c>
      <c r="I902" s="622">
        <v>7.9299999999999995E-2</v>
      </c>
      <c r="J902" s="623">
        <v>0.13009999999999999</v>
      </c>
      <c r="K902" s="621">
        <v>4.8899999999999999E-2</v>
      </c>
      <c r="L902" s="622">
        <v>8.9599999999999999E-2</v>
      </c>
      <c r="M902" s="623">
        <v>0.14699999999999999</v>
      </c>
      <c r="N902" s="621">
        <v>5.2999999999999999E-2</v>
      </c>
      <c r="O902" s="622">
        <v>9.7100000000000006E-2</v>
      </c>
      <c r="P902" s="623">
        <v>0.1593</v>
      </c>
      <c r="Q902" s="621">
        <v>7.4899999999999994E-2</v>
      </c>
      <c r="R902" s="622">
        <v>0.13719999999999999</v>
      </c>
      <c r="S902" s="623">
        <v>0.22509999999999999</v>
      </c>
      <c r="T902" s="621">
        <v>0.14380000000000001</v>
      </c>
      <c r="U902" s="622">
        <v>0.26419999999999999</v>
      </c>
      <c r="V902" s="623">
        <v>0.43340000000000001</v>
      </c>
      <c r="W902" s="621">
        <v>0.17829999999999999</v>
      </c>
      <c r="X902" s="622">
        <v>0.32800000000000001</v>
      </c>
      <c r="Y902" s="623">
        <v>0.53820000000000001</v>
      </c>
    </row>
    <row r="903" spans="1:25">
      <c r="A903" s="227">
        <f t="shared" si="13"/>
        <v>90.6</v>
      </c>
      <c r="B903" s="621">
        <v>3.7400000000000003E-2</v>
      </c>
      <c r="C903" s="622">
        <v>6.8699999999999997E-2</v>
      </c>
      <c r="D903" s="623">
        <v>0.11269999999999999</v>
      </c>
      <c r="E903" s="621">
        <v>3.7400000000000003E-2</v>
      </c>
      <c r="F903" s="622">
        <v>6.8699999999999997E-2</v>
      </c>
      <c r="G903" s="623">
        <v>0.1128</v>
      </c>
      <c r="H903" s="621">
        <v>4.3200000000000002E-2</v>
      </c>
      <c r="I903" s="622">
        <v>7.9299999999999995E-2</v>
      </c>
      <c r="J903" s="623">
        <v>0.13020000000000001</v>
      </c>
      <c r="K903" s="621">
        <v>4.8800000000000003E-2</v>
      </c>
      <c r="L903" s="622">
        <v>8.9599999999999999E-2</v>
      </c>
      <c r="M903" s="623">
        <v>0.14710000000000001</v>
      </c>
      <c r="N903" s="621">
        <v>5.2900000000000003E-2</v>
      </c>
      <c r="O903" s="622">
        <v>9.7100000000000006E-2</v>
      </c>
      <c r="P903" s="623">
        <v>0.15939999999999999</v>
      </c>
      <c r="Q903" s="621">
        <v>7.4700000000000003E-2</v>
      </c>
      <c r="R903" s="622">
        <v>0.13719999999999999</v>
      </c>
      <c r="S903" s="623">
        <v>0.2253</v>
      </c>
      <c r="T903" s="621">
        <v>0.14349999999999999</v>
      </c>
      <c r="U903" s="622">
        <v>0.2641</v>
      </c>
      <c r="V903" s="623">
        <v>0.43369999999999997</v>
      </c>
      <c r="W903" s="621">
        <v>0.1779</v>
      </c>
      <c r="X903" s="622">
        <v>0.32790000000000002</v>
      </c>
      <c r="Y903" s="623">
        <v>0.53859999999999997</v>
      </c>
    </row>
    <row r="904" spans="1:25">
      <c r="A904" s="227">
        <f t="shared" si="13"/>
        <v>90.7</v>
      </c>
      <c r="B904" s="621">
        <v>3.73E-2</v>
      </c>
      <c r="C904" s="622">
        <v>6.8699999999999997E-2</v>
      </c>
      <c r="D904" s="623">
        <v>0.1128</v>
      </c>
      <c r="E904" s="621">
        <v>3.73E-2</v>
      </c>
      <c r="F904" s="622">
        <v>6.8699999999999997E-2</v>
      </c>
      <c r="G904" s="623">
        <v>0.1129</v>
      </c>
      <c r="H904" s="621">
        <v>4.3099999999999999E-2</v>
      </c>
      <c r="I904" s="622">
        <v>7.9299999999999995E-2</v>
      </c>
      <c r="J904" s="623">
        <v>0.1303</v>
      </c>
      <c r="K904" s="621">
        <v>4.87E-2</v>
      </c>
      <c r="L904" s="622">
        <v>8.9599999999999999E-2</v>
      </c>
      <c r="M904" s="623">
        <v>0.14729999999999999</v>
      </c>
      <c r="N904" s="621">
        <v>5.28E-2</v>
      </c>
      <c r="O904" s="622">
        <v>9.7100000000000006E-2</v>
      </c>
      <c r="P904" s="623">
        <v>0.1595</v>
      </c>
      <c r="Q904" s="621">
        <v>7.4499999999999997E-2</v>
      </c>
      <c r="R904" s="622">
        <v>0.13719999999999999</v>
      </c>
      <c r="S904" s="623">
        <v>0.22550000000000001</v>
      </c>
      <c r="T904" s="621">
        <v>0.14319999999999999</v>
      </c>
      <c r="U904" s="622">
        <v>0.2641</v>
      </c>
      <c r="V904" s="623">
        <v>0.43409999999999999</v>
      </c>
      <c r="W904" s="621">
        <v>0.17749999999999999</v>
      </c>
      <c r="X904" s="622">
        <v>0.32790000000000002</v>
      </c>
      <c r="Y904" s="623">
        <v>0.53910000000000002</v>
      </c>
    </row>
    <row r="905" spans="1:25">
      <c r="A905" s="227">
        <f t="shared" si="13"/>
        <v>90.8</v>
      </c>
      <c r="B905" s="621">
        <v>3.7199999999999997E-2</v>
      </c>
      <c r="C905" s="622">
        <v>6.8699999999999997E-2</v>
      </c>
      <c r="D905" s="623">
        <v>0.1129</v>
      </c>
      <c r="E905" s="621">
        <v>3.73E-2</v>
      </c>
      <c r="F905" s="622">
        <v>6.8699999999999997E-2</v>
      </c>
      <c r="G905" s="623">
        <v>0.113</v>
      </c>
      <c r="H905" s="621">
        <v>4.2999999999999997E-2</v>
      </c>
      <c r="I905" s="622">
        <v>7.9299999999999995E-2</v>
      </c>
      <c r="J905" s="623">
        <v>0.13039999999999999</v>
      </c>
      <c r="K905" s="621">
        <v>4.8599999999999997E-2</v>
      </c>
      <c r="L905" s="622">
        <v>8.9599999999999999E-2</v>
      </c>
      <c r="M905" s="623">
        <v>0.1474</v>
      </c>
      <c r="N905" s="621">
        <v>5.2600000000000001E-2</v>
      </c>
      <c r="O905" s="622">
        <v>9.7100000000000006E-2</v>
      </c>
      <c r="P905" s="623">
        <v>0.15970000000000001</v>
      </c>
      <c r="Q905" s="621">
        <v>7.4399999999999994E-2</v>
      </c>
      <c r="R905" s="622">
        <v>0.13719999999999999</v>
      </c>
      <c r="S905" s="623">
        <v>0.22570000000000001</v>
      </c>
      <c r="T905" s="621">
        <v>0.1429</v>
      </c>
      <c r="U905" s="622">
        <v>0.2641</v>
      </c>
      <c r="V905" s="623">
        <v>0.4345</v>
      </c>
      <c r="W905" s="621">
        <v>0.17710000000000001</v>
      </c>
      <c r="X905" s="622">
        <v>0.32790000000000002</v>
      </c>
      <c r="Y905" s="623">
        <v>0.53949999999999998</v>
      </c>
    </row>
    <row r="906" spans="1:25">
      <c r="A906" s="227">
        <f t="shared" ref="A906:A969" si="14">ROUND(A905+0.1,1)</f>
        <v>90.9</v>
      </c>
      <c r="B906" s="621">
        <v>3.7199999999999997E-2</v>
      </c>
      <c r="C906" s="622">
        <v>6.8699999999999997E-2</v>
      </c>
      <c r="D906" s="623">
        <v>0.113</v>
      </c>
      <c r="E906" s="621">
        <v>3.7199999999999997E-2</v>
      </c>
      <c r="F906" s="622">
        <v>6.8699999999999997E-2</v>
      </c>
      <c r="G906" s="623">
        <v>0.11310000000000001</v>
      </c>
      <c r="H906" s="621">
        <v>4.2900000000000001E-2</v>
      </c>
      <c r="I906" s="622">
        <v>7.9299999999999995E-2</v>
      </c>
      <c r="J906" s="623">
        <v>0.1305</v>
      </c>
      <c r="K906" s="621">
        <v>4.8500000000000001E-2</v>
      </c>
      <c r="L906" s="622">
        <v>8.9599999999999999E-2</v>
      </c>
      <c r="M906" s="623">
        <v>0.14749999999999999</v>
      </c>
      <c r="N906" s="621">
        <v>5.2499999999999998E-2</v>
      </c>
      <c r="O906" s="622">
        <v>9.7100000000000006E-2</v>
      </c>
      <c r="P906" s="623">
        <v>0.1598</v>
      </c>
      <c r="Q906" s="621">
        <v>7.4200000000000002E-2</v>
      </c>
      <c r="R906" s="622">
        <v>0.13719999999999999</v>
      </c>
      <c r="S906" s="623">
        <v>0.2258</v>
      </c>
      <c r="T906" s="621">
        <v>0.14249999999999999</v>
      </c>
      <c r="U906" s="622">
        <v>0.2641</v>
      </c>
      <c r="V906" s="623">
        <v>0.43480000000000002</v>
      </c>
      <c r="W906" s="621">
        <v>0.1767</v>
      </c>
      <c r="X906" s="622">
        <v>0.32790000000000002</v>
      </c>
      <c r="Y906" s="623">
        <v>0.54</v>
      </c>
    </row>
    <row r="907" spans="1:25">
      <c r="A907" s="227">
        <f t="shared" si="14"/>
        <v>91</v>
      </c>
      <c r="B907" s="621">
        <v>3.7100000000000001E-2</v>
      </c>
      <c r="C907" s="622">
        <v>6.8699999999999997E-2</v>
      </c>
      <c r="D907" s="623">
        <v>0.11310000000000001</v>
      </c>
      <c r="E907" s="621">
        <v>3.7100000000000001E-2</v>
      </c>
      <c r="F907" s="622">
        <v>6.8699999999999997E-2</v>
      </c>
      <c r="G907" s="623">
        <v>0.1132</v>
      </c>
      <c r="H907" s="621">
        <v>4.2799999999999998E-2</v>
      </c>
      <c r="I907" s="622">
        <v>7.9299999999999995E-2</v>
      </c>
      <c r="J907" s="623">
        <v>0.13059999999999999</v>
      </c>
      <c r="K907" s="621">
        <v>4.8399999999999999E-2</v>
      </c>
      <c r="L907" s="622">
        <v>8.9599999999999999E-2</v>
      </c>
      <c r="M907" s="623">
        <v>0.14760000000000001</v>
      </c>
      <c r="N907" s="621">
        <v>5.2400000000000002E-2</v>
      </c>
      <c r="O907" s="622">
        <v>9.7100000000000006E-2</v>
      </c>
      <c r="P907" s="623">
        <v>0.15989999999999999</v>
      </c>
      <c r="Q907" s="621">
        <v>7.3999999999999996E-2</v>
      </c>
      <c r="R907" s="622">
        <v>0.13719999999999999</v>
      </c>
      <c r="S907" s="623">
        <v>0.22600000000000001</v>
      </c>
      <c r="T907" s="621">
        <v>0.14219999999999999</v>
      </c>
      <c r="U907" s="622">
        <v>0.2641</v>
      </c>
      <c r="V907" s="623">
        <v>0.43519999999999998</v>
      </c>
      <c r="W907" s="621">
        <v>0.17630000000000001</v>
      </c>
      <c r="X907" s="622">
        <v>0.32779999999999998</v>
      </c>
      <c r="Y907" s="623">
        <v>0.54049999999999998</v>
      </c>
    </row>
    <row r="908" spans="1:25">
      <c r="A908" s="227">
        <f t="shared" si="14"/>
        <v>91.1</v>
      </c>
      <c r="B908" s="621">
        <v>3.6999999999999998E-2</v>
      </c>
      <c r="C908" s="622">
        <v>6.8699999999999997E-2</v>
      </c>
      <c r="D908" s="623">
        <v>0.1132</v>
      </c>
      <c r="E908" s="621">
        <v>3.6999999999999998E-2</v>
      </c>
      <c r="F908" s="622">
        <v>6.8699999999999997E-2</v>
      </c>
      <c r="G908" s="623">
        <v>0.1133</v>
      </c>
      <c r="H908" s="621">
        <v>4.2700000000000002E-2</v>
      </c>
      <c r="I908" s="622">
        <v>7.9299999999999995E-2</v>
      </c>
      <c r="J908" s="623">
        <v>0.13070000000000001</v>
      </c>
      <c r="K908" s="621">
        <v>4.8300000000000003E-2</v>
      </c>
      <c r="L908" s="622">
        <v>8.9599999999999999E-2</v>
      </c>
      <c r="M908" s="623">
        <v>0.14779999999999999</v>
      </c>
      <c r="N908" s="621">
        <v>5.2299999999999999E-2</v>
      </c>
      <c r="O908" s="622">
        <v>9.7100000000000006E-2</v>
      </c>
      <c r="P908" s="623">
        <v>0.16009999999999999</v>
      </c>
      <c r="Q908" s="621">
        <v>7.3899999999999993E-2</v>
      </c>
      <c r="R908" s="622">
        <v>0.13719999999999999</v>
      </c>
      <c r="S908" s="623">
        <v>0.22620000000000001</v>
      </c>
      <c r="T908" s="621">
        <v>0.1419</v>
      </c>
      <c r="U908" s="622">
        <v>0.2641</v>
      </c>
      <c r="V908" s="623">
        <v>0.43559999999999999</v>
      </c>
      <c r="W908" s="621">
        <v>0.17599999999999999</v>
      </c>
      <c r="X908" s="622">
        <v>0.32779999999999998</v>
      </c>
      <c r="Y908" s="623">
        <v>0.54090000000000005</v>
      </c>
    </row>
    <row r="909" spans="1:25">
      <c r="A909" s="227">
        <f t="shared" si="14"/>
        <v>91.2</v>
      </c>
      <c r="B909" s="621">
        <v>3.6900000000000002E-2</v>
      </c>
      <c r="C909" s="622">
        <v>6.8699999999999997E-2</v>
      </c>
      <c r="D909" s="623">
        <v>0.1133</v>
      </c>
      <c r="E909" s="621">
        <v>3.6900000000000002E-2</v>
      </c>
      <c r="F909" s="622">
        <v>6.8699999999999997E-2</v>
      </c>
      <c r="G909" s="623">
        <v>0.1134</v>
      </c>
      <c r="H909" s="621">
        <v>4.2599999999999999E-2</v>
      </c>
      <c r="I909" s="622">
        <v>7.9299999999999995E-2</v>
      </c>
      <c r="J909" s="623">
        <v>0.1308</v>
      </c>
      <c r="K909" s="621">
        <v>4.82E-2</v>
      </c>
      <c r="L909" s="622">
        <v>8.9599999999999999E-2</v>
      </c>
      <c r="M909" s="623">
        <v>0.1479</v>
      </c>
      <c r="N909" s="621">
        <v>5.2200000000000003E-2</v>
      </c>
      <c r="O909" s="622">
        <v>9.7100000000000006E-2</v>
      </c>
      <c r="P909" s="623">
        <v>0.16020000000000001</v>
      </c>
      <c r="Q909" s="621">
        <v>7.3700000000000002E-2</v>
      </c>
      <c r="R909" s="622">
        <v>0.13719999999999999</v>
      </c>
      <c r="S909" s="623">
        <v>0.22650000000000001</v>
      </c>
      <c r="T909" s="621">
        <v>0.1416</v>
      </c>
      <c r="U909" s="622">
        <v>0.2641</v>
      </c>
      <c r="V909" s="623">
        <v>0.436</v>
      </c>
      <c r="W909" s="621">
        <v>0.17560000000000001</v>
      </c>
      <c r="X909" s="622">
        <v>0.32790000000000002</v>
      </c>
      <c r="Y909" s="623">
        <v>0.54139999999999999</v>
      </c>
    </row>
    <row r="910" spans="1:25">
      <c r="A910" s="227">
        <f t="shared" si="14"/>
        <v>91.3</v>
      </c>
      <c r="B910" s="621">
        <v>3.6799999999999999E-2</v>
      </c>
      <c r="C910" s="622">
        <v>6.8699999999999997E-2</v>
      </c>
      <c r="D910" s="623">
        <v>0.1134</v>
      </c>
      <c r="E910" s="621">
        <v>3.6900000000000002E-2</v>
      </c>
      <c r="F910" s="622">
        <v>6.8699999999999997E-2</v>
      </c>
      <c r="G910" s="623">
        <v>0.1135</v>
      </c>
      <c r="H910" s="621">
        <v>4.2500000000000003E-2</v>
      </c>
      <c r="I910" s="622">
        <v>7.9299999999999995E-2</v>
      </c>
      <c r="J910" s="623">
        <v>0.13100000000000001</v>
      </c>
      <c r="K910" s="621">
        <v>4.8099999999999997E-2</v>
      </c>
      <c r="L910" s="622">
        <v>8.9599999999999999E-2</v>
      </c>
      <c r="M910" s="623">
        <v>0.14799999999999999</v>
      </c>
      <c r="N910" s="621">
        <v>5.21E-2</v>
      </c>
      <c r="O910" s="622">
        <v>9.7100000000000006E-2</v>
      </c>
      <c r="P910" s="623">
        <v>0.16039999999999999</v>
      </c>
      <c r="Q910" s="621">
        <v>7.3599999999999999E-2</v>
      </c>
      <c r="R910" s="622">
        <v>0.13719999999999999</v>
      </c>
      <c r="S910" s="623">
        <v>0.22670000000000001</v>
      </c>
      <c r="T910" s="621">
        <v>0.14130000000000001</v>
      </c>
      <c r="U910" s="622">
        <v>0.2641</v>
      </c>
      <c r="V910" s="623">
        <v>0.43640000000000001</v>
      </c>
      <c r="W910" s="621">
        <v>0.17519999999999999</v>
      </c>
      <c r="X910" s="622">
        <v>0.32790000000000002</v>
      </c>
      <c r="Y910" s="623">
        <v>0.54190000000000005</v>
      </c>
    </row>
    <row r="911" spans="1:25">
      <c r="A911" s="227">
        <f t="shared" si="14"/>
        <v>91.4</v>
      </c>
      <c r="B911" s="621">
        <v>3.6799999999999999E-2</v>
      </c>
      <c r="C911" s="622">
        <v>6.8699999999999997E-2</v>
      </c>
      <c r="D911" s="623">
        <v>0.1135</v>
      </c>
      <c r="E911" s="621">
        <v>3.6799999999999999E-2</v>
      </c>
      <c r="F911" s="622">
        <v>6.8699999999999997E-2</v>
      </c>
      <c r="G911" s="623">
        <v>0.11360000000000001</v>
      </c>
      <c r="H911" s="621">
        <v>4.24E-2</v>
      </c>
      <c r="I911" s="622">
        <v>7.9299999999999995E-2</v>
      </c>
      <c r="J911" s="623">
        <v>0.13109999999999999</v>
      </c>
      <c r="K911" s="621">
        <v>4.8000000000000001E-2</v>
      </c>
      <c r="L911" s="622">
        <v>8.9599999999999999E-2</v>
      </c>
      <c r="M911" s="623">
        <v>0.1482</v>
      </c>
      <c r="N911" s="621">
        <v>5.1999999999999998E-2</v>
      </c>
      <c r="O911" s="622">
        <v>9.7100000000000006E-2</v>
      </c>
      <c r="P911" s="623">
        <v>0.1605</v>
      </c>
      <c r="Q911" s="621">
        <v>7.3400000000000007E-2</v>
      </c>
      <c r="R911" s="622">
        <v>0.13719999999999999</v>
      </c>
      <c r="S911" s="623">
        <v>0.22689999999999999</v>
      </c>
      <c r="T911" s="621">
        <v>0.1411</v>
      </c>
      <c r="U911" s="622">
        <v>0.2641</v>
      </c>
      <c r="V911" s="623">
        <v>0.43680000000000002</v>
      </c>
      <c r="W911" s="621">
        <v>0.1749</v>
      </c>
      <c r="X911" s="622">
        <v>0.32790000000000002</v>
      </c>
      <c r="Y911" s="623">
        <v>0.54239999999999999</v>
      </c>
    </row>
    <row r="912" spans="1:25">
      <c r="A912" s="227">
        <f t="shared" si="14"/>
        <v>91.5</v>
      </c>
      <c r="B912" s="621">
        <v>3.6700000000000003E-2</v>
      </c>
      <c r="C912" s="622">
        <v>6.8699999999999997E-2</v>
      </c>
      <c r="D912" s="623">
        <v>0.11360000000000001</v>
      </c>
      <c r="E912" s="621">
        <v>3.6700000000000003E-2</v>
      </c>
      <c r="F912" s="622">
        <v>6.8699999999999997E-2</v>
      </c>
      <c r="G912" s="623">
        <v>0.1137</v>
      </c>
      <c r="H912" s="621">
        <v>4.24E-2</v>
      </c>
      <c r="I912" s="622">
        <v>7.9299999999999995E-2</v>
      </c>
      <c r="J912" s="623">
        <v>0.13120000000000001</v>
      </c>
      <c r="K912" s="621">
        <v>4.7899999999999998E-2</v>
      </c>
      <c r="L912" s="622">
        <v>8.9599999999999999E-2</v>
      </c>
      <c r="M912" s="623">
        <v>0.14829999999999999</v>
      </c>
      <c r="N912" s="621">
        <v>5.1900000000000002E-2</v>
      </c>
      <c r="O912" s="622">
        <v>9.7100000000000006E-2</v>
      </c>
      <c r="P912" s="623">
        <v>0.16070000000000001</v>
      </c>
      <c r="Q912" s="621">
        <v>7.3300000000000004E-2</v>
      </c>
      <c r="R912" s="622">
        <v>0.13719999999999999</v>
      </c>
      <c r="S912" s="623">
        <v>0.2271</v>
      </c>
      <c r="T912" s="621">
        <v>0.14080000000000001</v>
      </c>
      <c r="U912" s="622">
        <v>0.2641</v>
      </c>
      <c r="V912" s="623">
        <v>0.43719999999999998</v>
      </c>
      <c r="W912" s="621">
        <v>0.17449999999999999</v>
      </c>
      <c r="X912" s="622">
        <v>0.32790000000000002</v>
      </c>
      <c r="Y912" s="623">
        <v>0.54300000000000004</v>
      </c>
    </row>
    <row r="913" spans="1:25">
      <c r="A913" s="227">
        <f t="shared" si="14"/>
        <v>91.6</v>
      </c>
      <c r="B913" s="621">
        <v>3.6600000000000001E-2</v>
      </c>
      <c r="C913" s="622">
        <v>6.8699999999999997E-2</v>
      </c>
      <c r="D913" s="623">
        <v>0.1138</v>
      </c>
      <c r="E913" s="621">
        <v>3.6600000000000001E-2</v>
      </c>
      <c r="F913" s="622">
        <v>6.8699999999999997E-2</v>
      </c>
      <c r="G913" s="623">
        <v>0.1138</v>
      </c>
      <c r="H913" s="621">
        <v>4.2299999999999997E-2</v>
      </c>
      <c r="I913" s="622">
        <v>7.9299999999999995E-2</v>
      </c>
      <c r="J913" s="623">
        <v>0.1313</v>
      </c>
      <c r="K913" s="621">
        <v>4.7800000000000002E-2</v>
      </c>
      <c r="L913" s="622">
        <v>8.9599999999999999E-2</v>
      </c>
      <c r="M913" s="623">
        <v>0.14849999999999999</v>
      </c>
      <c r="N913" s="621">
        <v>5.1799999999999999E-2</v>
      </c>
      <c r="O913" s="622">
        <v>9.7100000000000006E-2</v>
      </c>
      <c r="P913" s="623">
        <v>0.1608</v>
      </c>
      <c r="Q913" s="621">
        <v>7.3099999999999998E-2</v>
      </c>
      <c r="R913" s="622">
        <v>0.13719999999999999</v>
      </c>
      <c r="S913" s="623">
        <v>0.2273</v>
      </c>
      <c r="T913" s="621">
        <v>0.14050000000000001</v>
      </c>
      <c r="U913" s="622">
        <v>0.2641</v>
      </c>
      <c r="V913" s="623">
        <v>0.43769999999999998</v>
      </c>
      <c r="W913" s="621">
        <v>0.17419999999999999</v>
      </c>
      <c r="X913" s="622">
        <v>0.32800000000000001</v>
      </c>
      <c r="Y913" s="623">
        <v>0.54349999999999998</v>
      </c>
    </row>
    <row r="914" spans="1:25">
      <c r="A914" s="227">
        <f t="shared" si="14"/>
        <v>91.7</v>
      </c>
      <c r="B914" s="621">
        <v>3.6600000000000001E-2</v>
      </c>
      <c r="C914" s="622">
        <v>6.8699999999999997E-2</v>
      </c>
      <c r="D914" s="623">
        <v>0.1139</v>
      </c>
      <c r="E914" s="621">
        <v>3.6600000000000001E-2</v>
      </c>
      <c r="F914" s="622">
        <v>6.8699999999999997E-2</v>
      </c>
      <c r="G914" s="623">
        <v>0.1139</v>
      </c>
      <c r="H914" s="621">
        <v>4.2200000000000001E-2</v>
      </c>
      <c r="I914" s="622">
        <v>7.9299999999999995E-2</v>
      </c>
      <c r="J914" s="623">
        <v>0.13150000000000001</v>
      </c>
      <c r="K914" s="621">
        <v>4.7699999999999999E-2</v>
      </c>
      <c r="L914" s="622">
        <v>8.9599999999999999E-2</v>
      </c>
      <c r="M914" s="623">
        <v>0.14860000000000001</v>
      </c>
      <c r="N914" s="621">
        <v>5.1700000000000003E-2</v>
      </c>
      <c r="O914" s="622">
        <v>9.7100000000000006E-2</v>
      </c>
      <c r="P914" s="623">
        <v>0.161</v>
      </c>
      <c r="Q914" s="621">
        <v>7.2999999999999995E-2</v>
      </c>
      <c r="R914" s="622">
        <v>0.13719999999999999</v>
      </c>
      <c r="S914" s="623">
        <v>0.22750000000000001</v>
      </c>
      <c r="T914" s="621">
        <v>0.14019999999999999</v>
      </c>
      <c r="U914" s="622">
        <v>0.26419999999999999</v>
      </c>
      <c r="V914" s="623">
        <v>0.43809999999999999</v>
      </c>
      <c r="W914" s="621">
        <v>0.1739</v>
      </c>
      <c r="X914" s="622">
        <v>0.32800000000000001</v>
      </c>
      <c r="Y914" s="623">
        <v>0.54400000000000004</v>
      </c>
    </row>
    <row r="915" spans="1:25">
      <c r="A915" s="227">
        <f t="shared" si="14"/>
        <v>91.8</v>
      </c>
      <c r="B915" s="621">
        <v>3.6499999999999998E-2</v>
      </c>
      <c r="C915" s="622">
        <v>6.8699999999999997E-2</v>
      </c>
      <c r="D915" s="623">
        <v>0.114</v>
      </c>
      <c r="E915" s="621">
        <v>3.6499999999999998E-2</v>
      </c>
      <c r="F915" s="622">
        <v>6.8699999999999997E-2</v>
      </c>
      <c r="G915" s="623">
        <v>0.114</v>
      </c>
      <c r="H915" s="621">
        <v>4.2099999999999999E-2</v>
      </c>
      <c r="I915" s="622">
        <v>7.9299999999999995E-2</v>
      </c>
      <c r="J915" s="623">
        <v>0.13159999999999999</v>
      </c>
      <c r="K915" s="621">
        <v>4.7600000000000003E-2</v>
      </c>
      <c r="L915" s="622">
        <v>8.9700000000000002E-2</v>
      </c>
      <c r="M915" s="623">
        <v>0.14879999999999999</v>
      </c>
      <c r="N915" s="621">
        <v>5.16E-2</v>
      </c>
      <c r="O915" s="622">
        <v>9.7100000000000006E-2</v>
      </c>
      <c r="P915" s="623">
        <v>0.16109999999999999</v>
      </c>
      <c r="Q915" s="621">
        <v>7.2900000000000006E-2</v>
      </c>
      <c r="R915" s="622">
        <v>0.13730000000000001</v>
      </c>
      <c r="S915" s="623">
        <v>0.22770000000000001</v>
      </c>
      <c r="T915" s="621">
        <v>0.14000000000000001</v>
      </c>
      <c r="U915" s="622">
        <v>0.26419999999999999</v>
      </c>
      <c r="V915" s="623">
        <v>0.4385</v>
      </c>
      <c r="W915" s="621">
        <v>0.17349999999999999</v>
      </c>
      <c r="X915" s="622">
        <v>0.3281</v>
      </c>
      <c r="Y915" s="623">
        <v>0.54459999999999997</v>
      </c>
    </row>
    <row r="916" spans="1:25">
      <c r="A916" s="227">
        <f t="shared" si="14"/>
        <v>91.9</v>
      </c>
      <c r="B916" s="621">
        <v>3.6400000000000002E-2</v>
      </c>
      <c r="C916" s="622">
        <v>6.8699999999999997E-2</v>
      </c>
      <c r="D916" s="623">
        <v>0.11409999999999999</v>
      </c>
      <c r="E916" s="621">
        <v>3.6400000000000002E-2</v>
      </c>
      <c r="F916" s="622">
        <v>6.88E-2</v>
      </c>
      <c r="G916" s="623">
        <v>0.1142</v>
      </c>
      <c r="H916" s="621">
        <v>4.2000000000000003E-2</v>
      </c>
      <c r="I916" s="622">
        <v>7.9299999999999995E-2</v>
      </c>
      <c r="J916" s="623">
        <v>0.13170000000000001</v>
      </c>
      <c r="K916" s="621">
        <v>4.7500000000000001E-2</v>
      </c>
      <c r="L916" s="622">
        <v>8.9700000000000002E-2</v>
      </c>
      <c r="M916" s="623">
        <v>0.1489</v>
      </c>
      <c r="N916" s="621">
        <v>5.1499999999999997E-2</v>
      </c>
      <c r="O916" s="622">
        <v>9.7100000000000006E-2</v>
      </c>
      <c r="P916" s="623">
        <v>0.1613</v>
      </c>
      <c r="Q916" s="621">
        <v>7.2700000000000001E-2</v>
      </c>
      <c r="R916" s="622">
        <v>0.13730000000000001</v>
      </c>
      <c r="S916" s="623">
        <v>0.22800000000000001</v>
      </c>
      <c r="T916" s="621">
        <v>0.13969999999999999</v>
      </c>
      <c r="U916" s="622">
        <v>0.26429999999999998</v>
      </c>
      <c r="V916" s="623">
        <v>0.439</v>
      </c>
      <c r="W916" s="621">
        <v>0.17319999999999999</v>
      </c>
      <c r="X916" s="622">
        <v>0.3281</v>
      </c>
      <c r="Y916" s="623">
        <v>0.54510000000000003</v>
      </c>
    </row>
    <row r="917" spans="1:25">
      <c r="A917" s="227">
        <f t="shared" si="14"/>
        <v>92</v>
      </c>
      <c r="B917" s="621">
        <v>3.6400000000000002E-2</v>
      </c>
      <c r="C917" s="622">
        <v>6.8699999999999997E-2</v>
      </c>
      <c r="D917" s="623">
        <v>0.1142</v>
      </c>
      <c r="E917" s="621">
        <v>3.6400000000000002E-2</v>
      </c>
      <c r="F917" s="622">
        <v>6.88E-2</v>
      </c>
      <c r="G917" s="623">
        <v>0.1143</v>
      </c>
      <c r="H917" s="621">
        <v>4.2000000000000003E-2</v>
      </c>
      <c r="I917" s="622">
        <v>7.9299999999999995E-2</v>
      </c>
      <c r="J917" s="623">
        <v>0.13189999999999999</v>
      </c>
      <c r="K917" s="621">
        <v>4.7399999999999998E-2</v>
      </c>
      <c r="L917" s="622">
        <v>8.9700000000000002E-2</v>
      </c>
      <c r="M917" s="623">
        <v>0.14910000000000001</v>
      </c>
      <c r="N917" s="621">
        <v>5.1400000000000001E-2</v>
      </c>
      <c r="O917" s="622">
        <v>9.7199999999999995E-2</v>
      </c>
      <c r="P917" s="623">
        <v>0.1615</v>
      </c>
      <c r="Q917" s="621">
        <v>7.2599999999999998E-2</v>
      </c>
      <c r="R917" s="622">
        <v>0.13730000000000001</v>
      </c>
      <c r="S917" s="623">
        <v>0.22819999999999999</v>
      </c>
      <c r="T917" s="621">
        <v>0.13950000000000001</v>
      </c>
      <c r="U917" s="622">
        <v>0.26429999999999998</v>
      </c>
      <c r="V917" s="623">
        <v>0.43940000000000001</v>
      </c>
      <c r="W917" s="621">
        <v>0.1729</v>
      </c>
      <c r="X917" s="622">
        <v>0.32819999999999999</v>
      </c>
      <c r="Y917" s="623">
        <v>0.54569999999999996</v>
      </c>
    </row>
    <row r="918" spans="1:25">
      <c r="A918" s="227">
        <f t="shared" si="14"/>
        <v>92.1</v>
      </c>
      <c r="B918" s="621">
        <v>3.6299999999999999E-2</v>
      </c>
      <c r="C918" s="622">
        <v>6.8699999999999997E-2</v>
      </c>
      <c r="D918" s="623">
        <v>0.1143</v>
      </c>
      <c r="E918" s="621">
        <v>3.6299999999999999E-2</v>
      </c>
      <c r="F918" s="622">
        <v>6.88E-2</v>
      </c>
      <c r="G918" s="623">
        <v>0.1144</v>
      </c>
      <c r="H918" s="621">
        <v>4.19E-2</v>
      </c>
      <c r="I918" s="622">
        <v>7.9399999999999998E-2</v>
      </c>
      <c r="J918" s="623">
        <v>0.13200000000000001</v>
      </c>
      <c r="K918" s="621">
        <v>4.7399999999999998E-2</v>
      </c>
      <c r="L918" s="622">
        <v>8.9700000000000002E-2</v>
      </c>
      <c r="M918" s="623">
        <v>0.1492</v>
      </c>
      <c r="N918" s="621">
        <v>5.1299999999999998E-2</v>
      </c>
      <c r="O918" s="622">
        <v>9.7199999999999995E-2</v>
      </c>
      <c r="P918" s="623">
        <v>0.16159999999999999</v>
      </c>
      <c r="Q918" s="621">
        <v>7.2499999999999995E-2</v>
      </c>
      <c r="R918" s="622">
        <v>0.13730000000000001</v>
      </c>
      <c r="S918" s="623">
        <v>0.22839999999999999</v>
      </c>
      <c r="T918" s="621">
        <v>0.13919999999999999</v>
      </c>
      <c r="U918" s="622">
        <v>0.26440000000000002</v>
      </c>
      <c r="V918" s="623">
        <v>0.43990000000000001</v>
      </c>
      <c r="W918" s="621">
        <v>0.1726</v>
      </c>
      <c r="X918" s="622">
        <v>0.32819999999999999</v>
      </c>
      <c r="Y918" s="623">
        <v>0.54620000000000002</v>
      </c>
    </row>
    <row r="919" spans="1:25">
      <c r="A919" s="227">
        <f t="shared" si="14"/>
        <v>92.2</v>
      </c>
      <c r="B919" s="621">
        <v>3.6200000000000003E-2</v>
      </c>
      <c r="C919" s="622">
        <v>6.88E-2</v>
      </c>
      <c r="D919" s="623">
        <v>0.1144</v>
      </c>
      <c r="E919" s="621">
        <v>3.6200000000000003E-2</v>
      </c>
      <c r="F919" s="622">
        <v>6.88E-2</v>
      </c>
      <c r="G919" s="623">
        <v>0.1145</v>
      </c>
      <c r="H919" s="621">
        <v>4.1799999999999997E-2</v>
      </c>
      <c r="I919" s="622">
        <v>7.9399999999999998E-2</v>
      </c>
      <c r="J919" s="623">
        <v>0.1321</v>
      </c>
      <c r="K919" s="621">
        <v>4.7300000000000002E-2</v>
      </c>
      <c r="L919" s="622">
        <v>8.9700000000000002E-2</v>
      </c>
      <c r="M919" s="623">
        <v>0.14940000000000001</v>
      </c>
      <c r="N919" s="621">
        <v>5.1200000000000002E-2</v>
      </c>
      <c r="O919" s="622">
        <v>9.7199999999999995E-2</v>
      </c>
      <c r="P919" s="623">
        <v>0.1618</v>
      </c>
      <c r="Q919" s="621">
        <v>7.2300000000000003E-2</v>
      </c>
      <c r="R919" s="622">
        <v>0.13739999999999999</v>
      </c>
      <c r="S919" s="623">
        <v>0.22869999999999999</v>
      </c>
      <c r="T919" s="621">
        <v>0.13900000000000001</v>
      </c>
      <c r="U919" s="622">
        <v>0.26440000000000002</v>
      </c>
      <c r="V919" s="623">
        <v>0.44030000000000002</v>
      </c>
      <c r="W919" s="621">
        <v>0.17230000000000001</v>
      </c>
      <c r="X919" s="622">
        <v>0.32829999999999998</v>
      </c>
      <c r="Y919" s="623">
        <v>0.54679999999999995</v>
      </c>
    </row>
    <row r="920" spans="1:25">
      <c r="A920" s="227">
        <f t="shared" si="14"/>
        <v>92.3</v>
      </c>
      <c r="B920" s="621">
        <v>3.6200000000000003E-2</v>
      </c>
      <c r="C920" s="622">
        <v>6.88E-2</v>
      </c>
      <c r="D920" s="623">
        <v>0.11459999999999999</v>
      </c>
      <c r="E920" s="621">
        <v>3.6200000000000003E-2</v>
      </c>
      <c r="F920" s="622">
        <v>6.88E-2</v>
      </c>
      <c r="G920" s="623">
        <v>0.11459999999999999</v>
      </c>
      <c r="H920" s="621">
        <v>4.1799999999999997E-2</v>
      </c>
      <c r="I920" s="622">
        <v>7.9399999999999998E-2</v>
      </c>
      <c r="J920" s="623">
        <v>0.1323</v>
      </c>
      <c r="K920" s="621">
        <v>4.7199999999999999E-2</v>
      </c>
      <c r="L920" s="622">
        <v>8.9800000000000005E-2</v>
      </c>
      <c r="M920" s="623">
        <v>0.14949999999999999</v>
      </c>
      <c r="N920" s="621">
        <v>5.11E-2</v>
      </c>
      <c r="O920" s="622">
        <v>9.7199999999999995E-2</v>
      </c>
      <c r="P920" s="623">
        <v>0.16200000000000001</v>
      </c>
      <c r="Q920" s="621">
        <v>7.22E-2</v>
      </c>
      <c r="R920" s="622">
        <v>0.13739999999999999</v>
      </c>
      <c r="S920" s="623">
        <v>0.22889999999999999</v>
      </c>
      <c r="T920" s="621">
        <v>0.13869999999999999</v>
      </c>
      <c r="U920" s="622">
        <v>0.26450000000000001</v>
      </c>
      <c r="V920" s="623">
        <v>0.44080000000000003</v>
      </c>
      <c r="W920" s="621">
        <v>0.17199999999999999</v>
      </c>
      <c r="X920" s="622">
        <v>0.32840000000000003</v>
      </c>
      <c r="Y920" s="623">
        <v>0.5474</v>
      </c>
    </row>
    <row r="921" spans="1:25">
      <c r="A921" s="227">
        <f t="shared" si="14"/>
        <v>92.4</v>
      </c>
      <c r="B921" s="621">
        <v>3.61E-2</v>
      </c>
      <c r="C921" s="622">
        <v>6.88E-2</v>
      </c>
      <c r="D921" s="623">
        <v>0.1147</v>
      </c>
      <c r="E921" s="621">
        <v>3.61E-2</v>
      </c>
      <c r="F921" s="622">
        <v>6.88E-2</v>
      </c>
      <c r="G921" s="623">
        <v>0.1148</v>
      </c>
      <c r="H921" s="621">
        <v>4.1700000000000001E-2</v>
      </c>
      <c r="I921" s="622">
        <v>7.9399999999999998E-2</v>
      </c>
      <c r="J921" s="623">
        <v>0.13239999999999999</v>
      </c>
      <c r="K921" s="621">
        <v>4.7100000000000003E-2</v>
      </c>
      <c r="L921" s="622">
        <v>8.9800000000000005E-2</v>
      </c>
      <c r="M921" s="623">
        <v>0.1497</v>
      </c>
      <c r="N921" s="621">
        <v>5.0999999999999997E-2</v>
      </c>
      <c r="O921" s="622">
        <v>9.7299999999999998E-2</v>
      </c>
      <c r="P921" s="623">
        <v>0.16209999999999999</v>
      </c>
      <c r="Q921" s="621">
        <v>7.2099999999999997E-2</v>
      </c>
      <c r="R921" s="622">
        <v>0.13739999999999999</v>
      </c>
      <c r="S921" s="623">
        <v>0.22919999999999999</v>
      </c>
      <c r="T921" s="621">
        <v>0.13850000000000001</v>
      </c>
      <c r="U921" s="622">
        <v>0.2646</v>
      </c>
      <c r="V921" s="623">
        <v>0.44130000000000003</v>
      </c>
      <c r="W921" s="621">
        <v>0.17169999999999999</v>
      </c>
      <c r="X921" s="622">
        <v>0.32850000000000001</v>
      </c>
      <c r="Y921" s="623">
        <v>0.54800000000000004</v>
      </c>
    </row>
    <row r="922" spans="1:25">
      <c r="A922" s="227">
        <f t="shared" si="14"/>
        <v>92.5</v>
      </c>
      <c r="B922" s="621">
        <v>3.5999999999999997E-2</v>
      </c>
      <c r="C922" s="622">
        <v>6.88E-2</v>
      </c>
      <c r="D922" s="623">
        <v>0.1148</v>
      </c>
      <c r="E922" s="621">
        <v>3.61E-2</v>
      </c>
      <c r="F922" s="622">
        <v>6.8900000000000003E-2</v>
      </c>
      <c r="G922" s="623">
        <v>0.1149</v>
      </c>
      <c r="H922" s="621">
        <v>4.1599999999999998E-2</v>
      </c>
      <c r="I922" s="622">
        <v>7.9399999999999998E-2</v>
      </c>
      <c r="J922" s="623">
        <v>0.1326</v>
      </c>
      <c r="K922" s="621">
        <v>4.7E-2</v>
      </c>
      <c r="L922" s="622">
        <v>8.9800000000000005E-2</v>
      </c>
      <c r="M922" s="623">
        <v>0.14979999999999999</v>
      </c>
      <c r="N922" s="621">
        <v>5.0999999999999997E-2</v>
      </c>
      <c r="O922" s="622">
        <v>9.7299999999999998E-2</v>
      </c>
      <c r="P922" s="623">
        <v>0.1623</v>
      </c>
      <c r="Q922" s="621">
        <v>7.1999999999999995E-2</v>
      </c>
      <c r="R922" s="622">
        <v>0.13750000000000001</v>
      </c>
      <c r="S922" s="623">
        <v>0.22939999999999999</v>
      </c>
      <c r="T922" s="621">
        <v>0.13830000000000001</v>
      </c>
      <c r="U922" s="622">
        <v>0.26469999999999999</v>
      </c>
      <c r="V922" s="623">
        <v>0.44169999999999998</v>
      </c>
      <c r="W922" s="621">
        <v>0.17150000000000001</v>
      </c>
      <c r="X922" s="622">
        <v>0.3286</v>
      </c>
      <c r="Y922" s="623">
        <v>0.54859999999999998</v>
      </c>
    </row>
    <row r="923" spans="1:25">
      <c r="A923" s="227">
        <f t="shared" si="14"/>
        <v>92.6</v>
      </c>
      <c r="B923" s="621">
        <v>3.5999999999999997E-2</v>
      </c>
      <c r="C923" s="622">
        <v>6.88E-2</v>
      </c>
      <c r="D923" s="623">
        <v>0.1149</v>
      </c>
      <c r="E923" s="621">
        <v>3.5999999999999997E-2</v>
      </c>
      <c r="F923" s="622">
        <v>6.8900000000000003E-2</v>
      </c>
      <c r="G923" s="623">
        <v>0.115</v>
      </c>
      <c r="H923" s="621">
        <v>4.1599999999999998E-2</v>
      </c>
      <c r="I923" s="622">
        <v>7.9500000000000001E-2</v>
      </c>
      <c r="J923" s="623">
        <v>0.13270000000000001</v>
      </c>
      <c r="K923" s="621">
        <v>4.7E-2</v>
      </c>
      <c r="L923" s="622">
        <v>8.9800000000000005E-2</v>
      </c>
      <c r="M923" s="623">
        <v>0.15</v>
      </c>
      <c r="N923" s="621">
        <v>5.0900000000000001E-2</v>
      </c>
      <c r="O923" s="622">
        <v>9.7299999999999998E-2</v>
      </c>
      <c r="P923" s="623">
        <v>0.16250000000000001</v>
      </c>
      <c r="Q923" s="621">
        <v>7.1900000000000006E-2</v>
      </c>
      <c r="R923" s="622">
        <v>0.13750000000000001</v>
      </c>
      <c r="S923" s="623">
        <v>0.22969999999999999</v>
      </c>
      <c r="T923" s="621">
        <v>0.1381</v>
      </c>
      <c r="U923" s="622">
        <v>0.26469999999999999</v>
      </c>
      <c r="V923" s="623">
        <v>0.44219999999999998</v>
      </c>
      <c r="W923" s="621">
        <v>0.17119999999999999</v>
      </c>
      <c r="X923" s="622">
        <v>0.32869999999999999</v>
      </c>
      <c r="Y923" s="623">
        <v>0.54920000000000002</v>
      </c>
    </row>
    <row r="924" spans="1:25">
      <c r="A924" s="227">
        <f t="shared" si="14"/>
        <v>92.7</v>
      </c>
      <c r="B924" s="621">
        <v>3.5900000000000001E-2</v>
      </c>
      <c r="C924" s="622">
        <v>6.8900000000000003E-2</v>
      </c>
      <c r="D924" s="623">
        <v>0.11509999999999999</v>
      </c>
      <c r="E924" s="621">
        <v>3.5999999999999997E-2</v>
      </c>
      <c r="F924" s="622">
        <v>6.8900000000000003E-2</v>
      </c>
      <c r="G924" s="623">
        <v>0.11509999999999999</v>
      </c>
      <c r="H924" s="621">
        <v>4.1500000000000002E-2</v>
      </c>
      <c r="I924" s="622">
        <v>7.9500000000000001E-2</v>
      </c>
      <c r="J924" s="623">
        <v>0.1328</v>
      </c>
      <c r="K924" s="621">
        <v>4.6899999999999997E-2</v>
      </c>
      <c r="L924" s="622">
        <v>8.9899999999999994E-2</v>
      </c>
      <c r="M924" s="623">
        <v>0.1502</v>
      </c>
      <c r="N924" s="621">
        <v>5.0799999999999998E-2</v>
      </c>
      <c r="O924" s="622">
        <v>9.7299999999999998E-2</v>
      </c>
      <c r="P924" s="623">
        <v>0.16270000000000001</v>
      </c>
      <c r="Q924" s="621">
        <v>7.1800000000000003E-2</v>
      </c>
      <c r="R924" s="622">
        <v>0.1376</v>
      </c>
      <c r="S924" s="623">
        <v>0.22989999999999999</v>
      </c>
      <c r="T924" s="621">
        <v>0.13789999999999999</v>
      </c>
      <c r="U924" s="622">
        <v>0.26479999999999998</v>
      </c>
      <c r="V924" s="623">
        <v>0.44269999999999998</v>
      </c>
      <c r="W924" s="621">
        <v>0.1709</v>
      </c>
      <c r="X924" s="622">
        <v>0.32879999999999998</v>
      </c>
      <c r="Y924" s="623">
        <v>0.54979999999999996</v>
      </c>
    </row>
    <row r="925" spans="1:25">
      <c r="A925" s="227">
        <f t="shared" si="14"/>
        <v>92.8</v>
      </c>
      <c r="B925" s="621">
        <v>3.5900000000000001E-2</v>
      </c>
      <c r="C925" s="622">
        <v>6.8900000000000003E-2</v>
      </c>
      <c r="D925" s="623">
        <v>0.1152</v>
      </c>
      <c r="E925" s="621">
        <v>3.5900000000000001E-2</v>
      </c>
      <c r="F925" s="622">
        <v>6.8900000000000003E-2</v>
      </c>
      <c r="G925" s="623">
        <v>0.1153</v>
      </c>
      <c r="H925" s="621">
        <v>4.1399999999999999E-2</v>
      </c>
      <c r="I925" s="622">
        <v>7.9500000000000001E-2</v>
      </c>
      <c r="J925" s="623">
        <v>0.13300000000000001</v>
      </c>
      <c r="K925" s="621">
        <v>4.6800000000000001E-2</v>
      </c>
      <c r="L925" s="622">
        <v>8.9899999999999994E-2</v>
      </c>
      <c r="M925" s="623">
        <v>0.15029999999999999</v>
      </c>
      <c r="N925" s="621">
        <v>5.0700000000000002E-2</v>
      </c>
      <c r="O925" s="622">
        <v>9.74E-2</v>
      </c>
      <c r="P925" s="623">
        <v>0.16289999999999999</v>
      </c>
      <c r="Q925" s="621">
        <v>7.17E-2</v>
      </c>
      <c r="R925" s="622">
        <v>0.1376</v>
      </c>
      <c r="S925" s="623">
        <v>0.23019999999999999</v>
      </c>
      <c r="T925" s="621">
        <v>0.13769999999999999</v>
      </c>
      <c r="U925" s="622">
        <v>0.26490000000000002</v>
      </c>
      <c r="V925" s="623">
        <v>0.44319999999999998</v>
      </c>
      <c r="W925" s="621">
        <v>0.17069999999999999</v>
      </c>
      <c r="X925" s="622">
        <v>0.32890000000000003</v>
      </c>
      <c r="Y925" s="623">
        <v>0.5504</v>
      </c>
    </row>
    <row r="926" spans="1:25">
      <c r="A926" s="227">
        <f t="shared" si="14"/>
        <v>92.9</v>
      </c>
      <c r="B926" s="621">
        <v>3.5799999999999998E-2</v>
      </c>
      <c r="C926" s="622">
        <v>6.8900000000000003E-2</v>
      </c>
      <c r="D926" s="623">
        <v>0.1153</v>
      </c>
      <c r="E926" s="621">
        <v>3.5900000000000001E-2</v>
      </c>
      <c r="F926" s="622">
        <v>6.8900000000000003E-2</v>
      </c>
      <c r="G926" s="623">
        <v>0.1154</v>
      </c>
      <c r="H926" s="621">
        <v>4.1399999999999999E-2</v>
      </c>
      <c r="I926" s="622">
        <v>7.9600000000000004E-2</v>
      </c>
      <c r="J926" s="623">
        <v>0.1331</v>
      </c>
      <c r="K926" s="621">
        <v>4.6800000000000001E-2</v>
      </c>
      <c r="L926" s="622">
        <v>8.9899999999999994E-2</v>
      </c>
      <c r="M926" s="623">
        <v>0.15049999999999999</v>
      </c>
      <c r="N926" s="621">
        <v>5.0599999999999999E-2</v>
      </c>
      <c r="O926" s="622">
        <v>9.74E-2</v>
      </c>
      <c r="P926" s="623">
        <v>0.16300000000000001</v>
      </c>
      <c r="Q926" s="621">
        <v>7.1499999999999994E-2</v>
      </c>
      <c r="R926" s="622">
        <v>0.13769999999999999</v>
      </c>
      <c r="S926" s="623">
        <v>0.23039999999999999</v>
      </c>
      <c r="T926" s="621">
        <v>0.13750000000000001</v>
      </c>
      <c r="U926" s="622">
        <v>0.26500000000000001</v>
      </c>
      <c r="V926" s="623">
        <v>0.44369999999999998</v>
      </c>
      <c r="W926" s="621">
        <v>0.1704</v>
      </c>
      <c r="X926" s="622">
        <v>0.3291</v>
      </c>
      <c r="Y926" s="623">
        <v>0.55100000000000005</v>
      </c>
    </row>
    <row r="927" spans="1:25">
      <c r="A927" s="227">
        <f t="shared" si="14"/>
        <v>93</v>
      </c>
      <c r="B927" s="621">
        <v>3.5799999999999998E-2</v>
      </c>
      <c r="C927" s="622">
        <v>6.8900000000000003E-2</v>
      </c>
      <c r="D927" s="623">
        <v>0.1154</v>
      </c>
      <c r="E927" s="621">
        <v>3.5799999999999998E-2</v>
      </c>
      <c r="F927" s="622">
        <v>6.9000000000000006E-2</v>
      </c>
      <c r="G927" s="623">
        <v>0.11550000000000001</v>
      </c>
      <c r="H927" s="621">
        <v>4.1300000000000003E-2</v>
      </c>
      <c r="I927" s="622">
        <v>7.9600000000000004E-2</v>
      </c>
      <c r="J927" s="623">
        <v>0.1333</v>
      </c>
      <c r="K927" s="621">
        <v>4.6699999999999998E-2</v>
      </c>
      <c r="L927" s="622">
        <v>0.09</v>
      </c>
      <c r="M927" s="623">
        <v>0.1507</v>
      </c>
      <c r="N927" s="621">
        <v>5.0599999999999999E-2</v>
      </c>
      <c r="O927" s="622">
        <v>9.7500000000000003E-2</v>
      </c>
      <c r="P927" s="623">
        <v>0.16320000000000001</v>
      </c>
      <c r="Q927" s="621">
        <v>7.1400000000000005E-2</v>
      </c>
      <c r="R927" s="622">
        <v>0.13769999999999999</v>
      </c>
      <c r="S927" s="623">
        <v>0.23069999999999999</v>
      </c>
      <c r="T927" s="621">
        <v>0.13730000000000001</v>
      </c>
      <c r="U927" s="622">
        <v>0.2651</v>
      </c>
      <c r="V927" s="623">
        <v>0.44419999999999998</v>
      </c>
      <c r="W927" s="621">
        <v>0.17019999999999999</v>
      </c>
      <c r="X927" s="622">
        <v>0.32919999999999999</v>
      </c>
      <c r="Y927" s="623">
        <v>0.55159999999999998</v>
      </c>
    </row>
    <row r="928" spans="1:25">
      <c r="A928" s="227">
        <f t="shared" si="14"/>
        <v>93.1</v>
      </c>
      <c r="B928" s="621">
        <v>3.5700000000000003E-2</v>
      </c>
      <c r="C928" s="622">
        <v>6.9000000000000006E-2</v>
      </c>
      <c r="D928" s="623">
        <v>0.11559999999999999</v>
      </c>
      <c r="E928" s="621">
        <v>3.5799999999999998E-2</v>
      </c>
      <c r="F928" s="622">
        <v>6.9000000000000006E-2</v>
      </c>
      <c r="G928" s="623">
        <v>0.1157</v>
      </c>
      <c r="H928" s="621">
        <v>4.1200000000000001E-2</v>
      </c>
      <c r="I928" s="622">
        <v>7.9600000000000004E-2</v>
      </c>
      <c r="J928" s="623">
        <v>0.13339999999999999</v>
      </c>
      <c r="K928" s="621">
        <v>4.6600000000000003E-2</v>
      </c>
      <c r="L928" s="622">
        <v>0.09</v>
      </c>
      <c r="M928" s="623">
        <v>0.15079999999999999</v>
      </c>
      <c r="N928" s="621">
        <v>5.0500000000000003E-2</v>
      </c>
      <c r="O928" s="622">
        <v>9.7500000000000003E-2</v>
      </c>
      <c r="P928" s="623">
        <v>0.16339999999999999</v>
      </c>
      <c r="Q928" s="621">
        <v>7.1300000000000002E-2</v>
      </c>
      <c r="R928" s="622">
        <v>0.13780000000000001</v>
      </c>
      <c r="S928" s="623">
        <v>0.23100000000000001</v>
      </c>
      <c r="T928" s="621">
        <v>0.1371</v>
      </c>
      <c r="U928" s="622">
        <v>0.26529999999999998</v>
      </c>
      <c r="V928" s="623">
        <v>0.44469999999999998</v>
      </c>
      <c r="W928" s="621">
        <v>0.17</v>
      </c>
      <c r="X928" s="622">
        <v>0.32940000000000003</v>
      </c>
      <c r="Y928" s="623">
        <v>0.55230000000000001</v>
      </c>
    </row>
    <row r="929" spans="1:25">
      <c r="A929" s="227">
        <f t="shared" si="14"/>
        <v>93.2</v>
      </c>
      <c r="B929" s="621">
        <v>3.5700000000000003E-2</v>
      </c>
      <c r="C929" s="622">
        <v>6.9000000000000006E-2</v>
      </c>
      <c r="D929" s="623">
        <v>0.1157</v>
      </c>
      <c r="E929" s="621">
        <v>3.5700000000000003E-2</v>
      </c>
      <c r="F929" s="622">
        <v>6.9000000000000006E-2</v>
      </c>
      <c r="G929" s="623">
        <v>0.1158</v>
      </c>
      <c r="H929" s="621">
        <v>4.1200000000000001E-2</v>
      </c>
      <c r="I929" s="622">
        <v>7.9699999999999993E-2</v>
      </c>
      <c r="J929" s="623">
        <v>0.1336</v>
      </c>
      <c r="K929" s="621">
        <v>4.6600000000000003E-2</v>
      </c>
      <c r="L929" s="622">
        <v>0.09</v>
      </c>
      <c r="M929" s="623">
        <v>0.151</v>
      </c>
      <c r="N929" s="621">
        <v>5.04E-2</v>
      </c>
      <c r="O929" s="622">
        <v>9.7500000000000003E-2</v>
      </c>
      <c r="P929" s="623">
        <v>0.1636</v>
      </c>
      <c r="Q929" s="621">
        <v>7.1300000000000002E-2</v>
      </c>
      <c r="R929" s="622">
        <v>0.13789999999999999</v>
      </c>
      <c r="S929" s="623">
        <v>0.23119999999999999</v>
      </c>
      <c r="T929" s="621">
        <v>0.13689999999999999</v>
      </c>
      <c r="U929" s="622">
        <v>0.26540000000000002</v>
      </c>
      <c r="V929" s="623">
        <v>0.44519999999999998</v>
      </c>
      <c r="W929" s="621">
        <v>0.16969999999999999</v>
      </c>
      <c r="X929" s="622">
        <v>0.32950000000000002</v>
      </c>
      <c r="Y929" s="623">
        <v>0.55289999999999995</v>
      </c>
    </row>
    <row r="930" spans="1:25">
      <c r="A930" s="227">
        <f t="shared" si="14"/>
        <v>93.3</v>
      </c>
      <c r="B930" s="621">
        <v>3.56E-2</v>
      </c>
      <c r="C930" s="622">
        <v>6.9000000000000006E-2</v>
      </c>
      <c r="D930" s="623">
        <v>0.1159</v>
      </c>
      <c r="E930" s="621">
        <v>3.5700000000000003E-2</v>
      </c>
      <c r="F930" s="622">
        <v>6.9099999999999995E-2</v>
      </c>
      <c r="G930" s="623">
        <v>0.1159</v>
      </c>
      <c r="H930" s="621">
        <v>4.1099999999999998E-2</v>
      </c>
      <c r="I930" s="622">
        <v>7.9699999999999993E-2</v>
      </c>
      <c r="J930" s="623">
        <v>0.1338</v>
      </c>
      <c r="K930" s="621">
        <v>4.65E-2</v>
      </c>
      <c r="L930" s="622">
        <v>9.01E-2</v>
      </c>
      <c r="M930" s="623">
        <v>0.1512</v>
      </c>
      <c r="N930" s="621">
        <v>5.04E-2</v>
      </c>
      <c r="O930" s="622">
        <v>9.7600000000000006E-2</v>
      </c>
      <c r="P930" s="623">
        <v>0.1638</v>
      </c>
      <c r="Q930" s="621">
        <v>7.1199999999999999E-2</v>
      </c>
      <c r="R930" s="622">
        <v>0.13789999999999999</v>
      </c>
      <c r="S930" s="623">
        <v>0.23150000000000001</v>
      </c>
      <c r="T930" s="621">
        <v>0.13669999999999999</v>
      </c>
      <c r="U930" s="622">
        <v>0.26550000000000001</v>
      </c>
      <c r="V930" s="623">
        <v>0.44569999999999999</v>
      </c>
      <c r="W930" s="621">
        <v>0.16950000000000001</v>
      </c>
      <c r="X930" s="622">
        <v>0.32969999999999999</v>
      </c>
      <c r="Y930" s="623">
        <v>0.55359999999999998</v>
      </c>
    </row>
    <row r="931" spans="1:25">
      <c r="A931" s="227">
        <f t="shared" si="14"/>
        <v>93.4</v>
      </c>
      <c r="B931" s="621">
        <v>3.56E-2</v>
      </c>
      <c r="C931" s="622">
        <v>6.9099999999999995E-2</v>
      </c>
      <c r="D931" s="623">
        <v>0.11600000000000001</v>
      </c>
      <c r="E931" s="621">
        <v>3.56E-2</v>
      </c>
      <c r="F931" s="622">
        <v>6.9099999999999995E-2</v>
      </c>
      <c r="G931" s="623">
        <v>0.11609999999999999</v>
      </c>
      <c r="H931" s="621">
        <v>4.1099999999999998E-2</v>
      </c>
      <c r="I931" s="622">
        <v>7.9699999999999993E-2</v>
      </c>
      <c r="J931" s="623">
        <v>0.13389999999999999</v>
      </c>
      <c r="K931" s="621">
        <v>4.6399999999999997E-2</v>
      </c>
      <c r="L931" s="622">
        <v>9.01E-2</v>
      </c>
      <c r="M931" s="623">
        <v>0.15140000000000001</v>
      </c>
      <c r="N931" s="621">
        <v>5.0299999999999997E-2</v>
      </c>
      <c r="O931" s="622">
        <v>9.7600000000000006E-2</v>
      </c>
      <c r="P931" s="623">
        <v>0.16400000000000001</v>
      </c>
      <c r="Q931" s="621">
        <v>7.1099999999999997E-2</v>
      </c>
      <c r="R931" s="622">
        <v>0.13800000000000001</v>
      </c>
      <c r="S931" s="623">
        <v>0.23180000000000001</v>
      </c>
      <c r="T931" s="621">
        <v>0.13650000000000001</v>
      </c>
      <c r="U931" s="622">
        <v>0.2656</v>
      </c>
      <c r="V931" s="623">
        <v>0.44629999999999997</v>
      </c>
      <c r="W931" s="621">
        <v>0.16930000000000001</v>
      </c>
      <c r="X931" s="622">
        <v>0.32979999999999998</v>
      </c>
      <c r="Y931" s="623">
        <v>0.55420000000000003</v>
      </c>
    </row>
    <row r="932" spans="1:25">
      <c r="A932" s="227">
        <f t="shared" si="14"/>
        <v>93.5</v>
      </c>
      <c r="B932" s="621">
        <v>3.5499999999999997E-2</v>
      </c>
      <c r="C932" s="622">
        <v>6.9099999999999995E-2</v>
      </c>
      <c r="D932" s="623">
        <v>0.11609999999999999</v>
      </c>
      <c r="E932" s="621">
        <v>3.56E-2</v>
      </c>
      <c r="F932" s="622">
        <v>6.9099999999999995E-2</v>
      </c>
      <c r="G932" s="623">
        <v>0.1162</v>
      </c>
      <c r="H932" s="621">
        <v>4.1000000000000002E-2</v>
      </c>
      <c r="I932" s="622">
        <v>7.9799999999999996E-2</v>
      </c>
      <c r="J932" s="623">
        <v>0.1341</v>
      </c>
      <c r="K932" s="621">
        <v>4.6399999999999997E-2</v>
      </c>
      <c r="L932" s="622">
        <v>9.0200000000000002E-2</v>
      </c>
      <c r="M932" s="623">
        <v>0.15160000000000001</v>
      </c>
      <c r="N932" s="621">
        <v>5.0200000000000002E-2</v>
      </c>
      <c r="O932" s="622">
        <v>9.7699999999999995E-2</v>
      </c>
      <c r="P932" s="623">
        <v>0.16420000000000001</v>
      </c>
      <c r="Q932" s="621">
        <v>7.0999999999999994E-2</v>
      </c>
      <c r="R932" s="622">
        <v>0.1381</v>
      </c>
      <c r="S932" s="623">
        <v>0.23200000000000001</v>
      </c>
      <c r="T932" s="621">
        <v>0.13639999999999999</v>
      </c>
      <c r="U932" s="622">
        <v>0.26579999999999998</v>
      </c>
      <c r="V932" s="623">
        <v>0.44679999999999997</v>
      </c>
      <c r="W932" s="621">
        <v>0.1691</v>
      </c>
      <c r="X932" s="622">
        <v>0.33</v>
      </c>
      <c r="Y932" s="623">
        <v>0.55489999999999995</v>
      </c>
    </row>
    <row r="933" spans="1:25">
      <c r="A933" s="227">
        <f t="shared" si="14"/>
        <v>93.6</v>
      </c>
      <c r="B933" s="621">
        <v>3.5499999999999997E-2</v>
      </c>
      <c r="C933" s="622">
        <v>6.9099999999999995E-2</v>
      </c>
      <c r="D933" s="623">
        <v>0.1163</v>
      </c>
      <c r="E933" s="621">
        <v>3.5499999999999997E-2</v>
      </c>
      <c r="F933" s="622">
        <v>6.9199999999999998E-2</v>
      </c>
      <c r="G933" s="623">
        <v>0.1163</v>
      </c>
      <c r="H933" s="621">
        <v>4.1000000000000002E-2</v>
      </c>
      <c r="I933" s="622">
        <v>7.9799999999999996E-2</v>
      </c>
      <c r="J933" s="623">
        <v>0.13420000000000001</v>
      </c>
      <c r="K933" s="621">
        <v>4.6300000000000001E-2</v>
      </c>
      <c r="L933" s="622">
        <v>9.0200000000000002E-2</v>
      </c>
      <c r="M933" s="623">
        <v>0.1517</v>
      </c>
      <c r="N933" s="621">
        <v>5.0200000000000002E-2</v>
      </c>
      <c r="O933" s="622">
        <v>9.7699999999999995E-2</v>
      </c>
      <c r="P933" s="623">
        <v>0.16439999999999999</v>
      </c>
      <c r="Q933" s="621">
        <v>7.0900000000000005E-2</v>
      </c>
      <c r="R933" s="622">
        <v>0.1381</v>
      </c>
      <c r="S933" s="623">
        <v>0.23230000000000001</v>
      </c>
      <c r="T933" s="621">
        <v>0.13619999999999999</v>
      </c>
      <c r="U933" s="622">
        <v>0.26590000000000003</v>
      </c>
      <c r="V933" s="623">
        <v>0.44740000000000002</v>
      </c>
      <c r="W933" s="621">
        <v>0.16889999999999999</v>
      </c>
      <c r="X933" s="622">
        <v>0.33019999999999999</v>
      </c>
      <c r="Y933" s="623">
        <v>0.55559999999999998</v>
      </c>
    </row>
    <row r="934" spans="1:25">
      <c r="A934" s="227">
        <f t="shared" si="14"/>
        <v>93.7</v>
      </c>
      <c r="B934" s="621">
        <v>3.5499999999999997E-2</v>
      </c>
      <c r="C934" s="622">
        <v>6.9199999999999998E-2</v>
      </c>
      <c r="D934" s="623">
        <v>0.1164</v>
      </c>
      <c r="E934" s="621">
        <v>3.5499999999999997E-2</v>
      </c>
      <c r="F934" s="622">
        <v>6.9199999999999998E-2</v>
      </c>
      <c r="G934" s="623">
        <v>0.11650000000000001</v>
      </c>
      <c r="H934" s="621">
        <v>4.0899999999999999E-2</v>
      </c>
      <c r="I934" s="622">
        <v>7.9899999999999999E-2</v>
      </c>
      <c r="J934" s="623">
        <v>0.13439999999999999</v>
      </c>
      <c r="K934" s="621">
        <v>4.6300000000000001E-2</v>
      </c>
      <c r="L934" s="622">
        <v>9.0300000000000005E-2</v>
      </c>
      <c r="M934" s="623">
        <v>0.15190000000000001</v>
      </c>
      <c r="N934" s="621">
        <v>5.0099999999999999E-2</v>
      </c>
      <c r="O934" s="622">
        <v>9.7799999999999998E-2</v>
      </c>
      <c r="P934" s="623">
        <v>0.1646</v>
      </c>
      <c r="Q934" s="621">
        <v>7.0800000000000002E-2</v>
      </c>
      <c r="R934" s="622">
        <v>0.13819999999999999</v>
      </c>
      <c r="S934" s="623">
        <v>0.2326</v>
      </c>
      <c r="T934" s="621">
        <v>0.1361</v>
      </c>
      <c r="U934" s="622">
        <v>0.2661</v>
      </c>
      <c r="V934" s="623">
        <v>0.44790000000000002</v>
      </c>
      <c r="W934" s="621">
        <v>0.16869999999999999</v>
      </c>
      <c r="X934" s="622">
        <v>0.33029999999999998</v>
      </c>
      <c r="Y934" s="623">
        <v>0.55620000000000003</v>
      </c>
    </row>
    <row r="935" spans="1:25">
      <c r="A935" s="227">
        <f t="shared" si="14"/>
        <v>93.8</v>
      </c>
      <c r="B935" s="621">
        <v>3.5400000000000001E-2</v>
      </c>
      <c r="C935" s="622">
        <v>6.9199999999999998E-2</v>
      </c>
      <c r="D935" s="623">
        <v>0.1166</v>
      </c>
      <c r="E935" s="621">
        <v>3.5400000000000001E-2</v>
      </c>
      <c r="F935" s="622">
        <v>6.9199999999999998E-2</v>
      </c>
      <c r="G935" s="623">
        <v>0.1166</v>
      </c>
      <c r="H935" s="621">
        <v>4.0899999999999999E-2</v>
      </c>
      <c r="I935" s="622">
        <v>7.9899999999999999E-2</v>
      </c>
      <c r="J935" s="623">
        <v>0.1346</v>
      </c>
      <c r="K935" s="621">
        <v>4.6199999999999998E-2</v>
      </c>
      <c r="L935" s="622">
        <v>9.0300000000000005E-2</v>
      </c>
      <c r="M935" s="623">
        <v>0.15210000000000001</v>
      </c>
      <c r="N935" s="621">
        <v>5.0099999999999999E-2</v>
      </c>
      <c r="O935" s="622">
        <v>9.7799999999999998E-2</v>
      </c>
      <c r="P935" s="623">
        <v>0.1648</v>
      </c>
      <c r="Q935" s="621">
        <v>7.0699999999999999E-2</v>
      </c>
      <c r="R935" s="622">
        <v>0.13830000000000001</v>
      </c>
      <c r="S935" s="623">
        <v>0.2329</v>
      </c>
      <c r="T935" s="621">
        <v>0.13589999999999999</v>
      </c>
      <c r="U935" s="622">
        <v>0.26619999999999999</v>
      </c>
      <c r="V935" s="623">
        <v>0.44850000000000001</v>
      </c>
      <c r="W935" s="621">
        <v>0.16850000000000001</v>
      </c>
      <c r="X935" s="622">
        <v>0.33050000000000002</v>
      </c>
      <c r="Y935" s="623">
        <v>0.55689999999999995</v>
      </c>
    </row>
    <row r="936" spans="1:25">
      <c r="A936" s="227">
        <f t="shared" si="14"/>
        <v>93.9</v>
      </c>
      <c r="B936" s="621">
        <v>3.5400000000000001E-2</v>
      </c>
      <c r="C936" s="622">
        <v>6.9199999999999998E-2</v>
      </c>
      <c r="D936" s="623">
        <v>0.1167</v>
      </c>
      <c r="E936" s="621">
        <v>3.5400000000000001E-2</v>
      </c>
      <c r="F936" s="622">
        <v>6.93E-2</v>
      </c>
      <c r="G936" s="623">
        <v>0.1168</v>
      </c>
      <c r="H936" s="621">
        <v>4.0800000000000003E-2</v>
      </c>
      <c r="I936" s="622">
        <v>0.08</v>
      </c>
      <c r="J936" s="623">
        <v>0.13469999999999999</v>
      </c>
      <c r="K936" s="621">
        <v>4.6199999999999998E-2</v>
      </c>
      <c r="L936" s="622">
        <v>9.0399999999999994E-2</v>
      </c>
      <c r="M936" s="623">
        <v>0.15229999999999999</v>
      </c>
      <c r="N936" s="621">
        <v>0.05</v>
      </c>
      <c r="O936" s="622">
        <v>9.7900000000000001E-2</v>
      </c>
      <c r="P936" s="623">
        <v>0.16500000000000001</v>
      </c>
      <c r="Q936" s="621">
        <v>7.0699999999999999E-2</v>
      </c>
      <c r="R936" s="622">
        <v>0.1384</v>
      </c>
      <c r="S936" s="623">
        <v>0.23319999999999999</v>
      </c>
      <c r="T936" s="621">
        <v>0.1358</v>
      </c>
      <c r="U936" s="622">
        <v>0.26640000000000003</v>
      </c>
      <c r="V936" s="623">
        <v>0.44900000000000001</v>
      </c>
      <c r="W936" s="621">
        <v>0.16830000000000001</v>
      </c>
      <c r="X936" s="622">
        <v>0.33069999999999999</v>
      </c>
      <c r="Y936" s="623">
        <v>0.55759999999999998</v>
      </c>
    </row>
    <row r="937" spans="1:25">
      <c r="A937" s="227">
        <f t="shared" si="14"/>
        <v>94</v>
      </c>
      <c r="B937" s="621">
        <v>3.5299999999999998E-2</v>
      </c>
      <c r="C937" s="622">
        <v>6.93E-2</v>
      </c>
      <c r="D937" s="623">
        <v>0.1168</v>
      </c>
      <c r="E937" s="621">
        <v>3.5400000000000001E-2</v>
      </c>
      <c r="F937" s="622">
        <v>6.93E-2</v>
      </c>
      <c r="G937" s="623">
        <v>0.1169</v>
      </c>
      <c r="H937" s="621">
        <v>4.0800000000000003E-2</v>
      </c>
      <c r="I937" s="622">
        <v>0.08</v>
      </c>
      <c r="J937" s="623">
        <v>0.13489999999999999</v>
      </c>
      <c r="K937" s="621">
        <v>4.6100000000000002E-2</v>
      </c>
      <c r="L937" s="622">
        <v>9.0399999999999994E-2</v>
      </c>
      <c r="M937" s="623">
        <v>0.1525</v>
      </c>
      <c r="N937" s="621">
        <v>0.05</v>
      </c>
      <c r="O937" s="622">
        <v>9.8000000000000004E-2</v>
      </c>
      <c r="P937" s="623">
        <v>0.16520000000000001</v>
      </c>
      <c r="Q937" s="621">
        <v>7.0599999999999996E-2</v>
      </c>
      <c r="R937" s="622">
        <v>0.1384</v>
      </c>
      <c r="S937" s="623">
        <v>0.23350000000000001</v>
      </c>
      <c r="T937" s="621">
        <v>0.1356</v>
      </c>
      <c r="U937" s="622">
        <v>0.26650000000000001</v>
      </c>
      <c r="V937" s="623">
        <v>0.4496</v>
      </c>
      <c r="W937" s="621">
        <v>0.1681</v>
      </c>
      <c r="X937" s="622">
        <v>0.33090000000000003</v>
      </c>
      <c r="Y937" s="623">
        <v>0.55830000000000002</v>
      </c>
    </row>
    <row r="938" spans="1:25">
      <c r="A938" s="227">
        <f t="shared" si="14"/>
        <v>94.1</v>
      </c>
      <c r="B938" s="621">
        <v>3.5299999999999998E-2</v>
      </c>
      <c r="C938" s="622">
        <v>6.93E-2</v>
      </c>
      <c r="D938" s="623">
        <v>0.11700000000000001</v>
      </c>
      <c r="E938" s="621">
        <v>3.5299999999999998E-2</v>
      </c>
      <c r="F938" s="622">
        <v>6.9400000000000003E-2</v>
      </c>
      <c r="G938" s="623">
        <v>0.1171</v>
      </c>
      <c r="H938" s="621">
        <v>4.0800000000000003E-2</v>
      </c>
      <c r="I938" s="622">
        <v>0.08</v>
      </c>
      <c r="J938" s="623">
        <v>0.1351</v>
      </c>
      <c r="K938" s="621">
        <v>4.6100000000000002E-2</v>
      </c>
      <c r="L938" s="622">
        <v>9.0499999999999997E-2</v>
      </c>
      <c r="M938" s="623">
        <v>0.1527</v>
      </c>
      <c r="N938" s="621">
        <v>4.99E-2</v>
      </c>
      <c r="O938" s="622">
        <v>9.8000000000000004E-2</v>
      </c>
      <c r="P938" s="623">
        <v>0.16539999999999999</v>
      </c>
      <c r="Q938" s="621">
        <v>7.0499999999999993E-2</v>
      </c>
      <c r="R938" s="622">
        <v>0.13850000000000001</v>
      </c>
      <c r="S938" s="623">
        <v>0.23380000000000001</v>
      </c>
      <c r="T938" s="621">
        <v>0.13550000000000001</v>
      </c>
      <c r="U938" s="622">
        <v>0.26669999999999999</v>
      </c>
      <c r="V938" s="623">
        <v>0.4501</v>
      </c>
      <c r="W938" s="621">
        <v>0.16800000000000001</v>
      </c>
      <c r="X938" s="622">
        <v>0.33110000000000001</v>
      </c>
      <c r="Y938" s="623">
        <v>0.55900000000000005</v>
      </c>
    </row>
    <row r="939" spans="1:25">
      <c r="A939" s="227">
        <f t="shared" si="14"/>
        <v>94.2</v>
      </c>
      <c r="B939" s="621">
        <v>3.5299999999999998E-2</v>
      </c>
      <c r="C939" s="622">
        <v>6.9400000000000003E-2</v>
      </c>
      <c r="D939" s="623">
        <v>0.1171</v>
      </c>
      <c r="E939" s="621">
        <v>3.5299999999999998E-2</v>
      </c>
      <c r="F939" s="622">
        <v>6.9400000000000003E-2</v>
      </c>
      <c r="G939" s="623">
        <v>0.1172</v>
      </c>
      <c r="H939" s="621">
        <v>4.07E-2</v>
      </c>
      <c r="I939" s="622">
        <v>8.0100000000000005E-2</v>
      </c>
      <c r="J939" s="623">
        <v>0.13519999999999999</v>
      </c>
      <c r="K939" s="621">
        <v>4.5999999999999999E-2</v>
      </c>
      <c r="L939" s="622">
        <v>9.0499999999999997E-2</v>
      </c>
      <c r="M939" s="623">
        <v>0.15290000000000001</v>
      </c>
      <c r="N939" s="621">
        <v>4.99E-2</v>
      </c>
      <c r="O939" s="622">
        <v>9.8100000000000007E-2</v>
      </c>
      <c r="P939" s="623">
        <v>0.1656</v>
      </c>
      <c r="Q939" s="621">
        <v>7.0400000000000004E-2</v>
      </c>
      <c r="R939" s="622">
        <v>0.1386</v>
      </c>
      <c r="S939" s="623">
        <v>0.2341</v>
      </c>
      <c r="T939" s="621">
        <v>0.1353</v>
      </c>
      <c r="U939" s="622">
        <v>0.26690000000000003</v>
      </c>
      <c r="V939" s="623">
        <v>0.45069999999999999</v>
      </c>
      <c r="W939" s="621">
        <v>0.1678</v>
      </c>
      <c r="X939" s="622">
        <v>0.33139999999999997</v>
      </c>
      <c r="Y939" s="623">
        <v>0.55969999999999998</v>
      </c>
    </row>
    <row r="940" spans="1:25">
      <c r="A940" s="227">
        <f t="shared" si="14"/>
        <v>94.3</v>
      </c>
      <c r="B940" s="621">
        <v>3.5200000000000002E-2</v>
      </c>
      <c r="C940" s="622">
        <v>6.9400000000000003E-2</v>
      </c>
      <c r="D940" s="623">
        <v>0.1173</v>
      </c>
      <c r="E940" s="621">
        <v>3.5299999999999998E-2</v>
      </c>
      <c r="F940" s="622">
        <v>6.9500000000000006E-2</v>
      </c>
      <c r="G940" s="623">
        <v>0.1174</v>
      </c>
      <c r="H940" s="621">
        <v>4.07E-2</v>
      </c>
      <c r="I940" s="622">
        <v>8.0199999999999994E-2</v>
      </c>
      <c r="J940" s="623">
        <v>0.13539999999999999</v>
      </c>
      <c r="K940" s="621">
        <v>4.5999999999999999E-2</v>
      </c>
      <c r="L940" s="622">
        <v>9.06E-2</v>
      </c>
      <c r="M940" s="623">
        <v>0.15310000000000001</v>
      </c>
      <c r="N940" s="621">
        <v>4.9799999999999997E-2</v>
      </c>
      <c r="O940" s="622">
        <v>9.8100000000000007E-2</v>
      </c>
      <c r="P940" s="623">
        <v>0.1658</v>
      </c>
      <c r="Q940" s="621">
        <v>7.0400000000000004E-2</v>
      </c>
      <c r="R940" s="622">
        <v>0.13869999999999999</v>
      </c>
      <c r="S940" s="623">
        <v>0.2344</v>
      </c>
      <c r="T940" s="621">
        <v>0.13519999999999999</v>
      </c>
      <c r="U940" s="622">
        <v>0.26700000000000002</v>
      </c>
      <c r="V940" s="623">
        <v>0.45129999999999998</v>
      </c>
      <c r="W940" s="621">
        <v>0.16769999999999999</v>
      </c>
      <c r="X940" s="622">
        <v>0.33160000000000001</v>
      </c>
      <c r="Y940" s="623">
        <v>0.5605</v>
      </c>
    </row>
    <row r="941" spans="1:25">
      <c r="A941" s="227">
        <f t="shared" si="14"/>
        <v>94.4</v>
      </c>
      <c r="B941" s="621">
        <v>3.5200000000000002E-2</v>
      </c>
      <c r="C941" s="622">
        <v>6.9500000000000006E-2</v>
      </c>
      <c r="D941" s="623">
        <v>0.1174</v>
      </c>
      <c r="E941" s="621">
        <v>3.5200000000000002E-2</v>
      </c>
      <c r="F941" s="622">
        <v>6.9500000000000006E-2</v>
      </c>
      <c r="G941" s="623">
        <v>0.11749999999999999</v>
      </c>
      <c r="H941" s="621">
        <v>4.07E-2</v>
      </c>
      <c r="I941" s="622">
        <v>8.0199999999999994E-2</v>
      </c>
      <c r="J941" s="623">
        <v>0.1356</v>
      </c>
      <c r="K941" s="621">
        <v>4.5999999999999999E-2</v>
      </c>
      <c r="L941" s="622">
        <v>9.0700000000000003E-2</v>
      </c>
      <c r="M941" s="623">
        <v>0.15329999999999999</v>
      </c>
      <c r="N941" s="621">
        <v>4.9799999999999997E-2</v>
      </c>
      <c r="O941" s="622">
        <v>9.8199999999999996E-2</v>
      </c>
      <c r="P941" s="623">
        <v>0.16600000000000001</v>
      </c>
      <c r="Q941" s="621">
        <v>7.0300000000000001E-2</v>
      </c>
      <c r="R941" s="622">
        <v>0.13880000000000001</v>
      </c>
      <c r="S941" s="623">
        <v>0.23469999999999999</v>
      </c>
      <c r="T941" s="621">
        <v>0.1351</v>
      </c>
      <c r="U941" s="622">
        <v>0.26719999999999999</v>
      </c>
      <c r="V941" s="623">
        <v>0.45190000000000002</v>
      </c>
      <c r="W941" s="621">
        <v>0.16750000000000001</v>
      </c>
      <c r="X941" s="622">
        <v>0.33179999999999998</v>
      </c>
      <c r="Y941" s="623">
        <v>0.56120000000000003</v>
      </c>
    </row>
    <row r="942" spans="1:25">
      <c r="A942" s="227">
        <f t="shared" si="14"/>
        <v>94.5</v>
      </c>
      <c r="B942" s="621">
        <v>3.5200000000000002E-2</v>
      </c>
      <c r="C942" s="622">
        <v>6.9500000000000006E-2</v>
      </c>
      <c r="D942" s="623">
        <v>0.1176</v>
      </c>
      <c r="E942" s="621">
        <v>3.5200000000000002E-2</v>
      </c>
      <c r="F942" s="622">
        <v>6.9599999999999995E-2</v>
      </c>
      <c r="G942" s="623">
        <v>0.1177</v>
      </c>
      <c r="H942" s="621">
        <v>4.0599999999999997E-2</v>
      </c>
      <c r="I942" s="622">
        <v>8.0299999999999996E-2</v>
      </c>
      <c r="J942" s="623">
        <v>0.1358</v>
      </c>
      <c r="K942" s="621">
        <v>4.5900000000000003E-2</v>
      </c>
      <c r="L942" s="622">
        <v>9.0700000000000003E-2</v>
      </c>
      <c r="M942" s="623">
        <v>0.1535</v>
      </c>
      <c r="N942" s="621">
        <v>4.9700000000000001E-2</v>
      </c>
      <c r="O942" s="622">
        <v>9.8299999999999998E-2</v>
      </c>
      <c r="P942" s="623">
        <v>0.1663</v>
      </c>
      <c r="Q942" s="621">
        <v>7.0300000000000001E-2</v>
      </c>
      <c r="R942" s="622">
        <v>0.1389</v>
      </c>
      <c r="S942" s="623">
        <v>0.23499999999999999</v>
      </c>
      <c r="T942" s="621">
        <v>0.13500000000000001</v>
      </c>
      <c r="U942" s="622">
        <v>0.26740000000000003</v>
      </c>
      <c r="V942" s="623">
        <v>0.45250000000000001</v>
      </c>
      <c r="W942" s="621">
        <v>0.16739999999999999</v>
      </c>
      <c r="X942" s="622">
        <v>0.33200000000000002</v>
      </c>
      <c r="Y942" s="623">
        <v>0.56189999999999996</v>
      </c>
    </row>
    <row r="943" spans="1:25">
      <c r="A943" s="227">
        <f t="shared" si="14"/>
        <v>94.6</v>
      </c>
      <c r="B943" s="621">
        <v>3.5200000000000002E-2</v>
      </c>
      <c r="C943" s="622">
        <v>6.9599999999999995E-2</v>
      </c>
      <c r="D943" s="623">
        <v>0.1178</v>
      </c>
      <c r="E943" s="621">
        <v>3.5200000000000002E-2</v>
      </c>
      <c r="F943" s="622">
        <v>6.9599999999999995E-2</v>
      </c>
      <c r="G943" s="623">
        <v>0.1178</v>
      </c>
      <c r="H943" s="621">
        <v>4.0599999999999997E-2</v>
      </c>
      <c r="I943" s="622">
        <v>8.0299999999999996E-2</v>
      </c>
      <c r="J943" s="623">
        <v>0.13600000000000001</v>
      </c>
      <c r="K943" s="621">
        <v>4.5900000000000003E-2</v>
      </c>
      <c r="L943" s="622">
        <v>9.0800000000000006E-2</v>
      </c>
      <c r="M943" s="623">
        <v>0.1537</v>
      </c>
      <c r="N943" s="621">
        <v>4.9700000000000001E-2</v>
      </c>
      <c r="O943" s="622">
        <v>9.8400000000000001E-2</v>
      </c>
      <c r="P943" s="623">
        <v>0.16650000000000001</v>
      </c>
      <c r="Q943" s="621">
        <v>7.0199999999999999E-2</v>
      </c>
      <c r="R943" s="622">
        <v>0.13900000000000001</v>
      </c>
      <c r="S943" s="623">
        <v>0.23530000000000001</v>
      </c>
      <c r="T943" s="621">
        <v>0.13489999999999999</v>
      </c>
      <c r="U943" s="622">
        <v>0.2676</v>
      </c>
      <c r="V943" s="623">
        <v>0.4531</v>
      </c>
      <c r="W943" s="621">
        <v>0.16719999999999999</v>
      </c>
      <c r="X943" s="622">
        <v>0.33229999999999998</v>
      </c>
      <c r="Y943" s="623">
        <v>0.56269999999999998</v>
      </c>
    </row>
    <row r="944" spans="1:25">
      <c r="A944" s="227">
        <f t="shared" si="14"/>
        <v>94.7</v>
      </c>
      <c r="B944" s="621">
        <v>3.5099999999999999E-2</v>
      </c>
      <c r="C944" s="622">
        <v>6.9599999999999995E-2</v>
      </c>
      <c r="D944" s="623">
        <v>0.1179</v>
      </c>
      <c r="E944" s="621">
        <v>3.5099999999999999E-2</v>
      </c>
      <c r="F944" s="622">
        <v>6.9699999999999998E-2</v>
      </c>
      <c r="G944" s="623">
        <v>0.11799999999999999</v>
      </c>
      <c r="H944" s="621">
        <v>4.0599999999999997E-2</v>
      </c>
      <c r="I944" s="622">
        <v>8.0399999999999999E-2</v>
      </c>
      <c r="J944" s="623">
        <v>0.1361</v>
      </c>
      <c r="K944" s="621">
        <v>4.58E-2</v>
      </c>
      <c r="L944" s="622">
        <v>9.0899999999999995E-2</v>
      </c>
      <c r="M944" s="623">
        <v>0.15390000000000001</v>
      </c>
      <c r="N944" s="621">
        <v>4.9700000000000001E-2</v>
      </c>
      <c r="O944" s="622">
        <v>9.8400000000000001E-2</v>
      </c>
      <c r="P944" s="623">
        <v>0.16669999999999999</v>
      </c>
      <c r="Q944" s="621">
        <v>7.0099999999999996E-2</v>
      </c>
      <c r="R944" s="622">
        <v>0.1391</v>
      </c>
      <c r="S944" s="623">
        <v>0.2356</v>
      </c>
      <c r="T944" s="621">
        <v>0.1348</v>
      </c>
      <c r="U944" s="622">
        <v>0.26779999999999998</v>
      </c>
      <c r="V944" s="623">
        <v>0.45369999999999999</v>
      </c>
      <c r="W944" s="621">
        <v>0.1671</v>
      </c>
      <c r="X944" s="622">
        <v>0.33250000000000002</v>
      </c>
      <c r="Y944" s="623">
        <v>0.56340000000000001</v>
      </c>
    </row>
    <row r="945" spans="1:25">
      <c r="A945" s="227">
        <f t="shared" si="14"/>
        <v>94.8</v>
      </c>
      <c r="B945" s="621">
        <v>3.5099999999999999E-2</v>
      </c>
      <c r="C945" s="622">
        <v>6.9699999999999998E-2</v>
      </c>
      <c r="D945" s="623">
        <v>0.1181</v>
      </c>
      <c r="E945" s="621">
        <v>3.5099999999999999E-2</v>
      </c>
      <c r="F945" s="622">
        <v>6.9699999999999998E-2</v>
      </c>
      <c r="G945" s="623">
        <v>0.1181</v>
      </c>
      <c r="H945" s="621">
        <v>4.0500000000000001E-2</v>
      </c>
      <c r="I945" s="622">
        <v>8.0399999999999999E-2</v>
      </c>
      <c r="J945" s="623">
        <v>0.1363</v>
      </c>
      <c r="K945" s="621">
        <v>4.58E-2</v>
      </c>
      <c r="L945" s="622">
        <v>9.0899999999999995E-2</v>
      </c>
      <c r="M945" s="623">
        <v>0.15409999999999999</v>
      </c>
      <c r="N945" s="621">
        <v>4.9599999999999998E-2</v>
      </c>
      <c r="O945" s="622">
        <v>9.8500000000000004E-2</v>
      </c>
      <c r="P945" s="623">
        <v>0.16689999999999999</v>
      </c>
      <c r="Q945" s="621">
        <v>7.0099999999999996E-2</v>
      </c>
      <c r="R945" s="622">
        <v>0.13919999999999999</v>
      </c>
      <c r="S945" s="623">
        <v>0.2359</v>
      </c>
      <c r="T945" s="621">
        <v>0.13469999999999999</v>
      </c>
      <c r="U945" s="622">
        <v>0.26800000000000002</v>
      </c>
      <c r="V945" s="623">
        <v>0.45429999999999998</v>
      </c>
      <c r="W945" s="621">
        <v>0.16700000000000001</v>
      </c>
      <c r="X945" s="622">
        <v>0.33279999999999998</v>
      </c>
      <c r="Y945" s="623">
        <v>0.56420000000000003</v>
      </c>
    </row>
    <row r="946" spans="1:25">
      <c r="A946" s="227">
        <f t="shared" si="14"/>
        <v>94.9</v>
      </c>
      <c r="B946" s="621">
        <v>3.5099999999999999E-2</v>
      </c>
      <c r="C946" s="622">
        <v>6.9699999999999998E-2</v>
      </c>
      <c r="D946" s="623">
        <v>0.1182</v>
      </c>
      <c r="E946" s="621">
        <v>3.5099999999999999E-2</v>
      </c>
      <c r="F946" s="622">
        <v>6.9800000000000001E-2</v>
      </c>
      <c r="G946" s="623">
        <v>0.1183</v>
      </c>
      <c r="H946" s="621">
        <v>4.0500000000000001E-2</v>
      </c>
      <c r="I946" s="622">
        <v>8.0500000000000002E-2</v>
      </c>
      <c r="J946" s="623">
        <v>0.13650000000000001</v>
      </c>
      <c r="K946" s="621">
        <v>4.58E-2</v>
      </c>
      <c r="L946" s="622">
        <v>9.0999999999999998E-2</v>
      </c>
      <c r="M946" s="623">
        <v>0.15429999999999999</v>
      </c>
      <c r="N946" s="621">
        <v>4.9599999999999998E-2</v>
      </c>
      <c r="O946" s="622">
        <v>9.8599999999999993E-2</v>
      </c>
      <c r="P946" s="623">
        <v>0.1671</v>
      </c>
      <c r="Q946" s="621">
        <v>7.0000000000000007E-2</v>
      </c>
      <c r="R946" s="622">
        <v>0.13930000000000001</v>
      </c>
      <c r="S946" s="623">
        <v>0.23619999999999999</v>
      </c>
      <c r="T946" s="621">
        <v>0.1346</v>
      </c>
      <c r="U946" s="622">
        <v>0.26819999999999999</v>
      </c>
      <c r="V946" s="623">
        <v>0.45490000000000003</v>
      </c>
      <c r="W946" s="621">
        <v>0.16689999999999999</v>
      </c>
      <c r="X946" s="622">
        <v>0.33310000000000001</v>
      </c>
      <c r="Y946" s="623">
        <v>0.56499999999999995</v>
      </c>
    </row>
    <row r="947" spans="1:25">
      <c r="A947" s="227">
        <f t="shared" si="14"/>
        <v>95</v>
      </c>
      <c r="B947" s="621">
        <v>3.5099999999999999E-2</v>
      </c>
      <c r="C947" s="622">
        <v>6.9800000000000001E-2</v>
      </c>
      <c r="D947" s="623">
        <v>0.11840000000000001</v>
      </c>
      <c r="E947" s="621">
        <v>3.5099999999999999E-2</v>
      </c>
      <c r="F947" s="622">
        <v>6.9800000000000001E-2</v>
      </c>
      <c r="G947" s="623">
        <v>0.11849999999999999</v>
      </c>
      <c r="H947" s="621">
        <v>4.0500000000000001E-2</v>
      </c>
      <c r="I947" s="622">
        <v>8.0600000000000005E-2</v>
      </c>
      <c r="J947" s="623">
        <v>0.13669999999999999</v>
      </c>
      <c r="K947" s="621">
        <v>4.5699999999999998E-2</v>
      </c>
      <c r="L947" s="622">
        <v>9.11E-2</v>
      </c>
      <c r="M947" s="623">
        <v>0.1545</v>
      </c>
      <c r="N947" s="621">
        <v>4.9500000000000002E-2</v>
      </c>
      <c r="O947" s="622">
        <v>9.8699999999999996E-2</v>
      </c>
      <c r="P947" s="623">
        <v>0.16739999999999999</v>
      </c>
      <c r="Q947" s="621">
        <v>7.0000000000000007E-2</v>
      </c>
      <c r="R947" s="622">
        <v>0.1394</v>
      </c>
      <c r="S947" s="623">
        <v>0.2366</v>
      </c>
      <c r="T947" s="621">
        <v>0.13450000000000001</v>
      </c>
      <c r="U947" s="622">
        <v>0.26840000000000003</v>
      </c>
      <c r="V947" s="623">
        <v>0.45550000000000002</v>
      </c>
      <c r="W947" s="621">
        <v>0.1668</v>
      </c>
      <c r="X947" s="622">
        <v>0.33329999999999999</v>
      </c>
      <c r="Y947" s="623">
        <v>0.56569999999999998</v>
      </c>
    </row>
    <row r="948" spans="1:25">
      <c r="A948" s="227">
        <f t="shared" si="14"/>
        <v>95.1</v>
      </c>
      <c r="B948" s="621">
        <v>3.5000000000000003E-2</v>
      </c>
      <c r="C948" s="622">
        <v>6.9800000000000001E-2</v>
      </c>
      <c r="D948" s="623">
        <v>0.11849999999999999</v>
      </c>
      <c r="E948" s="621">
        <v>3.5099999999999999E-2</v>
      </c>
      <c r="F948" s="622">
        <v>6.9900000000000004E-2</v>
      </c>
      <c r="G948" s="623">
        <v>0.1186</v>
      </c>
      <c r="H948" s="621">
        <v>4.0399999999999998E-2</v>
      </c>
      <c r="I948" s="622">
        <v>8.0600000000000005E-2</v>
      </c>
      <c r="J948" s="623">
        <v>0.13689999999999999</v>
      </c>
      <c r="K948" s="621">
        <v>4.5699999999999998E-2</v>
      </c>
      <c r="L948" s="622">
        <v>9.1200000000000003E-2</v>
      </c>
      <c r="M948" s="623">
        <v>0.1547</v>
      </c>
      <c r="N948" s="621">
        <v>4.9500000000000002E-2</v>
      </c>
      <c r="O948" s="622">
        <v>9.8699999999999996E-2</v>
      </c>
      <c r="P948" s="623">
        <v>0.1676</v>
      </c>
      <c r="Q948" s="621">
        <v>7.0000000000000007E-2</v>
      </c>
      <c r="R948" s="622">
        <v>0.1396</v>
      </c>
      <c r="S948" s="623">
        <v>0.2369</v>
      </c>
      <c r="T948" s="621">
        <v>0.13439999999999999</v>
      </c>
      <c r="U948" s="622">
        <v>0.26869999999999999</v>
      </c>
      <c r="V948" s="623">
        <v>0.45619999999999999</v>
      </c>
      <c r="W948" s="621">
        <v>0.16669999999999999</v>
      </c>
      <c r="X948" s="622">
        <v>0.33360000000000001</v>
      </c>
      <c r="Y948" s="623">
        <v>0.5665</v>
      </c>
    </row>
    <row r="949" spans="1:25">
      <c r="A949" s="227">
        <f t="shared" si="14"/>
        <v>95.2</v>
      </c>
      <c r="B949" s="621">
        <v>3.5000000000000003E-2</v>
      </c>
      <c r="C949" s="622">
        <v>6.9900000000000004E-2</v>
      </c>
      <c r="D949" s="623">
        <v>0.1187</v>
      </c>
      <c r="E949" s="621">
        <v>3.5000000000000003E-2</v>
      </c>
      <c r="F949" s="622">
        <v>6.9900000000000004E-2</v>
      </c>
      <c r="G949" s="623">
        <v>0.1188</v>
      </c>
      <c r="H949" s="621">
        <v>4.0399999999999998E-2</v>
      </c>
      <c r="I949" s="622">
        <v>8.0699999999999994E-2</v>
      </c>
      <c r="J949" s="623">
        <v>0.1371</v>
      </c>
      <c r="K949" s="621">
        <v>4.5699999999999998E-2</v>
      </c>
      <c r="L949" s="622">
        <v>9.1200000000000003E-2</v>
      </c>
      <c r="M949" s="623">
        <v>0.15490000000000001</v>
      </c>
      <c r="N949" s="621">
        <v>4.9500000000000002E-2</v>
      </c>
      <c r="O949" s="622">
        <v>9.8799999999999999E-2</v>
      </c>
      <c r="P949" s="623">
        <v>0.1678</v>
      </c>
      <c r="Q949" s="621">
        <v>6.9900000000000004E-2</v>
      </c>
      <c r="R949" s="622">
        <v>0.13969999999999999</v>
      </c>
      <c r="S949" s="623">
        <v>0.23719999999999999</v>
      </c>
      <c r="T949" s="621">
        <v>0.1343</v>
      </c>
      <c r="U949" s="622">
        <v>0.26889999999999997</v>
      </c>
      <c r="V949" s="623">
        <v>0.45679999999999998</v>
      </c>
      <c r="W949" s="621">
        <v>0.1666</v>
      </c>
      <c r="X949" s="622">
        <v>0.33389999999999997</v>
      </c>
      <c r="Y949" s="623">
        <v>0.56730000000000003</v>
      </c>
    </row>
    <row r="950" spans="1:25">
      <c r="A950" s="227">
        <f t="shared" si="14"/>
        <v>95.3</v>
      </c>
      <c r="B950" s="621">
        <v>3.5000000000000003E-2</v>
      </c>
      <c r="C950" s="622">
        <v>7.0000000000000007E-2</v>
      </c>
      <c r="D950" s="623">
        <v>0.11890000000000001</v>
      </c>
      <c r="E950" s="621">
        <v>3.5000000000000003E-2</v>
      </c>
      <c r="F950" s="622">
        <v>7.0000000000000007E-2</v>
      </c>
      <c r="G950" s="623">
        <v>0.11899999999999999</v>
      </c>
      <c r="H950" s="621">
        <v>4.0399999999999998E-2</v>
      </c>
      <c r="I950" s="622">
        <v>8.0799999999999997E-2</v>
      </c>
      <c r="J950" s="623">
        <v>0.13730000000000001</v>
      </c>
      <c r="K950" s="621">
        <v>4.5699999999999998E-2</v>
      </c>
      <c r="L950" s="622">
        <v>9.1300000000000006E-2</v>
      </c>
      <c r="M950" s="623">
        <v>0.1552</v>
      </c>
      <c r="N950" s="621">
        <v>4.9500000000000002E-2</v>
      </c>
      <c r="O950" s="622">
        <v>9.8900000000000002E-2</v>
      </c>
      <c r="P950" s="623">
        <v>0.1681</v>
      </c>
      <c r="Q950" s="621">
        <v>6.9900000000000004E-2</v>
      </c>
      <c r="R950" s="622">
        <v>0.13980000000000001</v>
      </c>
      <c r="S950" s="623">
        <v>0.23749999999999999</v>
      </c>
      <c r="T950" s="621">
        <v>0.1343</v>
      </c>
      <c r="U950" s="622">
        <v>0.26910000000000001</v>
      </c>
      <c r="V950" s="623">
        <v>0.45739999999999997</v>
      </c>
      <c r="W950" s="621">
        <v>0.16650000000000001</v>
      </c>
      <c r="X950" s="622">
        <v>0.3342</v>
      </c>
      <c r="Y950" s="623">
        <v>0.56810000000000005</v>
      </c>
    </row>
    <row r="951" spans="1:25">
      <c r="A951" s="227">
        <f t="shared" si="14"/>
        <v>95.4</v>
      </c>
      <c r="B951" s="621">
        <v>3.5000000000000003E-2</v>
      </c>
      <c r="C951" s="622">
        <v>7.0000000000000007E-2</v>
      </c>
      <c r="D951" s="623">
        <v>0.11899999999999999</v>
      </c>
      <c r="E951" s="621">
        <v>3.5000000000000003E-2</v>
      </c>
      <c r="F951" s="622">
        <v>7.0099999999999996E-2</v>
      </c>
      <c r="G951" s="623">
        <v>0.1191</v>
      </c>
      <c r="H951" s="621">
        <v>4.0399999999999998E-2</v>
      </c>
      <c r="I951" s="622">
        <v>8.0799999999999997E-2</v>
      </c>
      <c r="J951" s="623">
        <v>0.13739999999999999</v>
      </c>
      <c r="K951" s="621">
        <v>4.5600000000000002E-2</v>
      </c>
      <c r="L951" s="622">
        <v>9.1399999999999995E-2</v>
      </c>
      <c r="M951" s="623">
        <v>0.15540000000000001</v>
      </c>
      <c r="N951" s="621">
        <v>4.9399999999999999E-2</v>
      </c>
      <c r="O951" s="622">
        <v>9.9000000000000005E-2</v>
      </c>
      <c r="P951" s="623">
        <v>0.16830000000000001</v>
      </c>
      <c r="Q951" s="621">
        <v>6.9800000000000001E-2</v>
      </c>
      <c r="R951" s="622">
        <v>0.1399</v>
      </c>
      <c r="S951" s="623">
        <v>0.2379</v>
      </c>
      <c r="T951" s="621">
        <v>0.13420000000000001</v>
      </c>
      <c r="U951" s="622">
        <v>0.26939999999999997</v>
      </c>
      <c r="V951" s="623">
        <v>0.45810000000000001</v>
      </c>
      <c r="W951" s="621">
        <v>0.16639999999999999</v>
      </c>
      <c r="X951" s="622">
        <v>0.33450000000000002</v>
      </c>
      <c r="Y951" s="623">
        <v>0.56889999999999996</v>
      </c>
    </row>
    <row r="952" spans="1:25">
      <c r="A952" s="227">
        <f t="shared" si="14"/>
        <v>95.5</v>
      </c>
      <c r="B952" s="621">
        <v>3.5000000000000003E-2</v>
      </c>
      <c r="C952" s="622">
        <v>7.0099999999999996E-2</v>
      </c>
      <c r="D952" s="623">
        <v>0.1192</v>
      </c>
      <c r="E952" s="621">
        <v>3.5000000000000003E-2</v>
      </c>
      <c r="F952" s="622">
        <v>7.0099999999999996E-2</v>
      </c>
      <c r="G952" s="623">
        <v>0.1193</v>
      </c>
      <c r="H952" s="621">
        <v>4.0399999999999998E-2</v>
      </c>
      <c r="I952" s="622">
        <v>8.09E-2</v>
      </c>
      <c r="J952" s="623">
        <v>0.1376</v>
      </c>
      <c r="K952" s="621">
        <v>4.5600000000000002E-2</v>
      </c>
      <c r="L952" s="622">
        <v>9.1499999999999998E-2</v>
      </c>
      <c r="M952" s="623">
        <v>0.15559999999999999</v>
      </c>
      <c r="N952" s="621">
        <v>4.9399999999999999E-2</v>
      </c>
      <c r="O952" s="622">
        <v>9.9099999999999994E-2</v>
      </c>
      <c r="P952" s="623">
        <v>0.16850000000000001</v>
      </c>
      <c r="Q952" s="621">
        <v>6.9800000000000001E-2</v>
      </c>
      <c r="R952" s="622">
        <v>0.14000000000000001</v>
      </c>
      <c r="S952" s="623">
        <v>0.2382</v>
      </c>
      <c r="T952" s="621">
        <v>0.1341</v>
      </c>
      <c r="U952" s="622">
        <v>0.26960000000000001</v>
      </c>
      <c r="V952" s="623">
        <v>0.4587</v>
      </c>
      <c r="W952" s="621">
        <v>0.1663</v>
      </c>
      <c r="X952" s="622">
        <v>0.33479999999999999</v>
      </c>
      <c r="Y952" s="623">
        <v>0.56969999999999998</v>
      </c>
    </row>
    <row r="953" spans="1:25">
      <c r="A953" s="227">
        <f t="shared" si="14"/>
        <v>95.6</v>
      </c>
      <c r="B953" s="621">
        <v>3.49E-2</v>
      </c>
      <c r="C953" s="622">
        <v>7.0199999999999999E-2</v>
      </c>
      <c r="D953" s="623">
        <v>0.11940000000000001</v>
      </c>
      <c r="E953" s="621">
        <v>3.5000000000000003E-2</v>
      </c>
      <c r="F953" s="622">
        <v>7.0199999999999999E-2</v>
      </c>
      <c r="G953" s="623">
        <v>0.1195</v>
      </c>
      <c r="H953" s="621">
        <v>4.0300000000000002E-2</v>
      </c>
      <c r="I953" s="622">
        <v>8.1000000000000003E-2</v>
      </c>
      <c r="J953" s="623">
        <v>0.13780000000000001</v>
      </c>
      <c r="K953" s="621">
        <v>4.5600000000000002E-2</v>
      </c>
      <c r="L953" s="622">
        <v>9.1600000000000001E-2</v>
      </c>
      <c r="M953" s="623">
        <v>0.15579999999999999</v>
      </c>
      <c r="N953" s="621">
        <v>4.9399999999999999E-2</v>
      </c>
      <c r="O953" s="622">
        <v>9.9199999999999997E-2</v>
      </c>
      <c r="P953" s="623">
        <v>0.16880000000000001</v>
      </c>
      <c r="Q953" s="621">
        <v>6.9800000000000001E-2</v>
      </c>
      <c r="R953" s="622">
        <v>0.14019999999999999</v>
      </c>
      <c r="S953" s="623">
        <v>0.23860000000000001</v>
      </c>
      <c r="T953" s="621">
        <v>0.1341</v>
      </c>
      <c r="U953" s="622">
        <v>0.26989999999999997</v>
      </c>
      <c r="V953" s="623">
        <v>0.45939999999999998</v>
      </c>
      <c r="W953" s="621">
        <v>0.1663</v>
      </c>
      <c r="X953" s="622">
        <v>0.33510000000000001</v>
      </c>
      <c r="Y953" s="623">
        <v>0.57050000000000001</v>
      </c>
    </row>
    <row r="954" spans="1:25">
      <c r="A954" s="227">
        <f t="shared" si="14"/>
        <v>95.7</v>
      </c>
      <c r="B954" s="621">
        <v>3.49E-2</v>
      </c>
      <c r="C954" s="622">
        <v>7.0199999999999999E-2</v>
      </c>
      <c r="D954" s="623">
        <v>0.1196</v>
      </c>
      <c r="E954" s="621">
        <v>3.5000000000000003E-2</v>
      </c>
      <c r="F954" s="622">
        <v>7.0300000000000001E-2</v>
      </c>
      <c r="G954" s="623">
        <v>0.1196</v>
      </c>
      <c r="H954" s="621">
        <v>4.0300000000000002E-2</v>
      </c>
      <c r="I954" s="622">
        <v>8.1100000000000005E-2</v>
      </c>
      <c r="J954" s="623">
        <v>0.13800000000000001</v>
      </c>
      <c r="K954" s="621">
        <v>4.5600000000000002E-2</v>
      </c>
      <c r="L954" s="622">
        <v>9.1600000000000001E-2</v>
      </c>
      <c r="M954" s="623">
        <v>0.156</v>
      </c>
      <c r="N954" s="621">
        <v>4.9399999999999999E-2</v>
      </c>
      <c r="O954" s="622">
        <v>9.9299999999999999E-2</v>
      </c>
      <c r="P954" s="623">
        <v>0.16900000000000001</v>
      </c>
      <c r="Q954" s="621">
        <v>6.9800000000000001E-2</v>
      </c>
      <c r="R954" s="622">
        <v>0.14030000000000001</v>
      </c>
      <c r="S954" s="623">
        <v>0.2389</v>
      </c>
      <c r="T954" s="621">
        <v>0.13400000000000001</v>
      </c>
      <c r="U954" s="622">
        <v>0.27010000000000001</v>
      </c>
      <c r="V954" s="623">
        <v>0.46</v>
      </c>
      <c r="W954" s="621">
        <v>0.16619999999999999</v>
      </c>
      <c r="X954" s="622">
        <v>0.33539999999999998</v>
      </c>
      <c r="Y954" s="623">
        <v>0.57130000000000003</v>
      </c>
    </row>
    <row r="955" spans="1:25">
      <c r="A955" s="227">
        <f t="shared" si="14"/>
        <v>95.8</v>
      </c>
      <c r="B955" s="621">
        <v>3.49E-2</v>
      </c>
      <c r="C955" s="622">
        <v>7.0300000000000001E-2</v>
      </c>
      <c r="D955" s="623">
        <v>0.1197</v>
      </c>
      <c r="E955" s="621">
        <v>3.49E-2</v>
      </c>
      <c r="F955" s="622">
        <v>7.0300000000000001E-2</v>
      </c>
      <c r="G955" s="623">
        <v>0.1198</v>
      </c>
      <c r="H955" s="621">
        <v>4.0300000000000002E-2</v>
      </c>
      <c r="I955" s="622">
        <v>8.1100000000000005E-2</v>
      </c>
      <c r="J955" s="623">
        <v>0.13819999999999999</v>
      </c>
      <c r="K955" s="621">
        <v>4.5600000000000002E-2</v>
      </c>
      <c r="L955" s="622">
        <v>9.1700000000000004E-2</v>
      </c>
      <c r="M955" s="623">
        <v>0.15629999999999999</v>
      </c>
      <c r="N955" s="621">
        <v>4.9399999999999999E-2</v>
      </c>
      <c r="O955" s="622">
        <v>9.9400000000000002E-2</v>
      </c>
      <c r="P955" s="623">
        <v>0.16930000000000001</v>
      </c>
      <c r="Q955" s="621">
        <v>6.9699999999999998E-2</v>
      </c>
      <c r="R955" s="622">
        <v>0.1404</v>
      </c>
      <c r="S955" s="623">
        <v>0.2392</v>
      </c>
      <c r="T955" s="621">
        <v>0.13400000000000001</v>
      </c>
      <c r="U955" s="622">
        <v>0.27039999999999997</v>
      </c>
      <c r="V955" s="623">
        <v>0.4607</v>
      </c>
      <c r="W955" s="621">
        <v>0.1661</v>
      </c>
      <c r="X955" s="622">
        <v>0.3357</v>
      </c>
      <c r="Y955" s="623">
        <v>0.57220000000000004</v>
      </c>
    </row>
    <row r="956" spans="1:25">
      <c r="A956" s="227">
        <f t="shared" si="14"/>
        <v>95.9</v>
      </c>
      <c r="B956" s="621">
        <v>3.49E-2</v>
      </c>
      <c r="C956" s="622">
        <v>7.0400000000000004E-2</v>
      </c>
      <c r="D956" s="623">
        <v>0.11990000000000001</v>
      </c>
      <c r="E956" s="621">
        <v>3.49E-2</v>
      </c>
      <c r="F956" s="622">
        <v>7.0400000000000004E-2</v>
      </c>
      <c r="G956" s="623">
        <v>0.12</v>
      </c>
      <c r="H956" s="621">
        <v>4.0300000000000002E-2</v>
      </c>
      <c r="I956" s="622">
        <v>8.1199999999999994E-2</v>
      </c>
      <c r="J956" s="623">
        <v>0.1384</v>
      </c>
      <c r="K956" s="621">
        <v>4.5600000000000002E-2</v>
      </c>
      <c r="L956" s="622">
        <v>9.1800000000000007E-2</v>
      </c>
      <c r="M956" s="623">
        <v>0.1565</v>
      </c>
      <c r="N956" s="621">
        <v>4.9299999999999997E-2</v>
      </c>
      <c r="O956" s="622">
        <v>9.9500000000000005E-2</v>
      </c>
      <c r="P956" s="623">
        <v>0.16950000000000001</v>
      </c>
      <c r="Q956" s="621">
        <v>6.9699999999999998E-2</v>
      </c>
      <c r="R956" s="622">
        <v>0.1406</v>
      </c>
      <c r="S956" s="623">
        <v>0.23960000000000001</v>
      </c>
      <c r="T956" s="621">
        <v>0.13400000000000001</v>
      </c>
      <c r="U956" s="622">
        <v>0.27060000000000001</v>
      </c>
      <c r="V956" s="623">
        <v>0.46139999999999998</v>
      </c>
      <c r="W956" s="621">
        <v>0.1661</v>
      </c>
      <c r="X956" s="622">
        <v>0.33610000000000001</v>
      </c>
      <c r="Y956" s="623">
        <v>0.57299999999999995</v>
      </c>
    </row>
    <row r="957" spans="1:25">
      <c r="A957" s="227">
        <f t="shared" si="14"/>
        <v>96</v>
      </c>
      <c r="B957" s="621">
        <v>3.49E-2</v>
      </c>
      <c r="C957" s="622">
        <v>7.0400000000000004E-2</v>
      </c>
      <c r="D957" s="623">
        <v>0.1201</v>
      </c>
      <c r="E957" s="621">
        <v>3.49E-2</v>
      </c>
      <c r="F957" s="622">
        <v>7.0499999999999993E-2</v>
      </c>
      <c r="G957" s="623">
        <v>0.1202</v>
      </c>
      <c r="H957" s="621">
        <v>4.0300000000000002E-2</v>
      </c>
      <c r="I957" s="622">
        <v>8.1299999999999997E-2</v>
      </c>
      <c r="J957" s="623">
        <v>0.1386</v>
      </c>
      <c r="K957" s="621">
        <v>4.5499999999999999E-2</v>
      </c>
      <c r="L957" s="622">
        <v>9.1899999999999996E-2</v>
      </c>
      <c r="M957" s="623">
        <v>0.15670000000000001</v>
      </c>
      <c r="N957" s="621">
        <v>4.9299999999999997E-2</v>
      </c>
      <c r="O957" s="622">
        <v>9.9599999999999994E-2</v>
      </c>
      <c r="P957" s="623">
        <v>0.16980000000000001</v>
      </c>
      <c r="Q957" s="621">
        <v>6.9699999999999998E-2</v>
      </c>
      <c r="R957" s="622">
        <v>0.14069999999999999</v>
      </c>
      <c r="S957" s="623">
        <v>0.2399</v>
      </c>
      <c r="T957" s="621">
        <v>0.13389999999999999</v>
      </c>
      <c r="U957" s="622">
        <v>0.27089999999999997</v>
      </c>
      <c r="V957" s="623">
        <v>0.46210000000000001</v>
      </c>
      <c r="W957" s="621">
        <v>0.16600000000000001</v>
      </c>
      <c r="X957" s="622">
        <v>0.33639999999999998</v>
      </c>
      <c r="Y957" s="623">
        <v>0.57389999999999997</v>
      </c>
    </row>
    <row r="958" spans="1:25">
      <c r="A958" s="227">
        <f t="shared" si="14"/>
        <v>96.1</v>
      </c>
      <c r="B958" s="621">
        <v>3.49E-2</v>
      </c>
      <c r="C958" s="622">
        <v>7.0499999999999993E-2</v>
      </c>
      <c r="D958" s="623">
        <v>0.1203</v>
      </c>
      <c r="E958" s="621">
        <v>3.49E-2</v>
      </c>
      <c r="F958" s="622">
        <v>7.0499999999999993E-2</v>
      </c>
      <c r="G958" s="623">
        <v>0.1203</v>
      </c>
      <c r="H958" s="621">
        <v>4.0300000000000002E-2</v>
      </c>
      <c r="I958" s="622">
        <v>8.14E-2</v>
      </c>
      <c r="J958" s="623">
        <v>0.1389</v>
      </c>
      <c r="K958" s="621">
        <v>4.5499999999999999E-2</v>
      </c>
      <c r="L958" s="622">
        <v>9.1999999999999998E-2</v>
      </c>
      <c r="M958" s="623">
        <v>0.157</v>
      </c>
      <c r="N958" s="621">
        <v>4.9299999999999997E-2</v>
      </c>
      <c r="O958" s="622">
        <v>9.9699999999999997E-2</v>
      </c>
      <c r="P958" s="623">
        <v>0.17</v>
      </c>
      <c r="Q958" s="621">
        <v>6.9699999999999998E-2</v>
      </c>
      <c r="R958" s="622">
        <v>0.1409</v>
      </c>
      <c r="S958" s="623">
        <v>0.24030000000000001</v>
      </c>
      <c r="T958" s="621">
        <v>0.13389999999999999</v>
      </c>
      <c r="U958" s="622">
        <v>0.2712</v>
      </c>
      <c r="V958" s="623">
        <v>0.46279999999999999</v>
      </c>
      <c r="W958" s="621">
        <v>0.16600000000000001</v>
      </c>
      <c r="X958" s="622">
        <v>0.3367</v>
      </c>
      <c r="Y958" s="623">
        <v>0.57469999999999999</v>
      </c>
    </row>
    <row r="959" spans="1:25">
      <c r="A959" s="227">
        <f t="shared" si="14"/>
        <v>96.2</v>
      </c>
      <c r="B959" s="621">
        <v>3.49E-2</v>
      </c>
      <c r="C959" s="622">
        <v>7.0599999999999996E-2</v>
      </c>
      <c r="D959" s="623">
        <v>0.12039999999999999</v>
      </c>
      <c r="E959" s="621">
        <v>3.49E-2</v>
      </c>
      <c r="F959" s="622">
        <v>7.0599999999999996E-2</v>
      </c>
      <c r="G959" s="623">
        <v>0.1205</v>
      </c>
      <c r="H959" s="621">
        <v>4.0300000000000002E-2</v>
      </c>
      <c r="I959" s="622">
        <v>8.1500000000000003E-2</v>
      </c>
      <c r="J959" s="623">
        <v>0.1391</v>
      </c>
      <c r="K959" s="621">
        <v>4.5499999999999999E-2</v>
      </c>
      <c r="L959" s="622">
        <v>9.2100000000000001E-2</v>
      </c>
      <c r="M959" s="623">
        <v>0.15720000000000001</v>
      </c>
      <c r="N959" s="621">
        <v>4.9299999999999997E-2</v>
      </c>
      <c r="O959" s="622">
        <v>9.98E-2</v>
      </c>
      <c r="P959" s="623">
        <v>0.17030000000000001</v>
      </c>
      <c r="Q959" s="621">
        <v>6.9699999999999998E-2</v>
      </c>
      <c r="R959" s="622">
        <v>0.14099999999999999</v>
      </c>
      <c r="S959" s="623">
        <v>0.2407</v>
      </c>
      <c r="T959" s="621">
        <v>0.13389999999999999</v>
      </c>
      <c r="U959" s="622">
        <v>0.27150000000000002</v>
      </c>
      <c r="V959" s="623">
        <v>0.46339999999999998</v>
      </c>
      <c r="W959" s="621">
        <v>0.16600000000000001</v>
      </c>
      <c r="X959" s="622">
        <v>0.33710000000000001</v>
      </c>
      <c r="Y959" s="623">
        <v>0.5756</v>
      </c>
    </row>
    <row r="960" spans="1:25">
      <c r="A960" s="227">
        <f t="shared" si="14"/>
        <v>96.3</v>
      </c>
      <c r="B960" s="621">
        <v>3.49E-2</v>
      </c>
      <c r="C960" s="622">
        <v>7.0599999999999996E-2</v>
      </c>
      <c r="D960" s="623">
        <v>0.1206</v>
      </c>
      <c r="E960" s="621">
        <v>3.49E-2</v>
      </c>
      <c r="F960" s="622">
        <v>7.0699999999999999E-2</v>
      </c>
      <c r="G960" s="623">
        <v>0.1207</v>
      </c>
      <c r="H960" s="621">
        <v>4.0300000000000002E-2</v>
      </c>
      <c r="I960" s="622">
        <v>8.1600000000000006E-2</v>
      </c>
      <c r="J960" s="623">
        <v>0.13930000000000001</v>
      </c>
      <c r="K960" s="621">
        <v>4.5499999999999999E-2</v>
      </c>
      <c r="L960" s="622">
        <v>9.2200000000000004E-2</v>
      </c>
      <c r="M960" s="623">
        <v>0.15740000000000001</v>
      </c>
      <c r="N960" s="621">
        <v>4.9299999999999997E-2</v>
      </c>
      <c r="O960" s="622">
        <v>9.9900000000000003E-2</v>
      </c>
      <c r="P960" s="623">
        <v>0.17050000000000001</v>
      </c>
      <c r="Q960" s="621">
        <v>6.9699999999999998E-2</v>
      </c>
      <c r="R960" s="622">
        <v>0.14119999999999999</v>
      </c>
      <c r="S960" s="623">
        <v>0.24099999999999999</v>
      </c>
      <c r="T960" s="621">
        <v>0.13389999999999999</v>
      </c>
      <c r="U960" s="622">
        <v>0.27179999999999999</v>
      </c>
      <c r="V960" s="623">
        <v>0.46410000000000001</v>
      </c>
      <c r="W960" s="621">
        <v>0.16600000000000001</v>
      </c>
      <c r="X960" s="622">
        <v>0.33750000000000002</v>
      </c>
      <c r="Y960" s="623">
        <v>0.57640000000000002</v>
      </c>
    </row>
    <row r="961" spans="1:25">
      <c r="A961" s="227">
        <f t="shared" si="14"/>
        <v>96.4</v>
      </c>
      <c r="B961" s="621">
        <v>3.49E-2</v>
      </c>
      <c r="C961" s="622">
        <v>7.0699999999999999E-2</v>
      </c>
      <c r="D961" s="623">
        <v>0.1208</v>
      </c>
      <c r="E961" s="621">
        <v>3.49E-2</v>
      </c>
      <c r="F961" s="622">
        <v>7.0800000000000002E-2</v>
      </c>
      <c r="G961" s="623">
        <v>0.12089999999999999</v>
      </c>
      <c r="H961" s="621">
        <v>4.0300000000000002E-2</v>
      </c>
      <c r="I961" s="622">
        <v>8.1600000000000006E-2</v>
      </c>
      <c r="J961" s="623">
        <v>0.13950000000000001</v>
      </c>
      <c r="K961" s="621">
        <v>4.5499999999999999E-2</v>
      </c>
      <c r="L961" s="622">
        <v>9.2299999999999993E-2</v>
      </c>
      <c r="M961" s="623">
        <v>0.15770000000000001</v>
      </c>
      <c r="N961" s="621">
        <v>4.9299999999999997E-2</v>
      </c>
      <c r="O961" s="622">
        <v>0.1</v>
      </c>
      <c r="P961" s="623">
        <v>0.17080000000000001</v>
      </c>
      <c r="Q961" s="621">
        <v>6.9699999999999998E-2</v>
      </c>
      <c r="R961" s="622">
        <v>0.14130000000000001</v>
      </c>
      <c r="S961" s="623">
        <v>0.2414</v>
      </c>
      <c r="T961" s="621">
        <v>0.1338</v>
      </c>
      <c r="U961" s="622">
        <v>0.27210000000000001</v>
      </c>
      <c r="V961" s="623">
        <v>0.46479999999999999</v>
      </c>
      <c r="W961" s="621">
        <v>0.16600000000000001</v>
      </c>
      <c r="X961" s="622">
        <v>0.33779999999999999</v>
      </c>
      <c r="Y961" s="623">
        <v>0.57730000000000004</v>
      </c>
    </row>
    <row r="962" spans="1:25">
      <c r="A962" s="227">
        <f t="shared" si="14"/>
        <v>96.5</v>
      </c>
      <c r="B962" s="621">
        <v>3.49E-2</v>
      </c>
      <c r="C962" s="622">
        <v>7.0800000000000002E-2</v>
      </c>
      <c r="D962" s="623">
        <v>0.121</v>
      </c>
      <c r="E962" s="621">
        <v>3.49E-2</v>
      </c>
      <c r="F962" s="622">
        <v>7.0800000000000002E-2</v>
      </c>
      <c r="G962" s="623">
        <v>0.1211</v>
      </c>
      <c r="H962" s="621">
        <v>4.0300000000000002E-2</v>
      </c>
      <c r="I962" s="622">
        <v>8.1699999999999995E-2</v>
      </c>
      <c r="J962" s="623">
        <v>0.13969999999999999</v>
      </c>
      <c r="K962" s="621">
        <v>4.5499999999999999E-2</v>
      </c>
      <c r="L962" s="622">
        <v>9.2399999999999996E-2</v>
      </c>
      <c r="M962" s="623">
        <v>0.15790000000000001</v>
      </c>
      <c r="N962" s="621">
        <v>4.9299999999999997E-2</v>
      </c>
      <c r="O962" s="622">
        <v>0.10009999999999999</v>
      </c>
      <c r="P962" s="623">
        <v>0.1711</v>
      </c>
      <c r="Q962" s="621">
        <v>6.9699999999999998E-2</v>
      </c>
      <c r="R962" s="622">
        <v>0.14149999999999999</v>
      </c>
      <c r="S962" s="623">
        <v>0.24179999999999999</v>
      </c>
      <c r="T962" s="621">
        <v>0.1338</v>
      </c>
      <c r="U962" s="622">
        <v>0.27229999999999999</v>
      </c>
      <c r="V962" s="623">
        <v>0.46560000000000001</v>
      </c>
      <c r="W962" s="621">
        <v>0.16589999999999999</v>
      </c>
      <c r="X962" s="622">
        <v>0.3382</v>
      </c>
      <c r="Y962" s="623">
        <v>0.57820000000000005</v>
      </c>
    </row>
    <row r="963" spans="1:25">
      <c r="A963" s="227">
        <f t="shared" si="14"/>
        <v>96.6</v>
      </c>
      <c r="B963" s="621">
        <v>3.49E-2</v>
      </c>
      <c r="C963" s="622">
        <v>7.0900000000000005E-2</v>
      </c>
      <c r="D963" s="623">
        <v>0.1212</v>
      </c>
      <c r="E963" s="621">
        <v>3.49E-2</v>
      </c>
      <c r="F963" s="622">
        <v>7.0900000000000005E-2</v>
      </c>
      <c r="G963" s="623">
        <v>0.1212</v>
      </c>
      <c r="H963" s="621">
        <v>4.0300000000000002E-2</v>
      </c>
      <c r="I963" s="622">
        <v>8.1799999999999998E-2</v>
      </c>
      <c r="J963" s="623">
        <v>0.1399</v>
      </c>
      <c r="K963" s="621">
        <v>4.5499999999999999E-2</v>
      </c>
      <c r="L963" s="622">
        <v>9.2499999999999999E-2</v>
      </c>
      <c r="M963" s="623">
        <v>0.15809999999999999</v>
      </c>
      <c r="N963" s="621">
        <v>4.9299999999999997E-2</v>
      </c>
      <c r="O963" s="622">
        <v>0.1002</v>
      </c>
      <c r="P963" s="623">
        <v>0.17130000000000001</v>
      </c>
      <c r="Q963" s="621">
        <v>6.9699999999999998E-2</v>
      </c>
      <c r="R963" s="622">
        <v>0.1416</v>
      </c>
      <c r="S963" s="623">
        <v>0.24210000000000001</v>
      </c>
      <c r="T963" s="621">
        <v>0.1338</v>
      </c>
      <c r="U963" s="622">
        <v>0.2727</v>
      </c>
      <c r="V963" s="623">
        <v>0.46629999999999999</v>
      </c>
      <c r="W963" s="621">
        <v>0.16589999999999999</v>
      </c>
      <c r="X963" s="622">
        <v>0.33860000000000001</v>
      </c>
      <c r="Y963" s="623">
        <v>0.57909999999999995</v>
      </c>
    </row>
    <row r="964" spans="1:25">
      <c r="A964" s="227">
        <f t="shared" si="14"/>
        <v>96.7</v>
      </c>
      <c r="B964" s="621">
        <v>3.49E-2</v>
      </c>
      <c r="C964" s="622">
        <v>7.0999999999999994E-2</v>
      </c>
      <c r="D964" s="623">
        <v>0.12139999999999999</v>
      </c>
      <c r="E964" s="621">
        <v>3.49E-2</v>
      </c>
      <c r="F964" s="622">
        <v>7.0999999999999994E-2</v>
      </c>
      <c r="G964" s="623">
        <v>0.12139999999999999</v>
      </c>
      <c r="H964" s="621">
        <v>4.0300000000000002E-2</v>
      </c>
      <c r="I964" s="622">
        <v>8.1900000000000001E-2</v>
      </c>
      <c r="J964" s="623">
        <v>0.1401</v>
      </c>
      <c r="K964" s="621">
        <v>4.5499999999999999E-2</v>
      </c>
      <c r="L964" s="622">
        <v>9.2600000000000002E-2</v>
      </c>
      <c r="M964" s="623">
        <v>0.15840000000000001</v>
      </c>
      <c r="N964" s="621">
        <v>4.9299999999999997E-2</v>
      </c>
      <c r="O964" s="622">
        <v>0.1003</v>
      </c>
      <c r="P964" s="623">
        <v>0.1716</v>
      </c>
      <c r="Q964" s="621">
        <v>6.9699999999999998E-2</v>
      </c>
      <c r="R964" s="622">
        <v>0.14180000000000001</v>
      </c>
      <c r="S964" s="623">
        <v>0.24249999999999999</v>
      </c>
      <c r="T964" s="621">
        <v>0.1338</v>
      </c>
      <c r="U964" s="622">
        <v>0.27300000000000002</v>
      </c>
      <c r="V964" s="623">
        <v>0.46700000000000003</v>
      </c>
      <c r="W964" s="621">
        <v>0.16600000000000001</v>
      </c>
      <c r="X964" s="622">
        <v>0.33900000000000002</v>
      </c>
      <c r="Y964" s="623">
        <v>0.57999999999999996</v>
      </c>
    </row>
    <row r="965" spans="1:25">
      <c r="A965" s="227">
        <f t="shared" si="14"/>
        <v>96.8</v>
      </c>
      <c r="B965" s="621">
        <v>3.49E-2</v>
      </c>
      <c r="C965" s="622">
        <v>7.0999999999999994E-2</v>
      </c>
      <c r="D965" s="623">
        <v>0.1215</v>
      </c>
      <c r="E965" s="621">
        <v>3.49E-2</v>
      </c>
      <c r="F965" s="622">
        <v>7.1099999999999997E-2</v>
      </c>
      <c r="G965" s="623">
        <v>0.1216</v>
      </c>
      <c r="H965" s="621">
        <v>4.0300000000000002E-2</v>
      </c>
      <c r="I965" s="622">
        <v>8.2000000000000003E-2</v>
      </c>
      <c r="J965" s="623">
        <v>0.14030000000000001</v>
      </c>
      <c r="K965" s="621">
        <v>4.5499999999999999E-2</v>
      </c>
      <c r="L965" s="622">
        <v>9.2700000000000005E-2</v>
      </c>
      <c r="M965" s="623">
        <v>0.15859999999999999</v>
      </c>
      <c r="N965" s="621">
        <v>4.9299999999999997E-2</v>
      </c>
      <c r="O965" s="622">
        <v>0.1004</v>
      </c>
      <c r="P965" s="623">
        <v>0.17180000000000001</v>
      </c>
      <c r="Q965" s="621">
        <v>6.9699999999999998E-2</v>
      </c>
      <c r="R965" s="622">
        <v>0.1419</v>
      </c>
      <c r="S965" s="623">
        <v>0.2429</v>
      </c>
      <c r="T965" s="621">
        <v>0.13389999999999999</v>
      </c>
      <c r="U965" s="622">
        <v>0.27329999999999999</v>
      </c>
      <c r="V965" s="623">
        <v>0.4677</v>
      </c>
      <c r="W965" s="621">
        <v>0.16600000000000001</v>
      </c>
      <c r="X965" s="622">
        <v>0.33929999999999999</v>
      </c>
      <c r="Y965" s="623">
        <v>0.58089999999999997</v>
      </c>
    </row>
    <row r="966" spans="1:25">
      <c r="A966" s="227">
        <f t="shared" si="14"/>
        <v>96.9</v>
      </c>
      <c r="B966" s="621">
        <v>3.49E-2</v>
      </c>
      <c r="C966" s="622">
        <v>7.1099999999999997E-2</v>
      </c>
      <c r="D966" s="623">
        <v>0.1217</v>
      </c>
      <c r="E966" s="621">
        <v>3.49E-2</v>
      </c>
      <c r="F966" s="622">
        <v>7.1199999999999999E-2</v>
      </c>
      <c r="G966" s="623">
        <v>0.12180000000000001</v>
      </c>
      <c r="H966" s="621">
        <v>4.0300000000000002E-2</v>
      </c>
      <c r="I966" s="622">
        <v>8.2100000000000006E-2</v>
      </c>
      <c r="J966" s="623">
        <v>0.1406</v>
      </c>
      <c r="K966" s="621">
        <v>4.5499999999999999E-2</v>
      </c>
      <c r="L966" s="622">
        <v>9.2799999999999994E-2</v>
      </c>
      <c r="M966" s="623">
        <v>0.15890000000000001</v>
      </c>
      <c r="N966" s="621">
        <v>4.9299999999999997E-2</v>
      </c>
      <c r="O966" s="622">
        <v>0.10050000000000001</v>
      </c>
      <c r="P966" s="623">
        <v>0.1721</v>
      </c>
      <c r="Q966" s="621">
        <v>6.9699999999999998E-2</v>
      </c>
      <c r="R966" s="622">
        <v>0.1421</v>
      </c>
      <c r="S966" s="623">
        <v>0.24329999999999999</v>
      </c>
      <c r="T966" s="621">
        <v>0.13389999999999999</v>
      </c>
      <c r="U966" s="622">
        <v>0.27360000000000001</v>
      </c>
      <c r="V966" s="623">
        <v>0.46850000000000003</v>
      </c>
      <c r="W966" s="621">
        <v>0.16600000000000001</v>
      </c>
      <c r="X966" s="622">
        <v>0.3397</v>
      </c>
      <c r="Y966" s="623">
        <v>0.58179999999999998</v>
      </c>
    </row>
    <row r="967" spans="1:25">
      <c r="A967" s="227">
        <f t="shared" si="14"/>
        <v>97</v>
      </c>
      <c r="B967" s="621">
        <v>3.49E-2</v>
      </c>
      <c r="C967" s="622">
        <v>7.1199999999999999E-2</v>
      </c>
      <c r="D967" s="623">
        <v>0.12189999999999999</v>
      </c>
      <c r="E967" s="621">
        <v>3.49E-2</v>
      </c>
      <c r="F967" s="622">
        <v>7.1199999999999999E-2</v>
      </c>
      <c r="G967" s="623">
        <v>0.122</v>
      </c>
      <c r="H967" s="621">
        <v>4.0300000000000002E-2</v>
      </c>
      <c r="I967" s="622">
        <v>8.2199999999999995E-2</v>
      </c>
      <c r="J967" s="623">
        <v>0.14080000000000001</v>
      </c>
      <c r="K967" s="621">
        <v>4.5499999999999999E-2</v>
      </c>
      <c r="L967" s="622">
        <v>9.2899999999999996E-2</v>
      </c>
      <c r="M967" s="623">
        <v>0.15909999999999999</v>
      </c>
      <c r="N967" s="621">
        <v>4.9299999999999997E-2</v>
      </c>
      <c r="O967" s="622">
        <v>0.1007</v>
      </c>
      <c r="P967" s="623">
        <v>0.1724</v>
      </c>
      <c r="Q967" s="621">
        <v>6.9699999999999998E-2</v>
      </c>
      <c r="R967" s="622">
        <v>0.14230000000000001</v>
      </c>
      <c r="S967" s="623">
        <v>0.24360000000000001</v>
      </c>
      <c r="T967" s="621">
        <v>0.13389999999999999</v>
      </c>
      <c r="U967" s="622">
        <v>0.27389999999999998</v>
      </c>
      <c r="V967" s="623">
        <v>0.46920000000000001</v>
      </c>
      <c r="W967" s="621">
        <v>0.16600000000000001</v>
      </c>
      <c r="X967" s="622">
        <v>0.3402</v>
      </c>
      <c r="Y967" s="623">
        <v>0.5827</v>
      </c>
    </row>
    <row r="968" spans="1:25">
      <c r="A968" s="227">
        <f t="shared" si="14"/>
        <v>97.1</v>
      </c>
      <c r="B968" s="621">
        <v>3.49E-2</v>
      </c>
      <c r="C968" s="622">
        <v>7.1300000000000002E-2</v>
      </c>
      <c r="D968" s="623">
        <v>0.1221</v>
      </c>
      <c r="E968" s="621">
        <v>3.49E-2</v>
      </c>
      <c r="F968" s="622">
        <v>7.1300000000000002E-2</v>
      </c>
      <c r="G968" s="623">
        <v>0.1222</v>
      </c>
      <c r="H968" s="621">
        <v>4.0300000000000002E-2</v>
      </c>
      <c r="I968" s="622">
        <v>8.2299999999999998E-2</v>
      </c>
      <c r="J968" s="623">
        <v>0.14099999999999999</v>
      </c>
      <c r="K968" s="621">
        <v>4.5499999999999999E-2</v>
      </c>
      <c r="L968" s="622">
        <v>9.2999999999999999E-2</v>
      </c>
      <c r="M968" s="623">
        <v>0.15939999999999999</v>
      </c>
      <c r="N968" s="621">
        <v>4.9299999999999997E-2</v>
      </c>
      <c r="O968" s="622">
        <v>0.1008</v>
      </c>
      <c r="P968" s="623">
        <v>0.17269999999999999</v>
      </c>
      <c r="Q968" s="621">
        <v>6.9699999999999998E-2</v>
      </c>
      <c r="R968" s="622">
        <v>0.1424</v>
      </c>
      <c r="S968" s="623">
        <v>0.24399999999999999</v>
      </c>
      <c r="T968" s="621">
        <v>0.13389999999999999</v>
      </c>
      <c r="U968" s="622">
        <v>0.27429999999999999</v>
      </c>
      <c r="V968" s="623">
        <v>0.46989999999999998</v>
      </c>
      <c r="W968" s="621">
        <v>0.1661</v>
      </c>
      <c r="X968" s="622">
        <v>0.34060000000000001</v>
      </c>
      <c r="Y968" s="623">
        <v>0.58360000000000001</v>
      </c>
    </row>
    <row r="969" spans="1:25">
      <c r="A969" s="227">
        <f t="shared" si="14"/>
        <v>97.2</v>
      </c>
      <c r="B969" s="621">
        <v>3.49E-2</v>
      </c>
      <c r="C969" s="622">
        <v>7.1400000000000005E-2</v>
      </c>
      <c r="D969" s="623">
        <v>0.12230000000000001</v>
      </c>
      <c r="E969" s="621">
        <v>3.49E-2</v>
      </c>
      <c r="F969" s="622">
        <v>7.1400000000000005E-2</v>
      </c>
      <c r="G969" s="623">
        <v>0.12239999999999999</v>
      </c>
      <c r="H969" s="621">
        <v>4.0300000000000002E-2</v>
      </c>
      <c r="I969" s="622">
        <v>8.2400000000000001E-2</v>
      </c>
      <c r="J969" s="623">
        <v>0.14119999999999999</v>
      </c>
      <c r="K969" s="621">
        <v>4.5600000000000002E-2</v>
      </c>
      <c r="L969" s="622">
        <v>9.3200000000000005E-2</v>
      </c>
      <c r="M969" s="623">
        <v>0.15959999999999999</v>
      </c>
      <c r="N969" s="621">
        <v>4.9299999999999997E-2</v>
      </c>
      <c r="O969" s="622">
        <v>0.1009</v>
      </c>
      <c r="P969" s="623">
        <v>0.1729</v>
      </c>
      <c r="Q969" s="621">
        <v>6.9699999999999998E-2</v>
      </c>
      <c r="R969" s="622">
        <v>0.1426</v>
      </c>
      <c r="S969" s="623">
        <v>0.24440000000000001</v>
      </c>
      <c r="T969" s="621">
        <v>0.13400000000000001</v>
      </c>
      <c r="U969" s="622">
        <v>0.27460000000000001</v>
      </c>
      <c r="V969" s="623">
        <v>0.47070000000000001</v>
      </c>
      <c r="W969" s="621">
        <v>0.1661</v>
      </c>
      <c r="X969" s="622">
        <v>0.34100000000000003</v>
      </c>
      <c r="Y969" s="623">
        <v>0.58460000000000001</v>
      </c>
    </row>
    <row r="970" spans="1:25">
      <c r="A970" s="227">
        <f t="shared" ref="A970:A1033" si="15">ROUND(A969+0.1,1)</f>
        <v>97.3</v>
      </c>
      <c r="B970" s="621">
        <v>3.49E-2</v>
      </c>
      <c r="C970" s="622">
        <v>7.1499999999999994E-2</v>
      </c>
      <c r="D970" s="623">
        <v>0.1225</v>
      </c>
      <c r="E970" s="621">
        <v>3.49E-2</v>
      </c>
      <c r="F970" s="622">
        <v>7.1499999999999994E-2</v>
      </c>
      <c r="G970" s="623">
        <v>0.1226</v>
      </c>
      <c r="H970" s="621">
        <v>4.0300000000000002E-2</v>
      </c>
      <c r="I970" s="622">
        <v>8.2500000000000004E-2</v>
      </c>
      <c r="J970" s="623">
        <v>0.14149999999999999</v>
      </c>
      <c r="K970" s="621">
        <v>4.5600000000000002E-2</v>
      </c>
      <c r="L970" s="622">
        <v>9.3299999999999994E-2</v>
      </c>
      <c r="M970" s="623">
        <v>0.15989999999999999</v>
      </c>
      <c r="N970" s="621">
        <v>4.9399999999999999E-2</v>
      </c>
      <c r="O970" s="622">
        <v>0.10100000000000001</v>
      </c>
      <c r="P970" s="623">
        <v>0.17319999999999999</v>
      </c>
      <c r="Q970" s="621">
        <v>6.9699999999999998E-2</v>
      </c>
      <c r="R970" s="622">
        <v>0.14280000000000001</v>
      </c>
      <c r="S970" s="623">
        <v>0.24479999999999999</v>
      </c>
      <c r="T970" s="621">
        <v>0.13400000000000001</v>
      </c>
      <c r="U970" s="622">
        <v>0.27489999999999998</v>
      </c>
      <c r="V970" s="623">
        <v>0.47139999999999999</v>
      </c>
      <c r="W970" s="621">
        <v>0.1661</v>
      </c>
      <c r="X970" s="622">
        <v>0.34139999999999998</v>
      </c>
      <c r="Y970" s="623">
        <v>0.58550000000000002</v>
      </c>
    </row>
    <row r="971" spans="1:25">
      <c r="A971" s="227">
        <f t="shared" si="15"/>
        <v>97.4</v>
      </c>
      <c r="B971" s="621">
        <v>3.49E-2</v>
      </c>
      <c r="C971" s="622">
        <v>7.1599999999999997E-2</v>
      </c>
      <c r="D971" s="623">
        <v>0.1227</v>
      </c>
      <c r="E971" s="621">
        <v>3.5000000000000003E-2</v>
      </c>
      <c r="F971" s="622">
        <v>7.1599999999999997E-2</v>
      </c>
      <c r="G971" s="623">
        <v>0.12280000000000001</v>
      </c>
      <c r="H971" s="621">
        <v>4.0300000000000002E-2</v>
      </c>
      <c r="I971" s="622">
        <v>8.2600000000000007E-2</v>
      </c>
      <c r="J971" s="623">
        <v>0.14169999999999999</v>
      </c>
      <c r="K971" s="621">
        <v>4.5600000000000002E-2</v>
      </c>
      <c r="L971" s="622">
        <v>9.3399999999999997E-2</v>
      </c>
      <c r="M971" s="623">
        <v>0.16020000000000001</v>
      </c>
      <c r="N971" s="621">
        <v>4.9399999999999999E-2</v>
      </c>
      <c r="O971" s="622">
        <v>0.1012</v>
      </c>
      <c r="P971" s="623">
        <v>0.17349999999999999</v>
      </c>
      <c r="Q971" s="621">
        <v>6.9800000000000001E-2</v>
      </c>
      <c r="R971" s="622">
        <v>0.14299999999999999</v>
      </c>
      <c r="S971" s="623">
        <v>0.2452</v>
      </c>
      <c r="T971" s="621">
        <v>0.13400000000000001</v>
      </c>
      <c r="U971" s="622">
        <v>0.27529999999999999</v>
      </c>
      <c r="V971" s="623">
        <v>0.47220000000000001</v>
      </c>
      <c r="W971" s="621">
        <v>0.16619999999999999</v>
      </c>
      <c r="X971" s="622">
        <v>0.34189999999999998</v>
      </c>
      <c r="Y971" s="623">
        <v>0.58650000000000002</v>
      </c>
    </row>
    <row r="972" spans="1:25">
      <c r="A972" s="227">
        <f t="shared" si="15"/>
        <v>97.5</v>
      </c>
      <c r="B972" s="621">
        <v>3.49E-2</v>
      </c>
      <c r="C972" s="622">
        <v>7.17E-2</v>
      </c>
      <c r="D972" s="623">
        <v>0.1229</v>
      </c>
      <c r="E972" s="621">
        <v>3.5000000000000003E-2</v>
      </c>
      <c r="F972" s="622">
        <v>7.17E-2</v>
      </c>
      <c r="G972" s="623">
        <v>0.123</v>
      </c>
      <c r="H972" s="621">
        <v>4.0300000000000002E-2</v>
      </c>
      <c r="I972" s="622">
        <v>8.2699999999999996E-2</v>
      </c>
      <c r="J972" s="623">
        <v>0.1419</v>
      </c>
      <c r="K972" s="621">
        <v>4.5600000000000002E-2</v>
      </c>
      <c r="L972" s="622">
        <v>9.35E-2</v>
      </c>
      <c r="M972" s="623">
        <v>0.16039999999999999</v>
      </c>
      <c r="N972" s="621">
        <v>4.9399999999999999E-2</v>
      </c>
      <c r="O972" s="622">
        <v>0.1013</v>
      </c>
      <c r="P972" s="623">
        <v>0.17380000000000001</v>
      </c>
      <c r="Q972" s="621">
        <v>6.9800000000000001E-2</v>
      </c>
      <c r="R972" s="622">
        <v>0.14319999999999999</v>
      </c>
      <c r="S972" s="623">
        <v>0.24560000000000001</v>
      </c>
      <c r="T972" s="621">
        <v>0.1341</v>
      </c>
      <c r="U972" s="622">
        <v>0.2757</v>
      </c>
      <c r="V972" s="623">
        <v>0.47299999999999998</v>
      </c>
      <c r="W972" s="621">
        <v>0.1663</v>
      </c>
      <c r="X972" s="622">
        <v>0.34229999999999999</v>
      </c>
      <c r="Y972" s="623">
        <v>0.58740000000000003</v>
      </c>
    </row>
    <row r="973" spans="1:25">
      <c r="A973" s="227">
        <f t="shared" si="15"/>
        <v>97.6</v>
      </c>
      <c r="B973" s="621">
        <v>3.5000000000000003E-2</v>
      </c>
      <c r="C973" s="622">
        <v>7.17E-2</v>
      </c>
      <c r="D973" s="623">
        <v>0.1231</v>
      </c>
      <c r="E973" s="621">
        <v>3.5000000000000003E-2</v>
      </c>
      <c r="F973" s="622">
        <v>7.1800000000000003E-2</v>
      </c>
      <c r="G973" s="623">
        <v>0.1232</v>
      </c>
      <c r="H973" s="621">
        <v>4.0399999999999998E-2</v>
      </c>
      <c r="I973" s="622">
        <v>8.2799999999999999E-2</v>
      </c>
      <c r="J973" s="623">
        <v>0.1421</v>
      </c>
      <c r="K973" s="621">
        <v>4.5600000000000002E-2</v>
      </c>
      <c r="L973" s="622">
        <v>9.3600000000000003E-2</v>
      </c>
      <c r="M973" s="623">
        <v>0.16070000000000001</v>
      </c>
      <c r="N973" s="621">
        <v>4.9399999999999999E-2</v>
      </c>
      <c r="O973" s="622">
        <v>0.1014</v>
      </c>
      <c r="P973" s="623">
        <v>0.1741</v>
      </c>
      <c r="Q973" s="621">
        <v>6.9800000000000001E-2</v>
      </c>
      <c r="R973" s="622">
        <v>0.1434</v>
      </c>
      <c r="S973" s="623">
        <v>0.246</v>
      </c>
      <c r="T973" s="621">
        <v>0.13420000000000001</v>
      </c>
      <c r="U973" s="622">
        <v>0.27600000000000002</v>
      </c>
      <c r="V973" s="623">
        <v>0.4738</v>
      </c>
      <c r="W973" s="621">
        <v>0.1663</v>
      </c>
      <c r="X973" s="622">
        <v>0.3427</v>
      </c>
      <c r="Y973" s="623">
        <v>0.58840000000000003</v>
      </c>
    </row>
    <row r="974" spans="1:25">
      <c r="A974" s="227">
        <f t="shared" si="15"/>
        <v>97.7</v>
      </c>
      <c r="B974" s="621">
        <v>3.5000000000000003E-2</v>
      </c>
      <c r="C974" s="622">
        <v>7.1800000000000003E-2</v>
      </c>
      <c r="D974" s="623">
        <v>0.12330000000000001</v>
      </c>
      <c r="E974" s="621">
        <v>3.5000000000000003E-2</v>
      </c>
      <c r="F974" s="622">
        <v>7.1900000000000006E-2</v>
      </c>
      <c r="G974" s="623">
        <v>0.1234</v>
      </c>
      <c r="H974" s="621">
        <v>4.0399999999999998E-2</v>
      </c>
      <c r="I974" s="622">
        <v>8.2900000000000001E-2</v>
      </c>
      <c r="J974" s="623">
        <v>0.1424</v>
      </c>
      <c r="K974" s="621">
        <v>4.5600000000000002E-2</v>
      </c>
      <c r="L974" s="622">
        <v>9.3799999999999994E-2</v>
      </c>
      <c r="M974" s="623">
        <v>0.16089999999999999</v>
      </c>
      <c r="N974" s="621">
        <v>4.9399999999999999E-2</v>
      </c>
      <c r="O974" s="622">
        <v>0.1016</v>
      </c>
      <c r="P974" s="623">
        <v>0.17430000000000001</v>
      </c>
      <c r="Q974" s="621">
        <v>6.9900000000000004E-2</v>
      </c>
      <c r="R974" s="622">
        <v>0.14360000000000001</v>
      </c>
      <c r="S974" s="623">
        <v>0.24640000000000001</v>
      </c>
      <c r="T974" s="621">
        <v>0.13420000000000001</v>
      </c>
      <c r="U974" s="622">
        <v>0.27639999999999998</v>
      </c>
      <c r="V974" s="623">
        <v>0.47449999999999998</v>
      </c>
      <c r="W974" s="621">
        <v>0.16639999999999999</v>
      </c>
      <c r="X974" s="622">
        <v>0.34320000000000001</v>
      </c>
      <c r="Y974" s="623">
        <v>0.58940000000000003</v>
      </c>
    </row>
    <row r="975" spans="1:25">
      <c r="A975" s="227">
        <f t="shared" si="15"/>
        <v>97.8</v>
      </c>
      <c r="B975" s="621">
        <v>3.5000000000000003E-2</v>
      </c>
      <c r="C975" s="622">
        <v>7.1900000000000006E-2</v>
      </c>
      <c r="D975" s="623">
        <v>0.1235</v>
      </c>
      <c r="E975" s="621">
        <v>3.5000000000000003E-2</v>
      </c>
      <c r="F975" s="622">
        <v>7.1999999999999995E-2</v>
      </c>
      <c r="G975" s="623">
        <v>0.1236</v>
      </c>
      <c r="H975" s="621">
        <v>4.0399999999999998E-2</v>
      </c>
      <c r="I975" s="622">
        <v>8.3099999999999993E-2</v>
      </c>
      <c r="J975" s="623">
        <v>0.1426</v>
      </c>
      <c r="K975" s="621">
        <v>4.5699999999999998E-2</v>
      </c>
      <c r="L975" s="622">
        <v>9.3899999999999997E-2</v>
      </c>
      <c r="M975" s="623">
        <v>0.16120000000000001</v>
      </c>
      <c r="N975" s="621">
        <v>4.9500000000000002E-2</v>
      </c>
      <c r="O975" s="622">
        <v>0.1017</v>
      </c>
      <c r="P975" s="623">
        <v>0.17460000000000001</v>
      </c>
      <c r="Q975" s="621">
        <v>6.9900000000000004E-2</v>
      </c>
      <c r="R975" s="622">
        <v>0.14369999999999999</v>
      </c>
      <c r="S975" s="623">
        <v>0.24679999999999999</v>
      </c>
      <c r="T975" s="621">
        <v>0.1343</v>
      </c>
      <c r="U975" s="622">
        <v>0.27679999999999999</v>
      </c>
      <c r="V975" s="623">
        <v>0.4753</v>
      </c>
      <c r="W975" s="621">
        <v>0.16650000000000001</v>
      </c>
      <c r="X975" s="622">
        <v>0.34370000000000001</v>
      </c>
      <c r="Y975" s="623">
        <v>0.59030000000000005</v>
      </c>
    </row>
    <row r="976" spans="1:25">
      <c r="A976" s="227">
        <f t="shared" si="15"/>
        <v>97.9</v>
      </c>
      <c r="B976" s="621">
        <v>3.5000000000000003E-2</v>
      </c>
      <c r="C976" s="622">
        <v>7.1999999999999995E-2</v>
      </c>
      <c r="D976" s="623">
        <v>0.1237</v>
      </c>
      <c r="E976" s="621">
        <v>3.5000000000000003E-2</v>
      </c>
      <c r="F976" s="622">
        <v>7.2099999999999997E-2</v>
      </c>
      <c r="G976" s="623">
        <v>0.12379999999999999</v>
      </c>
      <c r="H976" s="621">
        <v>4.0399999999999998E-2</v>
      </c>
      <c r="I976" s="622">
        <v>8.3199999999999996E-2</v>
      </c>
      <c r="J976" s="623">
        <v>0.1429</v>
      </c>
      <c r="K976" s="621">
        <v>4.5699999999999998E-2</v>
      </c>
      <c r="L976" s="622">
        <v>9.4E-2</v>
      </c>
      <c r="M976" s="623">
        <v>0.1615</v>
      </c>
      <c r="N976" s="621">
        <v>4.9500000000000002E-2</v>
      </c>
      <c r="O976" s="622">
        <v>0.1018</v>
      </c>
      <c r="P976" s="623">
        <v>0.1749</v>
      </c>
      <c r="Q976" s="621">
        <v>6.9900000000000004E-2</v>
      </c>
      <c r="R976" s="622">
        <v>0.1439</v>
      </c>
      <c r="S976" s="623">
        <v>0.2472</v>
      </c>
      <c r="T976" s="621">
        <v>0.13439999999999999</v>
      </c>
      <c r="U976" s="622">
        <v>0.27710000000000001</v>
      </c>
      <c r="V976" s="623">
        <v>0.47610000000000002</v>
      </c>
      <c r="W976" s="621">
        <v>0.1666</v>
      </c>
      <c r="X976" s="622">
        <v>0.34410000000000002</v>
      </c>
      <c r="Y976" s="623">
        <v>0.59130000000000005</v>
      </c>
    </row>
    <row r="977" spans="1:25">
      <c r="A977" s="227">
        <f t="shared" si="15"/>
        <v>98</v>
      </c>
      <c r="B977" s="621">
        <v>3.5000000000000003E-2</v>
      </c>
      <c r="C977" s="622">
        <v>7.2099999999999997E-2</v>
      </c>
      <c r="D977" s="623">
        <v>0.1239</v>
      </c>
      <c r="E977" s="621">
        <v>3.5099999999999999E-2</v>
      </c>
      <c r="F977" s="622">
        <v>7.22E-2</v>
      </c>
      <c r="G977" s="623">
        <v>0.124</v>
      </c>
      <c r="H977" s="621">
        <v>4.0500000000000001E-2</v>
      </c>
      <c r="I977" s="622">
        <v>8.3299999999999999E-2</v>
      </c>
      <c r="J977" s="623">
        <v>0.1431</v>
      </c>
      <c r="K977" s="621">
        <v>4.5699999999999998E-2</v>
      </c>
      <c r="L977" s="622">
        <v>9.4200000000000006E-2</v>
      </c>
      <c r="M977" s="623">
        <v>0.1618</v>
      </c>
      <c r="N977" s="621">
        <v>4.9500000000000002E-2</v>
      </c>
      <c r="O977" s="622">
        <v>0.10199999999999999</v>
      </c>
      <c r="P977" s="623">
        <v>0.17519999999999999</v>
      </c>
      <c r="Q977" s="621">
        <v>7.0000000000000007E-2</v>
      </c>
      <c r="R977" s="622">
        <v>0.14410000000000001</v>
      </c>
      <c r="S977" s="623">
        <v>0.2477</v>
      </c>
      <c r="T977" s="621">
        <v>0.13450000000000001</v>
      </c>
      <c r="U977" s="622">
        <v>0.27750000000000002</v>
      </c>
      <c r="V977" s="623">
        <v>0.47689999999999999</v>
      </c>
      <c r="W977" s="621">
        <v>0.16669999999999999</v>
      </c>
      <c r="X977" s="622">
        <v>0.34460000000000002</v>
      </c>
      <c r="Y977" s="623">
        <v>0.59230000000000005</v>
      </c>
    </row>
    <row r="978" spans="1:25">
      <c r="A978" s="227">
        <f t="shared" si="15"/>
        <v>98.1</v>
      </c>
      <c r="B978" s="621">
        <v>3.5099999999999999E-2</v>
      </c>
      <c r="C978" s="622">
        <v>7.22E-2</v>
      </c>
      <c r="D978" s="623">
        <v>0.1242</v>
      </c>
      <c r="E978" s="621">
        <v>3.5099999999999999E-2</v>
      </c>
      <c r="F978" s="622">
        <v>7.2300000000000003E-2</v>
      </c>
      <c r="G978" s="623">
        <v>0.1242</v>
      </c>
      <c r="H978" s="621">
        <v>4.0500000000000001E-2</v>
      </c>
      <c r="I978" s="622">
        <v>8.3400000000000002E-2</v>
      </c>
      <c r="J978" s="623">
        <v>0.14330000000000001</v>
      </c>
      <c r="K978" s="621">
        <v>4.58E-2</v>
      </c>
      <c r="L978" s="622">
        <v>9.4299999999999995E-2</v>
      </c>
      <c r="M978" s="623">
        <v>0.16200000000000001</v>
      </c>
      <c r="N978" s="621">
        <v>4.9599999999999998E-2</v>
      </c>
      <c r="O978" s="622">
        <v>0.1021</v>
      </c>
      <c r="P978" s="623">
        <v>0.17549999999999999</v>
      </c>
      <c r="Q978" s="621">
        <v>7.0000000000000007E-2</v>
      </c>
      <c r="R978" s="622">
        <v>0.14430000000000001</v>
      </c>
      <c r="S978" s="623">
        <v>0.24809999999999999</v>
      </c>
      <c r="T978" s="621">
        <v>0.13450000000000001</v>
      </c>
      <c r="U978" s="622">
        <v>0.27789999999999998</v>
      </c>
      <c r="V978" s="623">
        <v>0.47770000000000001</v>
      </c>
      <c r="W978" s="621">
        <v>0.1668</v>
      </c>
      <c r="X978" s="622">
        <v>0.34510000000000002</v>
      </c>
      <c r="Y978" s="623">
        <v>0.59330000000000005</v>
      </c>
    </row>
    <row r="979" spans="1:25">
      <c r="A979" s="227">
        <f t="shared" si="15"/>
        <v>98.2</v>
      </c>
      <c r="B979" s="621">
        <v>3.5099999999999999E-2</v>
      </c>
      <c r="C979" s="622">
        <v>7.2300000000000003E-2</v>
      </c>
      <c r="D979" s="623">
        <v>0.1244</v>
      </c>
      <c r="E979" s="621">
        <v>3.5099999999999999E-2</v>
      </c>
      <c r="F979" s="622">
        <v>7.2400000000000006E-2</v>
      </c>
      <c r="G979" s="623">
        <v>0.1244</v>
      </c>
      <c r="H979" s="621">
        <v>4.0500000000000001E-2</v>
      </c>
      <c r="I979" s="622">
        <v>8.3500000000000005E-2</v>
      </c>
      <c r="J979" s="623">
        <v>0.14360000000000001</v>
      </c>
      <c r="K979" s="621">
        <v>4.58E-2</v>
      </c>
      <c r="L979" s="622">
        <v>9.4399999999999998E-2</v>
      </c>
      <c r="M979" s="623">
        <v>0.1623</v>
      </c>
      <c r="N979" s="621">
        <v>4.9599999999999998E-2</v>
      </c>
      <c r="O979" s="622">
        <v>0.1023</v>
      </c>
      <c r="P979" s="623">
        <v>0.17580000000000001</v>
      </c>
      <c r="Q979" s="621">
        <v>7.0099999999999996E-2</v>
      </c>
      <c r="R979" s="622">
        <v>0.14460000000000001</v>
      </c>
      <c r="S979" s="623">
        <v>0.2485</v>
      </c>
      <c r="T979" s="621">
        <v>0.1346</v>
      </c>
      <c r="U979" s="622">
        <v>0.27829999999999999</v>
      </c>
      <c r="V979" s="623">
        <v>0.47860000000000003</v>
      </c>
      <c r="W979" s="621">
        <v>0.16689999999999999</v>
      </c>
      <c r="X979" s="622">
        <v>0.34560000000000002</v>
      </c>
      <c r="Y979" s="623">
        <v>0.59430000000000005</v>
      </c>
    </row>
    <row r="980" spans="1:25">
      <c r="A980" s="227">
        <f t="shared" si="15"/>
        <v>98.3</v>
      </c>
      <c r="B980" s="621">
        <v>3.5099999999999999E-2</v>
      </c>
      <c r="C980" s="622">
        <v>7.2499999999999995E-2</v>
      </c>
      <c r="D980" s="623">
        <v>0.1246</v>
      </c>
      <c r="E980" s="621">
        <v>3.5099999999999999E-2</v>
      </c>
      <c r="F980" s="622">
        <v>7.2499999999999995E-2</v>
      </c>
      <c r="G980" s="623">
        <v>0.12470000000000001</v>
      </c>
      <c r="H980" s="621">
        <v>4.0500000000000001E-2</v>
      </c>
      <c r="I980" s="622">
        <v>8.3699999999999997E-2</v>
      </c>
      <c r="J980" s="623">
        <v>0.14380000000000001</v>
      </c>
      <c r="K980" s="621">
        <v>4.58E-2</v>
      </c>
      <c r="L980" s="622">
        <v>9.4600000000000004E-2</v>
      </c>
      <c r="M980" s="623">
        <v>0.16259999999999999</v>
      </c>
      <c r="N980" s="621">
        <v>4.9599999999999998E-2</v>
      </c>
      <c r="O980" s="622">
        <v>0.1024</v>
      </c>
      <c r="P980" s="623">
        <v>0.17610000000000001</v>
      </c>
      <c r="Q980" s="621">
        <v>7.0099999999999996E-2</v>
      </c>
      <c r="R980" s="622">
        <v>0.14480000000000001</v>
      </c>
      <c r="S980" s="623">
        <v>0.24890000000000001</v>
      </c>
      <c r="T980" s="621">
        <v>0.13469999999999999</v>
      </c>
      <c r="U980" s="622">
        <v>0.2787</v>
      </c>
      <c r="V980" s="623">
        <v>0.47939999999999999</v>
      </c>
      <c r="W980" s="621">
        <v>0.1671</v>
      </c>
      <c r="X980" s="622">
        <v>0.34610000000000002</v>
      </c>
      <c r="Y980" s="623">
        <v>0.59540000000000004</v>
      </c>
    </row>
    <row r="981" spans="1:25">
      <c r="A981" s="227">
        <f t="shared" si="15"/>
        <v>98.4</v>
      </c>
      <c r="B981" s="621">
        <v>3.5099999999999999E-2</v>
      </c>
      <c r="C981" s="622">
        <v>7.2599999999999998E-2</v>
      </c>
      <c r="D981" s="623">
        <v>0.12479999999999999</v>
      </c>
      <c r="E981" s="621">
        <v>3.5200000000000002E-2</v>
      </c>
      <c r="F981" s="622">
        <v>7.2599999999999998E-2</v>
      </c>
      <c r="G981" s="623">
        <v>0.1249</v>
      </c>
      <c r="H981" s="621">
        <v>4.0599999999999997E-2</v>
      </c>
      <c r="I981" s="622">
        <v>8.3799999999999999E-2</v>
      </c>
      <c r="J981" s="623">
        <v>0.14410000000000001</v>
      </c>
      <c r="K981" s="621">
        <v>4.5900000000000003E-2</v>
      </c>
      <c r="L981" s="622">
        <v>9.4700000000000006E-2</v>
      </c>
      <c r="M981" s="623">
        <v>0.16289999999999999</v>
      </c>
      <c r="N981" s="621">
        <v>4.9700000000000001E-2</v>
      </c>
      <c r="O981" s="622">
        <v>0.1026</v>
      </c>
      <c r="P981" s="623">
        <v>0.1764</v>
      </c>
      <c r="Q981" s="621">
        <v>7.0199999999999999E-2</v>
      </c>
      <c r="R981" s="622">
        <v>0.14499999999999999</v>
      </c>
      <c r="S981" s="623">
        <v>0.24940000000000001</v>
      </c>
      <c r="T981" s="621">
        <v>0.1348</v>
      </c>
      <c r="U981" s="622">
        <v>0.27910000000000001</v>
      </c>
      <c r="V981" s="623">
        <v>0.48020000000000002</v>
      </c>
      <c r="W981" s="621">
        <v>0.16719999999999999</v>
      </c>
      <c r="X981" s="622">
        <v>0.34660000000000002</v>
      </c>
      <c r="Y981" s="623">
        <v>0.59640000000000004</v>
      </c>
    </row>
    <row r="982" spans="1:25">
      <c r="A982" s="227">
        <f t="shared" si="15"/>
        <v>98.5</v>
      </c>
      <c r="B982" s="621">
        <v>3.5200000000000002E-2</v>
      </c>
      <c r="C982" s="622">
        <v>7.2700000000000001E-2</v>
      </c>
      <c r="D982" s="623">
        <v>0.125</v>
      </c>
      <c r="E982" s="621">
        <v>3.5200000000000002E-2</v>
      </c>
      <c r="F982" s="622">
        <v>7.2700000000000001E-2</v>
      </c>
      <c r="G982" s="623">
        <v>0.12509999999999999</v>
      </c>
      <c r="H982" s="621">
        <v>4.0599999999999997E-2</v>
      </c>
      <c r="I982" s="622">
        <v>8.3900000000000002E-2</v>
      </c>
      <c r="J982" s="623">
        <v>0.14430000000000001</v>
      </c>
      <c r="K982" s="621">
        <v>4.5900000000000003E-2</v>
      </c>
      <c r="L982" s="622">
        <v>9.4799999999999995E-2</v>
      </c>
      <c r="M982" s="623">
        <v>0.16320000000000001</v>
      </c>
      <c r="N982" s="621">
        <v>4.9700000000000001E-2</v>
      </c>
      <c r="O982" s="622">
        <v>0.1027</v>
      </c>
      <c r="P982" s="623">
        <v>0.1767</v>
      </c>
      <c r="Q982" s="621">
        <v>7.0199999999999999E-2</v>
      </c>
      <c r="R982" s="622">
        <v>0.1452</v>
      </c>
      <c r="S982" s="623">
        <v>0.24979999999999999</v>
      </c>
      <c r="T982" s="621">
        <v>0.13500000000000001</v>
      </c>
      <c r="U982" s="622">
        <v>0.27960000000000002</v>
      </c>
      <c r="V982" s="623">
        <v>0.48099999999999998</v>
      </c>
      <c r="W982" s="621">
        <v>0.1673</v>
      </c>
      <c r="X982" s="622">
        <v>0.34720000000000001</v>
      </c>
      <c r="Y982" s="623">
        <v>0.59740000000000004</v>
      </c>
    </row>
    <row r="983" spans="1:25">
      <c r="A983" s="227">
        <f t="shared" si="15"/>
        <v>98.6</v>
      </c>
      <c r="B983" s="621">
        <v>3.5200000000000002E-2</v>
      </c>
      <c r="C983" s="622">
        <v>7.2800000000000004E-2</v>
      </c>
      <c r="D983" s="623">
        <v>0.12520000000000001</v>
      </c>
      <c r="E983" s="621">
        <v>3.5200000000000002E-2</v>
      </c>
      <c r="F983" s="622">
        <v>7.2800000000000004E-2</v>
      </c>
      <c r="G983" s="623">
        <v>0.12529999999999999</v>
      </c>
      <c r="H983" s="621">
        <v>4.0599999999999997E-2</v>
      </c>
      <c r="I983" s="622">
        <v>8.4000000000000005E-2</v>
      </c>
      <c r="J983" s="623">
        <v>0.14460000000000001</v>
      </c>
      <c r="K983" s="621">
        <v>4.5900000000000003E-2</v>
      </c>
      <c r="L983" s="622">
        <v>9.5000000000000001E-2</v>
      </c>
      <c r="M983" s="623">
        <v>0.16339999999999999</v>
      </c>
      <c r="N983" s="621">
        <v>4.9799999999999997E-2</v>
      </c>
      <c r="O983" s="622">
        <v>0.10290000000000001</v>
      </c>
      <c r="P983" s="623">
        <v>0.17699999999999999</v>
      </c>
      <c r="Q983" s="621">
        <v>7.0300000000000001E-2</v>
      </c>
      <c r="R983" s="622">
        <v>0.1454</v>
      </c>
      <c r="S983" s="623">
        <v>0.25019999999999998</v>
      </c>
      <c r="T983" s="621">
        <v>0.1351</v>
      </c>
      <c r="U983" s="622">
        <v>0.28000000000000003</v>
      </c>
      <c r="V983" s="623">
        <v>0.4819</v>
      </c>
      <c r="W983" s="621">
        <v>0.16750000000000001</v>
      </c>
      <c r="X983" s="622">
        <v>0.34770000000000001</v>
      </c>
      <c r="Y983" s="623">
        <v>0.59850000000000003</v>
      </c>
    </row>
    <row r="984" spans="1:25">
      <c r="A984" s="227">
        <f t="shared" si="15"/>
        <v>98.7</v>
      </c>
      <c r="B984" s="621">
        <v>3.5200000000000002E-2</v>
      </c>
      <c r="C984" s="622">
        <v>7.2900000000000006E-2</v>
      </c>
      <c r="D984" s="623">
        <v>0.12540000000000001</v>
      </c>
      <c r="E984" s="621">
        <v>3.5299999999999998E-2</v>
      </c>
      <c r="F984" s="622">
        <v>7.2900000000000006E-2</v>
      </c>
      <c r="G984" s="623">
        <v>0.1255</v>
      </c>
      <c r="H984" s="621">
        <v>4.07E-2</v>
      </c>
      <c r="I984" s="622">
        <v>8.4199999999999997E-2</v>
      </c>
      <c r="J984" s="623">
        <v>0.14480000000000001</v>
      </c>
      <c r="K984" s="621">
        <v>4.5999999999999999E-2</v>
      </c>
      <c r="L984" s="622">
        <v>9.5100000000000004E-2</v>
      </c>
      <c r="M984" s="623">
        <v>0.16370000000000001</v>
      </c>
      <c r="N984" s="621">
        <v>4.9799999999999997E-2</v>
      </c>
      <c r="O984" s="622">
        <v>0.10299999999999999</v>
      </c>
      <c r="P984" s="623">
        <v>0.1774</v>
      </c>
      <c r="Q984" s="621">
        <v>7.0400000000000004E-2</v>
      </c>
      <c r="R984" s="622">
        <v>0.14560000000000001</v>
      </c>
      <c r="S984" s="623">
        <v>0.25069999999999998</v>
      </c>
      <c r="T984" s="621">
        <v>0.13519999999999999</v>
      </c>
      <c r="U984" s="622">
        <v>0.28039999999999998</v>
      </c>
      <c r="V984" s="623">
        <v>0.48270000000000002</v>
      </c>
      <c r="W984" s="621">
        <v>0.16769999999999999</v>
      </c>
      <c r="X984" s="622">
        <v>0.34820000000000001</v>
      </c>
      <c r="Y984" s="623">
        <v>0.59950000000000003</v>
      </c>
    </row>
    <row r="985" spans="1:25">
      <c r="A985" s="227">
        <f t="shared" si="15"/>
        <v>98.8</v>
      </c>
      <c r="B985" s="621">
        <v>3.5299999999999998E-2</v>
      </c>
      <c r="C985" s="622">
        <v>7.2999999999999995E-2</v>
      </c>
      <c r="D985" s="623">
        <v>0.12570000000000001</v>
      </c>
      <c r="E985" s="621">
        <v>3.5299999999999998E-2</v>
      </c>
      <c r="F985" s="622">
        <v>7.2999999999999995E-2</v>
      </c>
      <c r="G985" s="623">
        <v>0.12570000000000001</v>
      </c>
      <c r="H985" s="621">
        <v>4.07E-2</v>
      </c>
      <c r="I985" s="622">
        <v>8.43E-2</v>
      </c>
      <c r="J985" s="623">
        <v>0.14510000000000001</v>
      </c>
      <c r="K985" s="621">
        <v>4.5999999999999999E-2</v>
      </c>
      <c r="L985" s="622">
        <v>9.5299999999999996E-2</v>
      </c>
      <c r="M985" s="623">
        <v>0.16400000000000001</v>
      </c>
      <c r="N985" s="621">
        <v>4.99E-2</v>
      </c>
      <c r="O985" s="622">
        <v>0.1032</v>
      </c>
      <c r="P985" s="623">
        <v>0.1777</v>
      </c>
      <c r="Q985" s="621">
        <v>7.0400000000000004E-2</v>
      </c>
      <c r="R985" s="622">
        <v>0.1459</v>
      </c>
      <c r="S985" s="623">
        <v>0.25109999999999999</v>
      </c>
      <c r="T985" s="621">
        <v>0.1353</v>
      </c>
      <c r="U985" s="622">
        <v>0.28089999999999998</v>
      </c>
      <c r="V985" s="623">
        <v>0.48359999999999997</v>
      </c>
      <c r="W985" s="621">
        <v>0.1678</v>
      </c>
      <c r="X985" s="622">
        <v>0.3488</v>
      </c>
      <c r="Y985" s="623">
        <v>0.60060000000000002</v>
      </c>
    </row>
    <row r="986" spans="1:25">
      <c r="A986" s="227">
        <f t="shared" si="15"/>
        <v>98.9</v>
      </c>
      <c r="B986" s="621">
        <v>3.5299999999999998E-2</v>
      </c>
      <c r="C986" s="622">
        <v>7.3099999999999998E-2</v>
      </c>
      <c r="D986" s="623">
        <v>0.12590000000000001</v>
      </c>
      <c r="E986" s="621">
        <v>3.5299999999999998E-2</v>
      </c>
      <c r="F986" s="622">
        <v>7.3200000000000001E-2</v>
      </c>
      <c r="G986" s="623">
        <v>0.126</v>
      </c>
      <c r="H986" s="621">
        <v>4.0800000000000003E-2</v>
      </c>
      <c r="I986" s="622">
        <v>8.4400000000000003E-2</v>
      </c>
      <c r="J986" s="623">
        <v>0.1454</v>
      </c>
      <c r="K986" s="621">
        <v>4.6100000000000002E-2</v>
      </c>
      <c r="L986" s="622">
        <v>9.5399999999999999E-2</v>
      </c>
      <c r="M986" s="623">
        <v>0.1643</v>
      </c>
      <c r="N986" s="621">
        <v>4.99E-2</v>
      </c>
      <c r="O986" s="622">
        <v>0.10340000000000001</v>
      </c>
      <c r="P986" s="623">
        <v>0.17799999999999999</v>
      </c>
      <c r="Q986" s="621">
        <v>7.0499999999999993E-2</v>
      </c>
      <c r="R986" s="622">
        <v>0.14610000000000001</v>
      </c>
      <c r="S986" s="623">
        <v>0.25159999999999999</v>
      </c>
      <c r="T986" s="621">
        <v>0.13550000000000001</v>
      </c>
      <c r="U986" s="622">
        <v>0.28129999999999999</v>
      </c>
      <c r="V986" s="623">
        <v>0.48449999999999999</v>
      </c>
      <c r="W986" s="621">
        <v>0.16800000000000001</v>
      </c>
      <c r="X986" s="622">
        <v>0.3493</v>
      </c>
      <c r="Y986" s="623">
        <v>0.60170000000000001</v>
      </c>
    </row>
    <row r="987" spans="1:25">
      <c r="A987" s="227">
        <f t="shared" si="15"/>
        <v>99</v>
      </c>
      <c r="B987" s="621">
        <v>3.5299999999999998E-2</v>
      </c>
      <c r="C987" s="622">
        <v>7.3200000000000001E-2</v>
      </c>
      <c r="D987" s="623">
        <v>0.12609999999999999</v>
      </c>
      <c r="E987" s="621">
        <v>3.5400000000000001E-2</v>
      </c>
      <c r="F987" s="622">
        <v>7.3300000000000004E-2</v>
      </c>
      <c r="G987" s="623">
        <v>0.12620000000000001</v>
      </c>
      <c r="H987" s="621">
        <v>4.0800000000000003E-2</v>
      </c>
      <c r="I987" s="622">
        <v>8.4599999999999995E-2</v>
      </c>
      <c r="J987" s="623">
        <v>0.14560000000000001</v>
      </c>
      <c r="K987" s="621">
        <v>4.6100000000000002E-2</v>
      </c>
      <c r="L987" s="622">
        <v>9.5600000000000004E-2</v>
      </c>
      <c r="M987" s="623">
        <v>0.1646</v>
      </c>
      <c r="N987" s="621">
        <v>0.05</v>
      </c>
      <c r="O987" s="622">
        <v>0.10349999999999999</v>
      </c>
      <c r="P987" s="623">
        <v>0.17829999999999999</v>
      </c>
      <c r="Q987" s="621">
        <v>7.0599999999999996E-2</v>
      </c>
      <c r="R987" s="622">
        <v>0.14630000000000001</v>
      </c>
      <c r="S987" s="623">
        <v>0.252</v>
      </c>
      <c r="T987" s="621">
        <v>0.1356</v>
      </c>
      <c r="U987" s="622">
        <v>0.28179999999999999</v>
      </c>
      <c r="V987" s="623">
        <v>0.48530000000000001</v>
      </c>
      <c r="W987" s="621">
        <v>0.16819999999999999</v>
      </c>
      <c r="X987" s="622">
        <v>0.34989999999999999</v>
      </c>
      <c r="Y987" s="623">
        <v>0.6028</v>
      </c>
    </row>
    <row r="988" spans="1:25">
      <c r="A988" s="227">
        <f t="shared" si="15"/>
        <v>99.1</v>
      </c>
      <c r="B988" s="621">
        <v>3.5400000000000001E-2</v>
      </c>
      <c r="C988" s="622">
        <v>7.3400000000000007E-2</v>
      </c>
      <c r="D988" s="623">
        <v>0.1263</v>
      </c>
      <c r="E988" s="621">
        <v>3.5400000000000001E-2</v>
      </c>
      <c r="F988" s="622">
        <v>7.3400000000000007E-2</v>
      </c>
      <c r="G988" s="623">
        <v>0.12640000000000001</v>
      </c>
      <c r="H988" s="621">
        <v>4.0899999999999999E-2</v>
      </c>
      <c r="I988" s="622">
        <v>8.4699999999999998E-2</v>
      </c>
      <c r="J988" s="623">
        <v>0.1459</v>
      </c>
      <c r="K988" s="621">
        <v>4.6199999999999998E-2</v>
      </c>
      <c r="L988" s="622">
        <v>9.5699999999999993E-2</v>
      </c>
      <c r="M988" s="623">
        <v>0.16489999999999999</v>
      </c>
      <c r="N988" s="621">
        <v>0.05</v>
      </c>
      <c r="O988" s="622">
        <v>0.1037</v>
      </c>
      <c r="P988" s="623">
        <v>0.17860000000000001</v>
      </c>
      <c r="Q988" s="621">
        <v>7.0699999999999999E-2</v>
      </c>
      <c r="R988" s="622">
        <v>0.14660000000000001</v>
      </c>
      <c r="S988" s="623">
        <v>0.2525</v>
      </c>
      <c r="T988" s="621">
        <v>0.1358</v>
      </c>
      <c r="U988" s="622">
        <v>0.28220000000000001</v>
      </c>
      <c r="V988" s="623">
        <v>0.48620000000000002</v>
      </c>
      <c r="W988" s="621">
        <v>0.16839999999999999</v>
      </c>
      <c r="X988" s="622">
        <v>0.35049999999999998</v>
      </c>
      <c r="Y988" s="623">
        <v>0.6038</v>
      </c>
    </row>
    <row r="989" spans="1:25">
      <c r="A989" s="227">
        <f t="shared" si="15"/>
        <v>99.2</v>
      </c>
      <c r="B989" s="621">
        <v>3.5400000000000001E-2</v>
      </c>
      <c r="C989" s="622">
        <v>7.3499999999999996E-2</v>
      </c>
      <c r="D989" s="623">
        <v>0.12659999999999999</v>
      </c>
      <c r="E989" s="621">
        <v>3.5499999999999997E-2</v>
      </c>
      <c r="F989" s="622">
        <v>7.3499999999999996E-2</v>
      </c>
      <c r="G989" s="623">
        <v>0.12670000000000001</v>
      </c>
      <c r="H989" s="621">
        <v>4.0899999999999999E-2</v>
      </c>
      <c r="I989" s="622">
        <v>8.48E-2</v>
      </c>
      <c r="J989" s="623">
        <v>0.14610000000000001</v>
      </c>
      <c r="K989" s="621">
        <v>4.6199999999999998E-2</v>
      </c>
      <c r="L989" s="622">
        <v>9.5899999999999999E-2</v>
      </c>
      <c r="M989" s="623">
        <v>0.16520000000000001</v>
      </c>
      <c r="N989" s="621">
        <v>5.0099999999999999E-2</v>
      </c>
      <c r="O989" s="622">
        <v>0.10390000000000001</v>
      </c>
      <c r="P989" s="623">
        <v>0.17899999999999999</v>
      </c>
      <c r="Q989" s="621">
        <v>7.0800000000000002E-2</v>
      </c>
      <c r="R989" s="622">
        <v>0.14680000000000001</v>
      </c>
      <c r="S989" s="623">
        <v>0.25290000000000001</v>
      </c>
      <c r="T989" s="621">
        <v>0.13600000000000001</v>
      </c>
      <c r="U989" s="622">
        <v>0.28270000000000001</v>
      </c>
      <c r="V989" s="623">
        <v>0.48709999999999998</v>
      </c>
      <c r="W989" s="621">
        <v>0.1686</v>
      </c>
      <c r="X989" s="622">
        <v>0.35099999999999998</v>
      </c>
      <c r="Y989" s="623">
        <v>0.60489999999999999</v>
      </c>
    </row>
    <row r="990" spans="1:25">
      <c r="A990" s="227">
        <f t="shared" si="15"/>
        <v>99.3</v>
      </c>
      <c r="B990" s="621">
        <v>3.5499999999999997E-2</v>
      </c>
      <c r="C990" s="622">
        <v>7.3599999999999999E-2</v>
      </c>
      <c r="D990" s="623">
        <v>0.1268</v>
      </c>
      <c r="E990" s="621">
        <v>3.5499999999999997E-2</v>
      </c>
      <c r="F990" s="622">
        <v>7.3599999999999999E-2</v>
      </c>
      <c r="G990" s="623">
        <v>0.12690000000000001</v>
      </c>
      <c r="H990" s="621">
        <v>4.1000000000000002E-2</v>
      </c>
      <c r="I990" s="622">
        <v>8.5000000000000006E-2</v>
      </c>
      <c r="J990" s="623">
        <v>0.1464</v>
      </c>
      <c r="K990" s="621">
        <v>4.6300000000000001E-2</v>
      </c>
      <c r="L990" s="622">
        <v>9.6100000000000005E-2</v>
      </c>
      <c r="M990" s="623">
        <v>0.16550000000000001</v>
      </c>
      <c r="N990" s="621">
        <v>5.0099999999999999E-2</v>
      </c>
      <c r="O990" s="622">
        <v>0.1041</v>
      </c>
      <c r="P990" s="623">
        <v>0.17929999999999999</v>
      </c>
      <c r="Q990" s="621">
        <v>7.0800000000000002E-2</v>
      </c>
      <c r="R990" s="622">
        <v>0.14710000000000001</v>
      </c>
      <c r="S990" s="623">
        <v>0.25340000000000001</v>
      </c>
      <c r="T990" s="621">
        <v>0.1361</v>
      </c>
      <c r="U990" s="622">
        <v>0.28320000000000001</v>
      </c>
      <c r="V990" s="623">
        <v>0.48799999999999999</v>
      </c>
      <c r="W990" s="621">
        <v>0.16880000000000001</v>
      </c>
      <c r="X990" s="622">
        <v>0.35160000000000002</v>
      </c>
      <c r="Y990" s="623">
        <v>0.60609999999999997</v>
      </c>
    </row>
    <row r="991" spans="1:25">
      <c r="A991" s="227">
        <f t="shared" si="15"/>
        <v>99.4</v>
      </c>
      <c r="B991" s="621">
        <v>3.5499999999999997E-2</v>
      </c>
      <c r="C991" s="622">
        <v>7.3700000000000002E-2</v>
      </c>
      <c r="D991" s="623">
        <v>0.127</v>
      </c>
      <c r="E991" s="621">
        <v>3.5499999999999997E-2</v>
      </c>
      <c r="F991" s="622">
        <v>7.3800000000000004E-2</v>
      </c>
      <c r="G991" s="623">
        <v>0.12709999999999999</v>
      </c>
      <c r="H991" s="621">
        <v>4.1000000000000002E-2</v>
      </c>
      <c r="I991" s="622">
        <v>8.5099999999999995E-2</v>
      </c>
      <c r="J991" s="623">
        <v>0.1467</v>
      </c>
      <c r="K991" s="621">
        <v>4.6399999999999997E-2</v>
      </c>
      <c r="L991" s="622">
        <v>9.6199999999999994E-2</v>
      </c>
      <c r="M991" s="623">
        <v>0.1658</v>
      </c>
      <c r="N991" s="621">
        <v>5.0200000000000002E-2</v>
      </c>
      <c r="O991" s="622">
        <v>0.1042</v>
      </c>
      <c r="P991" s="623">
        <v>0.17960000000000001</v>
      </c>
      <c r="Q991" s="621">
        <v>7.0900000000000005E-2</v>
      </c>
      <c r="R991" s="622">
        <v>0.14729999999999999</v>
      </c>
      <c r="S991" s="623">
        <v>0.25390000000000001</v>
      </c>
      <c r="T991" s="621">
        <v>0.1363</v>
      </c>
      <c r="U991" s="622">
        <v>0.28360000000000002</v>
      </c>
      <c r="V991" s="623">
        <v>0.4889</v>
      </c>
      <c r="W991" s="621">
        <v>0.16900000000000001</v>
      </c>
      <c r="X991" s="622">
        <v>0.35220000000000001</v>
      </c>
      <c r="Y991" s="623">
        <v>0.60719999999999996</v>
      </c>
    </row>
    <row r="992" spans="1:25">
      <c r="A992" s="227">
        <f t="shared" si="15"/>
        <v>99.5</v>
      </c>
      <c r="B992" s="621">
        <v>3.56E-2</v>
      </c>
      <c r="C992" s="622">
        <v>7.3899999999999993E-2</v>
      </c>
      <c r="D992" s="623">
        <v>0.1273</v>
      </c>
      <c r="E992" s="621">
        <v>3.56E-2</v>
      </c>
      <c r="F992" s="622">
        <v>7.3899999999999993E-2</v>
      </c>
      <c r="G992" s="623">
        <v>0.12740000000000001</v>
      </c>
      <c r="H992" s="621">
        <v>4.1099999999999998E-2</v>
      </c>
      <c r="I992" s="622">
        <v>8.5300000000000001E-2</v>
      </c>
      <c r="J992" s="623">
        <v>0.14699999999999999</v>
      </c>
      <c r="K992" s="621">
        <v>4.6399999999999997E-2</v>
      </c>
      <c r="L992" s="622">
        <v>9.64E-2</v>
      </c>
      <c r="M992" s="623">
        <v>0.1661</v>
      </c>
      <c r="N992" s="621">
        <v>5.0299999999999997E-2</v>
      </c>
      <c r="O992" s="622">
        <v>0.10440000000000001</v>
      </c>
      <c r="P992" s="623">
        <v>0.1799</v>
      </c>
      <c r="Q992" s="621">
        <v>7.0999999999999994E-2</v>
      </c>
      <c r="R992" s="622">
        <v>0.14760000000000001</v>
      </c>
      <c r="S992" s="623">
        <v>0.25430000000000003</v>
      </c>
      <c r="T992" s="621">
        <v>0.13650000000000001</v>
      </c>
      <c r="U992" s="622">
        <v>0.28410000000000002</v>
      </c>
      <c r="V992" s="623">
        <v>0.48980000000000001</v>
      </c>
      <c r="W992" s="621">
        <v>0.16919999999999999</v>
      </c>
      <c r="X992" s="622">
        <v>0.3528</v>
      </c>
      <c r="Y992" s="623">
        <v>0.60829999999999995</v>
      </c>
    </row>
    <row r="993" spans="1:25">
      <c r="A993" s="227">
        <f t="shared" si="15"/>
        <v>99.6</v>
      </c>
      <c r="B993" s="621">
        <v>3.56E-2</v>
      </c>
      <c r="C993" s="622">
        <v>7.3999999999999996E-2</v>
      </c>
      <c r="D993" s="623">
        <v>0.1275</v>
      </c>
      <c r="E993" s="621">
        <v>3.56E-2</v>
      </c>
      <c r="F993" s="622">
        <v>7.3999999999999996E-2</v>
      </c>
      <c r="G993" s="623">
        <v>0.12759999999999999</v>
      </c>
      <c r="H993" s="621">
        <v>4.1099999999999998E-2</v>
      </c>
      <c r="I993" s="622">
        <v>8.5400000000000004E-2</v>
      </c>
      <c r="J993" s="623">
        <v>0.1472</v>
      </c>
      <c r="K993" s="621">
        <v>4.65E-2</v>
      </c>
      <c r="L993" s="622">
        <v>9.6600000000000005E-2</v>
      </c>
      <c r="M993" s="623">
        <v>0.16639999999999999</v>
      </c>
      <c r="N993" s="621">
        <v>5.04E-2</v>
      </c>
      <c r="O993" s="622">
        <v>0.1046</v>
      </c>
      <c r="P993" s="623">
        <v>0.18029999999999999</v>
      </c>
      <c r="Q993" s="621">
        <v>7.1099999999999997E-2</v>
      </c>
      <c r="R993" s="622">
        <v>0.14779999999999999</v>
      </c>
      <c r="S993" s="623">
        <v>0.25480000000000003</v>
      </c>
      <c r="T993" s="621">
        <v>0.13669999999999999</v>
      </c>
      <c r="U993" s="622">
        <v>0.28460000000000002</v>
      </c>
      <c r="V993" s="623">
        <v>0.49070000000000003</v>
      </c>
      <c r="W993" s="621">
        <v>0.16950000000000001</v>
      </c>
      <c r="X993" s="622">
        <v>0.35339999999999999</v>
      </c>
      <c r="Y993" s="623">
        <v>0.60940000000000005</v>
      </c>
    </row>
    <row r="994" spans="1:25">
      <c r="A994" s="227">
        <f t="shared" si="15"/>
        <v>99.7</v>
      </c>
      <c r="B994" s="621">
        <v>3.5700000000000003E-2</v>
      </c>
      <c r="C994" s="622">
        <v>7.4099999999999999E-2</v>
      </c>
      <c r="D994" s="623">
        <v>0.1278</v>
      </c>
      <c r="E994" s="621">
        <v>3.5700000000000003E-2</v>
      </c>
      <c r="F994" s="622">
        <v>7.4200000000000002E-2</v>
      </c>
      <c r="G994" s="623">
        <v>0.1278</v>
      </c>
      <c r="H994" s="621">
        <v>4.1200000000000001E-2</v>
      </c>
      <c r="I994" s="622">
        <v>8.5599999999999996E-2</v>
      </c>
      <c r="J994" s="623">
        <v>0.14749999999999999</v>
      </c>
      <c r="K994" s="621">
        <v>4.6600000000000003E-2</v>
      </c>
      <c r="L994" s="622">
        <v>9.6699999999999994E-2</v>
      </c>
      <c r="M994" s="623">
        <v>0.16669999999999999</v>
      </c>
      <c r="N994" s="621">
        <v>5.04E-2</v>
      </c>
      <c r="O994" s="622">
        <v>0.1048</v>
      </c>
      <c r="P994" s="623">
        <v>0.18060000000000001</v>
      </c>
      <c r="Q994" s="621">
        <v>7.1199999999999999E-2</v>
      </c>
      <c r="R994" s="622">
        <v>0.14810000000000001</v>
      </c>
      <c r="S994" s="623">
        <v>0.25530000000000003</v>
      </c>
      <c r="T994" s="621">
        <v>0.13689999999999999</v>
      </c>
      <c r="U994" s="622">
        <v>0.28510000000000002</v>
      </c>
      <c r="V994" s="623">
        <v>0.49159999999999998</v>
      </c>
      <c r="W994" s="621">
        <v>0.16969999999999999</v>
      </c>
      <c r="X994" s="622">
        <v>0.35410000000000003</v>
      </c>
      <c r="Y994" s="623">
        <v>0.61060000000000003</v>
      </c>
    </row>
    <row r="995" spans="1:25">
      <c r="A995" s="227">
        <f t="shared" si="15"/>
        <v>99.8</v>
      </c>
      <c r="B995" s="621">
        <v>3.5700000000000003E-2</v>
      </c>
      <c r="C995" s="622">
        <v>7.4200000000000002E-2</v>
      </c>
      <c r="D995" s="623">
        <v>0.128</v>
      </c>
      <c r="E995" s="621">
        <v>3.5700000000000003E-2</v>
      </c>
      <c r="F995" s="622">
        <v>7.4300000000000005E-2</v>
      </c>
      <c r="G995" s="623">
        <v>0.12809999999999999</v>
      </c>
      <c r="H995" s="621">
        <v>4.1200000000000001E-2</v>
      </c>
      <c r="I995" s="622">
        <v>8.5699999999999998E-2</v>
      </c>
      <c r="J995" s="623">
        <v>0.14779999999999999</v>
      </c>
      <c r="K995" s="621">
        <v>4.6600000000000003E-2</v>
      </c>
      <c r="L995" s="622">
        <v>9.69E-2</v>
      </c>
      <c r="M995" s="623">
        <v>0.1671</v>
      </c>
      <c r="N995" s="621">
        <v>5.0500000000000003E-2</v>
      </c>
      <c r="O995" s="622">
        <v>0.105</v>
      </c>
      <c r="P995" s="623">
        <v>0.18099999999999999</v>
      </c>
      <c r="Q995" s="621">
        <v>7.1300000000000002E-2</v>
      </c>
      <c r="R995" s="622">
        <v>0.14829999999999999</v>
      </c>
      <c r="S995" s="623">
        <v>0.25580000000000003</v>
      </c>
      <c r="T995" s="621">
        <v>0.1371</v>
      </c>
      <c r="U995" s="622">
        <v>0.28560000000000002</v>
      </c>
      <c r="V995" s="623">
        <v>0.49259999999999998</v>
      </c>
      <c r="W995" s="621">
        <v>0.17</v>
      </c>
      <c r="X995" s="622">
        <v>0.35470000000000002</v>
      </c>
      <c r="Y995" s="623">
        <v>0.61170000000000002</v>
      </c>
    </row>
    <row r="996" spans="1:25">
      <c r="A996" s="227">
        <f t="shared" si="15"/>
        <v>99.9</v>
      </c>
      <c r="B996" s="621">
        <v>3.5799999999999998E-2</v>
      </c>
      <c r="C996" s="622">
        <v>7.4399999999999994E-2</v>
      </c>
      <c r="D996" s="623">
        <v>0.12820000000000001</v>
      </c>
      <c r="E996" s="621">
        <v>3.5799999999999998E-2</v>
      </c>
      <c r="F996" s="622">
        <v>7.4399999999999994E-2</v>
      </c>
      <c r="G996" s="623">
        <v>0.1283</v>
      </c>
      <c r="H996" s="621">
        <v>4.1300000000000003E-2</v>
      </c>
      <c r="I996" s="622">
        <v>8.5900000000000004E-2</v>
      </c>
      <c r="J996" s="623">
        <v>0.14810000000000001</v>
      </c>
      <c r="K996" s="621">
        <v>4.6699999999999998E-2</v>
      </c>
      <c r="L996" s="622">
        <v>9.7100000000000006E-2</v>
      </c>
      <c r="M996" s="623">
        <v>0.16739999999999999</v>
      </c>
      <c r="N996" s="621">
        <v>5.0599999999999999E-2</v>
      </c>
      <c r="O996" s="622">
        <v>0.1052</v>
      </c>
      <c r="P996" s="623">
        <v>0.18129999999999999</v>
      </c>
      <c r="Q996" s="621">
        <v>7.1499999999999994E-2</v>
      </c>
      <c r="R996" s="622">
        <v>0.14860000000000001</v>
      </c>
      <c r="S996" s="623">
        <v>0.25629999999999997</v>
      </c>
      <c r="T996" s="621">
        <v>0.13730000000000001</v>
      </c>
      <c r="U996" s="622">
        <v>0.28610000000000002</v>
      </c>
      <c r="V996" s="623">
        <v>0.49349999999999999</v>
      </c>
      <c r="W996" s="621">
        <v>0.17019999999999999</v>
      </c>
      <c r="X996" s="622">
        <v>0.3553</v>
      </c>
      <c r="Y996" s="623">
        <v>0.6129</v>
      </c>
    </row>
    <row r="997" spans="1:25">
      <c r="A997" s="227">
        <f t="shared" si="15"/>
        <v>100</v>
      </c>
      <c r="B997" s="621">
        <v>3.5799999999999998E-2</v>
      </c>
      <c r="C997" s="622">
        <v>7.4499999999999997E-2</v>
      </c>
      <c r="D997" s="623">
        <v>0.1285</v>
      </c>
      <c r="E997" s="621">
        <v>3.5900000000000001E-2</v>
      </c>
      <c r="F997" s="622">
        <v>7.46E-2</v>
      </c>
      <c r="G997" s="623">
        <v>0.12859999999999999</v>
      </c>
      <c r="H997" s="621">
        <v>4.1399999999999999E-2</v>
      </c>
      <c r="I997" s="622">
        <v>8.5999999999999993E-2</v>
      </c>
      <c r="J997" s="623">
        <v>0.1484</v>
      </c>
      <c r="K997" s="621">
        <v>4.6800000000000001E-2</v>
      </c>
      <c r="L997" s="622">
        <v>9.7199999999999995E-2</v>
      </c>
      <c r="M997" s="623">
        <v>0.16769999999999999</v>
      </c>
      <c r="N997" s="621">
        <v>5.0700000000000002E-2</v>
      </c>
      <c r="O997" s="622">
        <v>0.1053</v>
      </c>
      <c r="P997" s="623">
        <v>0.1817</v>
      </c>
      <c r="Q997" s="621">
        <v>7.1599999999999997E-2</v>
      </c>
      <c r="R997" s="622">
        <v>0.1489</v>
      </c>
      <c r="S997" s="623">
        <v>0.25679999999999997</v>
      </c>
      <c r="T997" s="621">
        <v>0.13750000000000001</v>
      </c>
      <c r="U997" s="622">
        <v>0.28670000000000001</v>
      </c>
      <c r="V997" s="623">
        <v>0.49440000000000001</v>
      </c>
      <c r="W997" s="621">
        <v>0.17050000000000001</v>
      </c>
      <c r="X997" s="622">
        <v>0.35599999999999998</v>
      </c>
      <c r="Y997" s="623">
        <v>0.61409999999999998</v>
      </c>
    </row>
    <row r="998" spans="1:25">
      <c r="A998" s="227">
        <f t="shared" si="15"/>
        <v>100.1</v>
      </c>
      <c r="B998" s="621">
        <v>3.5900000000000001E-2</v>
      </c>
      <c r="C998" s="622">
        <v>7.4700000000000003E-2</v>
      </c>
      <c r="D998" s="623">
        <v>0.12870000000000001</v>
      </c>
      <c r="E998" s="621">
        <v>3.5900000000000001E-2</v>
      </c>
      <c r="F998" s="622">
        <v>7.4700000000000003E-2</v>
      </c>
      <c r="G998" s="623">
        <v>0.1288</v>
      </c>
      <c r="H998" s="621">
        <v>4.1399999999999999E-2</v>
      </c>
      <c r="I998" s="622">
        <v>8.6199999999999999E-2</v>
      </c>
      <c r="J998" s="623">
        <v>0.14860000000000001</v>
      </c>
      <c r="K998" s="621">
        <v>4.6899999999999997E-2</v>
      </c>
      <c r="L998" s="622">
        <v>9.74E-2</v>
      </c>
      <c r="M998" s="623">
        <v>0.16800000000000001</v>
      </c>
      <c r="N998" s="621">
        <v>5.0700000000000002E-2</v>
      </c>
      <c r="O998" s="622">
        <v>0.1055</v>
      </c>
      <c r="P998" s="623">
        <v>0.182</v>
      </c>
      <c r="Q998" s="621">
        <v>7.17E-2</v>
      </c>
      <c r="R998" s="622">
        <v>0.1492</v>
      </c>
      <c r="S998" s="623">
        <v>0.25719999999999998</v>
      </c>
      <c r="T998" s="621">
        <v>0.13780000000000001</v>
      </c>
      <c r="U998" s="622">
        <v>0.28720000000000001</v>
      </c>
      <c r="V998" s="623">
        <v>0.49540000000000001</v>
      </c>
      <c r="W998" s="621">
        <v>0.17080000000000001</v>
      </c>
      <c r="X998" s="622">
        <v>0.35659999999999997</v>
      </c>
      <c r="Y998" s="623">
        <v>0.61529999999999996</v>
      </c>
    </row>
    <row r="999" spans="1:25">
      <c r="A999" s="227">
        <f t="shared" si="15"/>
        <v>100.2</v>
      </c>
      <c r="B999" s="621">
        <v>3.5999999999999997E-2</v>
      </c>
      <c r="C999" s="622">
        <v>7.4800000000000005E-2</v>
      </c>
      <c r="D999" s="623">
        <v>0.129</v>
      </c>
      <c r="E999" s="621">
        <v>3.5999999999999997E-2</v>
      </c>
      <c r="F999" s="622">
        <v>7.4800000000000005E-2</v>
      </c>
      <c r="G999" s="623">
        <v>0.12909999999999999</v>
      </c>
      <c r="H999" s="621">
        <v>4.1500000000000002E-2</v>
      </c>
      <c r="I999" s="622">
        <v>8.6400000000000005E-2</v>
      </c>
      <c r="J999" s="623">
        <v>0.1489</v>
      </c>
      <c r="K999" s="621">
        <v>4.6899999999999997E-2</v>
      </c>
      <c r="L999" s="622">
        <v>9.7600000000000006E-2</v>
      </c>
      <c r="M999" s="623">
        <v>0.16830000000000001</v>
      </c>
      <c r="N999" s="621">
        <v>5.0799999999999998E-2</v>
      </c>
      <c r="O999" s="622">
        <v>0.1057</v>
      </c>
      <c r="P999" s="623">
        <v>0.18240000000000001</v>
      </c>
      <c r="Q999" s="621">
        <v>7.1800000000000003E-2</v>
      </c>
      <c r="R999" s="622">
        <v>0.14940000000000001</v>
      </c>
      <c r="S999" s="623">
        <v>0.25769999999999998</v>
      </c>
      <c r="T999" s="621">
        <v>0.13800000000000001</v>
      </c>
      <c r="U999" s="622">
        <v>0.28770000000000001</v>
      </c>
      <c r="V999" s="623">
        <v>0.49640000000000001</v>
      </c>
      <c r="W999" s="621">
        <v>0.1711</v>
      </c>
      <c r="X999" s="622">
        <v>0.35730000000000001</v>
      </c>
      <c r="Y999" s="623">
        <v>0.61650000000000005</v>
      </c>
    </row>
    <row r="1000" spans="1:25">
      <c r="A1000" s="227">
        <f t="shared" si="15"/>
        <v>100.3</v>
      </c>
      <c r="B1000" s="621">
        <v>3.5999999999999997E-2</v>
      </c>
      <c r="C1000" s="622">
        <v>7.4899999999999994E-2</v>
      </c>
      <c r="D1000" s="623">
        <v>0.12920000000000001</v>
      </c>
      <c r="E1000" s="621">
        <v>3.61E-2</v>
      </c>
      <c r="F1000" s="622">
        <v>7.4999999999999997E-2</v>
      </c>
      <c r="G1000" s="623">
        <v>0.1293</v>
      </c>
      <c r="H1000" s="621">
        <v>4.1599999999999998E-2</v>
      </c>
      <c r="I1000" s="622">
        <v>8.6499999999999994E-2</v>
      </c>
      <c r="J1000" s="623">
        <v>0.1492</v>
      </c>
      <c r="K1000" s="621">
        <v>4.7E-2</v>
      </c>
      <c r="L1000" s="622">
        <v>9.7799999999999998E-2</v>
      </c>
      <c r="M1000" s="623">
        <v>0.16869999999999999</v>
      </c>
      <c r="N1000" s="621">
        <v>5.0900000000000001E-2</v>
      </c>
      <c r="O1000" s="622">
        <v>0.10589999999999999</v>
      </c>
      <c r="P1000" s="623">
        <v>0.1827</v>
      </c>
      <c r="Q1000" s="621">
        <v>7.1900000000000006E-2</v>
      </c>
      <c r="R1000" s="622">
        <v>0.1497</v>
      </c>
      <c r="S1000" s="623">
        <v>0.25819999999999999</v>
      </c>
      <c r="T1000" s="621">
        <v>0.13819999999999999</v>
      </c>
      <c r="U1000" s="622">
        <v>0.2883</v>
      </c>
      <c r="V1000" s="623">
        <v>0.49730000000000002</v>
      </c>
      <c r="W1000" s="621">
        <v>0.1714</v>
      </c>
      <c r="X1000" s="622">
        <v>0.35799999999999998</v>
      </c>
      <c r="Y1000" s="623">
        <v>0.61770000000000003</v>
      </c>
    </row>
    <row r="1001" spans="1:25">
      <c r="A1001" s="227">
        <f t="shared" si="15"/>
        <v>100.4</v>
      </c>
      <c r="B1001" s="621">
        <v>3.61E-2</v>
      </c>
      <c r="C1001" s="622">
        <v>7.51E-2</v>
      </c>
      <c r="D1001" s="623">
        <v>0.1295</v>
      </c>
      <c r="E1001" s="621">
        <v>3.61E-2</v>
      </c>
      <c r="F1001" s="622">
        <v>7.51E-2</v>
      </c>
      <c r="G1001" s="623">
        <v>0.12959999999999999</v>
      </c>
      <c r="H1001" s="621">
        <v>4.1700000000000001E-2</v>
      </c>
      <c r="I1001" s="622">
        <v>8.6699999999999999E-2</v>
      </c>
      <c r="J1001" s="623">
        <v>0.14949999999999999</v>
      </c>
      <c r="K1001" s="621">
        <v>4.7100000000000003E-2</v>
      </c>
      <c r="L1001" s="622">
        <v>9.8000000000000004E-2</v>
      </c>
      <c r="M1001" s="623">
        <v>0.16900000000000001</v>
      </c>
      <c r="N1001" s="621">
        <v>5.0999999999999997E-2</v>
      </c>
      <c r="O1001" s="622">
        <v>0.1061</v>
      </c>
      <c r="P1001" s="623">
        <v>0.18310000000000001</v>
      </c>
      <c r="Q1001" s="621">
        <v>7.2099999999999997E-2</v>
      </c>
      <c r="R1001" s="622">
        <v>0.15</v>
      </c>
      <c r="S1001" s="623">
        <v>0.25879999999999997</v>
      </c>
      <c r="T1001" s="621">
        <v>0.13850000000000001</v>
      </c>
      <c r="U1001" s="622">
        <v>0.2888</v>
      </c>
      <c r="V1001" s="623">
        <v>0.49830000000000002</v>
      </c>
      <c r="W1001" s="621">
        <v>0.17169999999999999</v>
      </c>
      <c r="X1001" s="622">
        <v>0.35870000000000002</v>
      </c>
      <c r="Y1001" s="623">
        <v>0.61890000000000001</v>
      </c>
    </row>
    <row r="1002" spans="1:25">
      <c r="A1002" s="227">
        <f t="shared" si="15"/>
        <v>100.5</v>
      </c>
      <c r="B1002" s="621">
        <v>3.6200000000000003E-2</v>
      </c>
      <c r="C1002" s="622">
        <v>7.5200000000000003E-2</v>
      </c>
      <c r="D1002" s="623">
        <v>0.12970000000000001</v>
      </c>
      <c r="E1002" s="621">
        <v>3.6200000000000003E-2</v>
      </c>
      <c r="F1002" s="622">
        <v>7.5300000000000006E-2</v>
      </c>
      <c r="G1002" s="623">
        <v>0.1298</v>
      </c>
      <c r="H1002" s="621">
        <v>4.1799999999999997E-2</v>
      </c>
      <c r="I1002" s="622">
        <v>8.6900000000000005E-2</v>
      </c>
      <c r="J1002" s="623">
        <v>0.14979999999999999</v>
      </c>
      <c r="K1002" s="621">
        <v>4.7199999999999999E-2</v>
      </c>
      <c r="L1002" s="622">
        <v>9.8199999999999996E-2</v>
      </c>
      <c r="M1002" s="623">
        <v>0.16930000000000001</v>
      </c>
      <c r="N1002" s="621">
        <v>5.11E-2</v>
      </c>
      <c r="O1002" s="622">
        <v>0.10639999999999999</v>
      </c>
      <c r="P1002" s="623">
        <v>0.18340000000000001</v>
      </c>
      <c r="Q1002" s="621">
        <v>7.22E-2</v>
      </c>
      <c r="R1002" s="622">
        <v>0.15029999999999999</v>
      </c>
      <c r="S1002" s="623">
        <v>0.25929999999999997</v>
      </c>
      <c r="T1002" s="621">
        <v>0.13880000000000001</v>
      </c>
      <c r="U1002" s="622">
        <v>0.28939999999999999</v>
      </c>
      <c r="V1002" s="623">
        <v>0.49930000000000002</v>
      </c>
      <c r="W1002" s="621">
        <v>0.1721</v>
      </c>
      <c r="X1002" s="622">
        <v>0.3594</v>
      </c>
      <c r="Y1002" s="623">
        <v>0.62009999999999998</v>
      </c>
    </row>
    <row r="1003" spans="1:25">
      <c r="A1003" s="227">
        <f t="shared" si="15"/>
        <v>100.6</v>
      </c>
      <c r="B1003" s="621">
        <v>3.6200000000000003E-2</v>
      </c>
      <c r="C1003" s="622">
        <v>7.5399999999999995E-2</v>
      </c>
      <c r="D1003" s="623">
        <v>0.13</v>
      </c>
      <c r="E1003" s="621">
        <v>3.6299999999999999E-2</v>
      </c>
      <c r="F1003" s="622">
        <v>7.5399999999999995E-2</v>
      </c>
      <c r="G1003" s="623">
        <v>0.13009999999999999</v>
      </c>
      <c r="H1003" s="621">
        <v>4.1799999999999997E-2</v>
      </c>
      <c r="I1003" s="622">
        <v>8.6999999999999994E-2</v>
      </c>
      <c r="J1003" s="623">
        <v>0.15010000000000001</v>
      </c>
      <c r="K1003" s="621">
        <v>4.7300000000000002E-2</v>
      </c>
      <c r="L1003" s="622">
        <v>9.8400000000000001E-2</v>
      </c>
      <c r="M1003" s="623">
        <v>0.16969999999999999</v>
      </c>
      <c r="N1003" s="621">
        <v>5.1200000000000002E-2</v>
      </c>
      <c r="O1003" s="622">
        <v>0.1066</v>
      </c>
      <c r="P1003" s="623">
        <v>0.18379999999999999</v>
      </c>
      <c r="Q1003" s="621">
        <v>7.2400000000000006E-2</v>
      </c>
      <c r="R1003" s="622">
        <v>0.15060000000000001</v>
      </c>
      <c r="S1003" s="623">
        <v>0.25979999999999998</v>
      </c>
      <c r="T1003" s="621">
        <v>0.13900000000000001</v>
      </c>
      <c r="U1003" s="622">
        <v>0.28999999999999998</v>
      </c>
      <c r="V1003" s="623">
        <v>0.50029999999999997</v>
      </c>
      <c r="W1003" s="621">
        <v>0.1724</v>
      </c>
      <c r="X1003" s="622">
        <v>0.36009999999999998</v>
      </c>
      <c r="Y1003" s="623">
        <v>0.62129999999999996</v>
      </c>
    </row>
    <row r="1004" spans="1:25">
      <c r="A1004" s="227">
        <f t="shared" si="15"/>
        <v>100.7</v>
      </c>
      <c r="B1004" s="621">
        <v>3.6299999999999999E-2</v>
      </c>
      <c r="C1004" s="622">
        <v>7.5499999999999998E-2</v>
      </c>
      <c r="D1004" s="623">
        <v>0.1303</v>
      </c>
      <c r="E1004" s="621">
        <v>3.6299999999999999E-2</v>
      </c>
      <c r="F1004" s="622">
        <v>7.5600000000000001E-2</v>
      </c>
      <c r="G1004" s="623">
        <v>0.1303</v>
      </c>
      <c r="H1004" s="621">
        <v>4.19E-2</v>
      </c>
      <c r="I1004" s="622">
        <v>8.72E-2</v>
      </c>
      <c r="J1004" s="623">
        <v>0.15040000000000001</v>
      </c>
      <c r="K1004" s="621">
        <v>4.7399999999999998E-2</v>
      </c>
      <c r="L1004" s="622">
        <v>9.8599999999999993E-2</v>
      </c>
      <c r="M1004" s="623">
        <v>0.17</v>
      </c>
      <c r="N1004" s="621">
        <v>5.1299999999999998E-2</v>
      </c>
      <c r="O1004" s="622">
        <v>0.10680000000000001</v>
      </c>
      <c r="P1004" s="623">
        <v>0.1842</v>
      </c>
      <c r="Q1004" s="621">
        <v>7.2499999999999995E-2</v>
      </c>
      <c r="R1004" s="622">
        <v>0.15090000000000001</v>
      </c>
      <c r="S1004" s="623">
        <v>0.26029999999999998</v>
      </c>
      <c r="T1004" s="621">
        <v>0.13930000000000001</v>
      </c>
      <c r="U1004" s="622">
        <v>0.29060000000000002</v>
      </c>
      <c r="V1004" s="623">
        <v>0.50129999999999997</v>
      </c>
      <c r="W1004" s="621">
        <v>0.17269999999999999</v>
      </c>
      <c r="X1004" s="622">
        <v>0.36080000000000001</v>
      </c>
      <c r="Y1004" s="623">
        <v>0.62260000000000004</v>
      </c>
    </row>
    <row r="1005" spans="1:25">
      <c r="A1005" s="227">
        <f t="shared" si="15"/>
        <v>100.8</v>
      </c>
      <c r="B1005" s="621">
        <v>3.6400000000000002E-2</v>
      </c>
      <c r="C1005" s="622">
        <v>7.5700000000000003E-2</v>
      </c>
      <c r="D1005" s="623">
        <v>0.1305</v>
      </c>
      <c r="E1005" s="621">
        <v>3.6400000000000002E-2</v>
      </c>
      <c r="F1005" s="622">
        <v>7.5700000000000003E-2</v>
      </c>
      <c r="G1005" s="623">
        <v>0.13059999999999999</v>
      </c>
      <c r="H1005" s="621">
        <v>4.2000000000000003E-2</v>
      </c>
      <c r="I1005" s="622">
        <v>8.7400000000000005E-2</v>
      </c>
      <c r="J1005" s="623">
        <v>0.1507</v>
      </c>
      <c r="K1005" s="621">
        <v>4.7500000000000001E-2</v>
      </c>
      <c r="L1005" s="622">
        <v>9.8799999999999999E-2</v>
      </c>
      <c r="M1005" s="623">
        <v>0.1704</v>
      </c>
      <c r="N1005" s="621">
        <v>5.1400000000000001E-2</v>
      </c>
      <c r="O1005" s="622">
        <v>0.107</v>
      </c>
      <c r="P1005" s="623">
        <v>0.1845</v>
      </c>
      <c r="Q1005" s="621">
        <v>7.2700000000000001E-2</v>
      </c>
      <c r="R1005" s="622">
        <v>0.1512</v>
      </c>
      <c r="S1005" s="623">
        <v>0.26079999999999998</v>
      </c>
      <c r="T1005" s="621">
        <v>0.1396</v>
      </c>
      <c r="U1005" s="622">
        <v>0.29120000000000001</v>
      </c>
      <c r="V1005" s="623">
        <v>0.50229999999999997</v>
      </c>
      <c r="W1005" s="621">
        <v>0.1731</v>
      </c>
      <c r="X1005" s="622">
        <v>0.36159999999999998</v>
      </c>
      <c r="Y1005" s="623">
        <v>0.62380000000000002</v>
      </c>
    </row>
    <row r="1006" spans="1:25">
      <c r="A1006" s="227">
        <f t="shared" si="15"/>
        <v>100.9</v>
      </c>
      <c r="B1006" s="621">
        <v>3.6499999999999998E-2</v>
      </c>
      <c r="C1006" s="622">
        <v>7.5800000000000006E-2</v>
      </c>
      <c r="D1006" s="623">
        <v>0.1308</v>
      </c>
      <c r="E1006" s="621">
        <v>3.6499999999999998E-2</v>
      </c>
      <c r="F1006" s="622">
        <v>7.5899999999999995E-2</v>
      </c>
      <c r="G1006" s="623">
        <v>0.13089999999999999</v>
      </c>
      <c r="H1006" s="621">
        <v>4.2099999999999999E-2</v>
      </c>
      <c r="I1006" s="622">
        <v>8.7599999999999997E-2</v>
      </c>
      <c r="J1006" s="623">
        <v>0.151</v>
      </c>
      <c r="K1006" s="621">
        <v>4.7600000000000003E-2</v>
      </c>
      <c r="L1006" s="622">
        <v>9.9000000000000005E-2</v>
      </c>
      <c r="M1006" s="623">
        <v>0.17069999999999999</v>
      </c>
      <c r="N1006" s="621">
        <v>5.1499999999999997E-2</v>
      </c>
      <c r="O1006" s="622">
        <v>0.1072</v>
      </c>
      <c r="P1006" s="623">
        <v>0.18490000000000001</v>
      </c>
      <c r="Q1006" s="621">
        <v>7.2800000000000004E-2</v>
      </c>
      <c r="R1006" s="622">
        <v>0.1515</v>
      </c>
      <c r="S1006" s="623">
        <v>0.26140000000000002</v>
      </c>
      <c r="T1006" s="621">
        <v>0.1399</v>
      </c>
      <c r="U1006" s="622">
        <v>0.2918</v>
      </c>
      <c r="V1006" s="623">
        <v>0.50329999999999997</v>
      </c>
      <c r="W1006" s="621">
        <v>0.17349999999999999</v>
      </c>
      <c r="X1006" s="622">
        <v>0.36230000000000001</v>
      </c>
      <c r="Y1006" s="623">
        <v>0.62509999999999999</v>
      </c>
    </row>
    <row r="1007" spans="1:25">
      <c r="A1007" s="227">
        <f t="shared" si="15"/>
        <v>101</v>
      </c>
      <c r="B1007" s="621">
        <v>3.6499999999999998E-2</v>
      </c>
      <c r="C1007" s="622">
        <v>7.5999999999999998E-2</v>
      </c>
      <c r="D1007" s="623">
        <v>0.13109999999999999</v>
      </c>
      <c r="E1007" s="621">
        <v>3.6600000000000001E-2</v>
      </c>
      <c r="F1007" s="622">
        <v>7.5999999999999998E-2</v>
      </c>
      <c r="G1007" s="623">
        <v>0.13109999999999999</v>
      </c>
      <c r="H1007" s="621">
        <v>4.2200000000000001E-2</v>
      </c>
      <c r="I1007" s="622">
        <v>8.77E-2</v>
      </c>
      <c r="J1007" s="623">
        <v>0.15129999999999999</v>
      </c>
      <c r="K1007" s="621">
        <v>4.7699999999999999E-2</v>
      </c>
      <c r="L1007" s="622">
        <v>9.9199999999999997E-2</v>
      </c>
      <c r="M1007" s="623">
        <v>0.1711</v>
      </c>
      <c r="N1007" s="621">
        <v>5.1700000000000003E-2</v>
      </c>
      <c r="O1007" s="622">
        <v>0.1074</v>
      </c>
      <c r="P1007" s="623">
        <v>0.18529999999999999</v>
      </c>
      <c r="Q1007" s="621">
        <v>7.2999999999999995E-2</v>
      </c>
      <c r="R1007" s="622">
        <v>0.15179999999999999</v>
      </c>
      <c r="S1007" s="623">
        <v>0.26190000000000002</v>
      </c>
      <c r="T1007" s="621">
        <v>0.14019999999999999</v>
      </c>
      <c r="U1007" s="622">
        <v>0.29239999999999999</v>
      </c>
      <c r="V1007" s="623">
        <v>0.50439999999999996</v>
      </c>
      <c r="W1007" s="621">
        <v>0.1739</v>
      </c>
      <c r="X1007" s="622">
        <v>0.36309999999999998</v>
      </c>
      <c r="Y1007" s="623">
        <v>0.62639999999999996</v>
      </c>
    </row>
    <row r="1008" spans="1:25">
      <c r="A1008" s="227">
        <f t="shared" si="15"/>
        <v>101.1</v>
      </c>
      <c r="B1008" s="621">
        <v>3.6600000000000001E-2</v>
      </c>
      <c r="C1008" s="622">
        <v>7.6200000000000004E-2</v>
      </c>
      <c r="D1008" s="623">
        <v>0.1313</v>
      </c>
      <c r="E1008" s="621">
        <v>3.6600000000000001E-2</v>
      </c>
      <c r="F1008" s="622">
        <v>7.6200000000000004E-2</v>
      </c>
      <c r="G1008" s="623">
        <v>0.13139999999999999</v>
      </c>
      <c r="H1008" s="621">
        <v>4.2299999999999997E-2</v>
      </c>
      <c r="I1008" s="622">
        <v>8.7900000000000006E-2</v>
      </c>
      <c r="J1008" s="623">
        <v>0.15160000000000001</v>
      </c>
      <c r="K1008" s="621">
        <v>4.7800000000000002E-2</v>
      </c>
      <c r="L1008" s="622">
        <v>9.9400000000000002E-2</v>
      </c>
      <c r="M1008" s="623">
        <v>0.1714</v>
      </c>
      <c r="N1008" s="621">
        <v>5.1799999999999999E-2</v>
      </c>
      <c r="O1008" s="622">
        <v>0.1077</v>
      </c>
      <c r="P1008" s="623">
        <v>0.1857</v>
      </c>
      <c r="Q1008" s="621">
        <v>7.3099999999999998E-2</v>
      </c>
      <c r="R1008" s="622">
        <v>0.1522</v>
      </c>
      <c r="S1008" s="623">
        <v>0.26240000000000002</v>
      </c>
      <c r="T1008" s="621">
        <v>0.14050000000000001</v>
      </c>
      <c r="U1008" s="622">
        <v>0.29299999999999998</v>
      </c>
      <c r="V1008" s="623">
        <v>0.50539999999999996</v>
      </c>
      <c r="W1008" s="621">
        <v>0.17419999999999999</v>
      </c>
      <c r="X1008" s="622">
        <v>0.36380000000000001</v>
      </c>
      <c r="Y1008" s="623">
        <v>0.62770000000000004</v>
      </c>
    </row>
    <row r="1009" spans="1:25">
      <c r="A1009" s="227">
        <f t="shared" si="15"/>
        <v>101.2</v>
      </c>
      <c r="B1009" s="621">
        <v>3.6700000000000003E-2</v>
      </c>
      <c r="C1009" s="622">
        <v>7.6300000000000007E-2</v>
      </c>
      <c r="D1009" s="623">
        <v>0.13159999999999999</v>
      </c>
      <c r="E1009" s="621">
        <v>3.6700000000000003E-2</v>
      </c>
      <c r="F1009" s="622">
        <v>7.6399999999999996E-2</v>
      </c>
      <c r="G1009" s="623">
        <v>0.13170000000000001</v>
      </c>
      <c r="H1009" s="621">
        <v>4.24E-2</v>
      </c>
      <c r="I1009" s="622">
        <v>8.8099999999999998E-2</v>
      </c>
      <c r="J1009" s="623">
        <v>0.152</v>
      </c>
      <c r="K1009" s="621">
        <v>4.7899999999999998E-2</v>
      </c>
      <c r="L1009" s="622">
        <v>9.9599999999999994E-2</v>
      </c>
      <c r="M1009" s="623">
        <v>0.17180000000000001</v>
      </c>
      <c r="N1009" s="621">
        <v>5.1900000000000002E-2</v>
      </c>
      <c r="O1009" s="622">
        <v>0.1079</v>
      </c>
      <c r="P1009" s="623">
        <v>0.18609999999999999</v>
      </c>
      <c r="Q1009" s="621">
        <v>7.3300000000000004E-2</v>
      </c>
      <c r="R1009" s="622">
        <v>0.1525</v>
      </c>
      <c r="S1009" s="623">
        <v>0.26300000000000001</v>
      </c>
      <c r="T1009" s="621">
        <v>0.1409</v>
      </c>
      <c r="U1009" s="622">
        <v>0.29360000000000003</v>
      </c>
      <c r="V1009" s="623">
        <v>0.50639999999999996</v>
      </c>
      <c r="W1009" s="621">
        <v>0.17469999999999999</v>
      </c>
      <c r="X1009" s="622">
        <v>0.36459999999999998</v>
      </c>
      <c r="Y1009" s="623">
        <v>0.629</v>
      </c>
    </row>
    <row r="1010" spans="1:25">
      <c r="A1010" s="227">
        <f t="shared" si="15"/>
        <v>101.3</v>
      </c>
      <c r="B1010" s="621">
        <v>3.6799999999999999E-2</v>
      </c>
      <c r="C1010" s="622">
        <v>7.6499999999999999E-2</v>
      </c>
      <c r="D1010" s="623">
        <v>0.13189999999999999</v>
      </c>
      <c r="E1010" s="621">
        <v>3.6799999999999999E-2</v>
      </c>
      <c r="F1010" s="622">
        <v>7.6499999999999999E-2</v>
      </c>
      <c r="G1010" s="623">
        <v>0.13200000000000001</v>
      </c>
      <c r="H1010" s="621">
        <v>4.2500000000000003E-2</v>
      </c>
      <c r="I1010" s="622">
        <v>8.8300000000000003E-2</v>
      </c>
      <c r="J1010" s="623">
        <v>0.15229999999999999</v>
      </c>
      <c r="K1010" s="621">
        <v>4.8000000000000001E-2</v>
      </c>
      <c r="L1010" s="622">
        <v>9.98E-2</v>
      </c>
      <c r="M1010" s="623">
        <v>0.1721</v>
      </c>
      <c r="N1010" s="621">
        <v>5.1999999999999998E-2</v>
      </c>
      <c r="O1010" s="622">
        <v>0.1081</v>
      </c>
      <c r="P1010" s="623">
        <v>0.1865</v>
      </c>
      <c r="Q1010" s="621">
        <v>7.3499999999999996E-2</v>
      </c>
      <c r="R1010" s="622">
        <v>0.15279999999999999</v>
      </c>
      <c r="S1010" s="623">
        <v>0.26350000000000001</v>
      </c>
      <c r="T1010" s="621">
        <v>0.14119999999999999</v>
      </c>
      <c r="U1010" s="622">
        <v>0.29420000000000002</v>
      </c>
      <c r="V1010" s="623">
        <v>0.50749999999999995</v>
      </c>
      <c r="W1010" s="621">
        <v>0.17510000000000001</v>
      </c>
      <c r="X1010" s="622">
        <v>0.3654</v>
      </c>
      <c r="Y1010" s="623">
        <v>0.63029999999999997</v>
      </c>
    </row>
    <row r="1011" spans="1:25">
      <c r="A1011" s="227">
        <f t="shared" si="15"/>
        <v>101.4</v>
      </c>
      <c r="B1011" s="621">
        <v>3.6900000000000002E-2</v>
      </c>
      <c r="C1011" s="622">
        <v>7.6600000000000001E-2</v>
      </c>
      <c r="D1011" s="623">
        <v>0.13220000000000001</v>
      </c>
      <c r="E1011" s="621">
        <v>3.6900000000000002E-2</v>
      </c>
      <c r="F1011" s="622">
        <v>7.6700000000000004E-2</v>
      </c>
      <c r="G1011" s="623">
        <v>0.13220000000000001</v>
      </c>
      <c r="H1011" s="621">
        <v>4.2599999999999999E-2</v>
      </c>
      <c r="I1011" s="622">
        <v>8.8499999999999995E-2</v>
      </c>
      <c r="J1011" s="623">
        <v>0.15260000000000001</v>
      </c>
      <c r="K1011" s="621">
        <v>4.8099999999999997E-2</v>
      </c>
      <c r="L1011" s="622">
        <v>0.1</v>
      </c>
      <c r="M1011" s="623">
        <v>0.17249999999999999</v>
      </c>
      <c r="N1011" s="621">
        <v>5.21E-2</v>
      </c>
      <c r="O1011" s="622">
        <v>0.1084</v>
      </c>
      <c r="P1011" s="623">
        <v>0.18679999999999999</v>
      </c>
      <c r="Q1011" s="621">
        <v>7.3700000000000002E-2</v>
      </c>
      <c r="R1011" s="622">
        <v>0.1532</v>
      </c>
      <c r="S1011" s="623">
        <v>0.2641</v>
      </c>
      <c r="T1011" s="621">
        <v>0.14149999999999999</v>
      </c>
      <c r="U1011" s="622">
        <v>0.2949</v>
      </c>
      <c r="V1011" s="623">
        <v>0.50860000000000005</v>
      </c>
      <c r="W1011" s="621">
        <v>0.17549999999999999</v>
      </c>
      <c r="X1011" s="622">
        <v>0.36620000000000003</v>
      </c>
      <c r="Y1011" s="623">
        <v>0.63160000000000005</v>
      </c>
    </row>
    <row r="1012" spans="1:25">
      <c r="A1012" s="227">
        <f t="shared" si="15"/>
        <v>101.5</v>
      </c>
      <c r="B1012" s="621">
        <v>3.6999999999999998E-2</v>
      </c>
      <c r="C1012" s="622">
        <v>7.6799999999999993E-2</v>
      </c>
      <c r="D1012" s="623">
        <v>0.13239999999999999</v>
      </c>
      <c r="E1012" s="621">
        <v>3.6999999999999998E-2</v>
      </c>
      <c r="F1012" s="622">
        <v>7.6899999999999996E-2</v>
      </c>
      <c r="G1012" s="623">
        <v>0.13250000000000001</v>
      </c>
      <c r="H1012" s="621">
        <v>4.2700000000000002E-2</v>
      </c>
      <c r="I1012" s="622">
        <v>8.8700000000000001E-2</v>
      </c>
      <c r="J1012" s="623">
        <v>0.15290000000000001</v>
      </c>
      <c r="K1012" s="621">
        <v>4.8300000000000003E-2</v>
      </c>
      <c r="L1012" s="622">
        <v>0.1003</v>
      </c>
      <c r="M1012" s="623">
        <v>0.1729</v>
      </c>
      <c r="N1012" s="621">
        <v>5.2299999999999999E-2</v>
      </c>
      <c r="O1012" s="622">
        <v>0.1086</v>
      </c>
      <c r="P1012" s="623">
        <v>0.18720000000000001</v>
      </c>
      <c r="Q1012" s="621">
        <v>7.3899999999999993E-2</v>
      </c>
      <c r="R1012" s="622">
        <v>0.1535</v>
      </c>
      <c r="S1012" s="623">
        <v>0.2646</v>
      </c>
      <c r="T1012" s="621">
        <v>0.1419</v>
      </c>
      <c r="U1012" s="622">
        <v>0.29549999999999998</v>
      </c>
      <c r="V1012" s="623">
        <v>0.50970000000000004</v>
      </c>
      <c r="W1012" s="621">
        <v>0.1759</v>
      </c>
      <c r="X1012" s="622">
        <v>0.36699999999999999</v>
      </c>
      <c r="Y1012" s="623">
        <v>0.63300000000000001</v>
      </c>
    </row>
    <row r="1013" spans="1:25">
      <c r="A1013" s="227">
        <f t="shared" si="15"/>
        <v>101.6</v>
      </c>
      <c r="B1013" s="621">
        <v>3.7100000000000001E-2</v>
      </c>
      <c r="C1013" s="622">
        <v>7.6999999999999999E-2</v>
      </c>
      <c r="D1013" s="623">
        <v>0.13270000000000001</v>
      </c>
      <c r="E1013" s="621">
        <v>3.7100000000000001E-2</v>
      </c>
      <c r="F1013" s="622">
        <v>7.6999999999999999E-2</v>
      </c>
      <c r="G1013" s="623">
        <v>0.1328</v>
      </c>
      <c r="H1013" s="621">
        <v>4.2799999999999998E-2</v>
      </c>
      <c r="I1013" s="622">
        <v>8.8900000000000007E-2</v>
      </c>
      <c r="J1013" s="623">
        <v>0.1532</v>
      </c>
      <c r="K1013" s="621">
        <v>4.8399999999999999E-2</v>
      </c>
      <c r="L1013" s="622">
        <v>0.10050000000000001</v>
      </c>
      <c r="M1013" s="623">
        <v>0.17319999999999999</v>
      </c>
      <c r="N1013" s="621">
        <v>5.2400000000000002E-2</v>
      </c>
      <c r="O1013" s="622">
        <v>0.1089</v>
      </c>
      <c r="P1013" s="623">
        <v>0.18759999999999999</v>
      </c>
      <c r="Q1013" s="621">
        <v>7.3999999999999996E-2</v>
      </c>
      <c r="R1013" s="622">
        <v>0.15379999999999999</v>
      </c>
      <c r="S1013" s="623">
        <v>0.26519999999999999</v>
      </c>
      <c r="T1013" s="621">
        <v>0.14230000000000001</v>
      </c>
      <c r="U1013" s="622">
        <v>0.29620000000000002</v>
      </c>
      <c r="V1013" s="623">
        <v>0.51070000000000004</v>
      </c>
      <c r="W1013" s="621">
        <v>0.1764</v>
      </c>
      <c r="X1013" s="622">
        <v>0.36780000000000002</v>
      </c>
      <c r="Y1013" s="623">
        <v>0.63429999999999997</v>
      </c>
    </row>
    <row r="1014" spans="1:25">
      <c r="A1014" s="227">
        <f t="shared" si="15"/>
        <v>101.7</v>
      </c>
      <c r="B1014" s="621">
        <v>3.7199999999999997E-2</v>
      </c>
      <c r="C1014" s="622">
        <v>7.7200000000000005E-2</v>
      </c>
      <c r="D1014" s="623">
        <v>0.13300000000000001</v>
      </c>
      <c r="E1014" s="621">
        <v>3.7199999999999997E-2</v>
      </c>
      <c r="F1014" s="622">
        <v>7.7200000000000005E-2</v>
      </c>
      <c r="G1014" s="623">
        <v>0.1331</v>
      </c>
      <c r="H1014" s="621">
        <v>4.2900000000000001E-2</v>
      </c>
      <c r="I1014" s="622">
        <v>8.9099999999999999E-2</v>
      </c>
      <c r="J1014" s="623">
        <v>0.15359999999999999</v>
      </c>
      <c r="K1014" s="621">
        <v>4.8500000000000001E-2</v>
      </c>
      <c r="L1014" s="622">
        <v>0.1007</v>
      </c>
      <c r="M1014" s="623">
        <v>0.1736</v>
      </c>
      <c r="N1014" s="621">
        <v>5.2499999999999998E-2</v>
      </c>
      <c r="O1014" s="622">
        <v>0.1091</v>
      </c>
      <c r="P1014" s="623">
        <v>0.188</v>
      </c>
      <c r="Q1014" s="621">
        <v>7.4200000000000002E-2</v>
      </c>
      <c r="R1014" s="622">
        <v>0.1542</v>
      </c>
      <c r="S1014" s="623">
        <v>0.26579999999999998</v>
      </c>
      <c r="T1014" s="621">
        <v>0.1426</v>
      </c>
      <c r="U1014" s="622">
        <v>0.2969</v>
      </c>
      <c r="V1014" s="623">
        <v>0.51180000000000003</v>
      </c>
      <c r="W1014" s="621">
        <v>0.1769</v>
      </c>
      <c r="X1014" s="622">
        <v>0.36870000000000003</v>
      </c>
      <c r="Y1014" s="623">
        <v>0.63570000000000004</v>
      </c>
    </row>
    <row r="1015" spans="1:25">
      <c r="A1015" s="227">
        <f t="shared" si="15"/>
        <v>101.8</v>
      </c>
      <c r="B1015" s="621">
        <v>3.73E-2</v>
      </c>
      <c r="C1015" s="622">
        <v>7.7299999999999994E-2</v>
      </c>
      <c r="D1015" s="623">
        <v>0.1333</v>
      </c>
      <c r="E1015" s="621">
        <v>3.73E-2</v>
      </c>
      <c r="F1015" s="622">
        <v>7.7399999999999997E-2</v>
      </c>
      <c r="G1015" s="623">
        <v>0.13339999999999999</v>
      </c>
      <c r="H1015" s="621">
        <v>4.2999999999999997E-2</v>
      </c>
      <c r="I1015" s="622">
        <v>8.9300000000000004E-2</v>
      </c>
      <c r="J1015" s="623">
        <v>0.15390000000000001</v>
      </c>
      <c r="K1015" s="621">
        <v>4.8599999999999997E-2</v>
      </c>
      <c r="L1015" s="622">
        <v>0.1009</v>
      </c>
      <c r="M1015" s="623">
        <v>0.17399999999999999</v>
      </c>
      <c r="N1015" s="621">
        <v>5.2699999999999997E-2</v>
      </c>
      <c r="O1015" s="622">
        <v>0.10929999999999999</v>
      </c>
      <c r="P1015" s="623">
        <v>0.1885</v>
      </c>
      <c r="Q1015" s="621">
        <v>7.4399999999999994E-2</v>
      </c>
      <c r="R1015" s="622">
        <v>0.1545</v>
      </c>
      <c r="S1015" s="623">
        <v>0.26640000000000003</v>
      </c>
      <c r="T1015" s="621">
        <v>0.14299999999999999</v>
      </c>
      <c r="U1015" s="622">
        <v>0.29759999999999998</v>
      </c>
      <c r="V1015" s="623">
        <v>0.51290000000000002</v>
      </c>
      <c r="W1015" s="621">
        <v>0.17730000000000001</v>
      </c>
      <c r="X1015" s="622">
        <v>0.3695</v>
      </c>
      <c r="Y1015" s="623">
        <v>0.6371</v>
      </c>
    </row>
    <row r="1016" spans="1:25">
      <c r="A1016" s="227">
        <f t="shared" si="15"/>
        <v>101.9</v>
      </c>
      <c r="B1016" s="621">
        <v>3.7400000000000003E-2</v>
      </c>
      <c r="C1016" s="622">
        <v>7.7499999999999999E-2</v>
      </c>
      <c r="D1016" s="623">
        <v>0.1336</v>
      </c>
      <c r="E1016" s="621">
        <v>3.7400000000000003E-2</v>
      </c>
      <c r="F1016" s="622">
        <v>7.7600000000000002E-2</v>
      </c>
      <c r="G1016" s="623">
        <v>0.13370000000000001</v>
      </c>
      <c r="H1016" s="621">
        <v>4.3200000000000002E-2</v>
      </c>
      <c r="I1016" s="622">
        <v>8.9499999999999996E-2</v>
      </c>
      <c r="J1016" s="623">
        <v>0.1542</v>
      </c>
      <c r="K1016" s="621">
        <v>4.8800000000000003E-2</v>
      </c>
      <c r="L1016" s="622">
        <v>0.1012</v>
      </c>
      <c r="M1016" s="623">
        <v>0.1744</v>
      </c>
      <c r="N1016" s="621">
        <v>5.28E-2</v>
      </c>
      <c r="O1016" s="622">
        <v>0.1096</v>
      </c>
      <c r="P1016" s="623">
        <v>0.18890000000000001</v>
      </c>
      <c r="Q1016" s="621">
        <v>7.46E-2</v>
      </c>
      <c r="R1016" s="622">
        <v>0.15490000000000001</v>
      </c>
      <c r="S1016" s="623">
        <v>0.26690000000000003</v>
      </c>
      <c r="T1016" s="621">
        <v>0.1434</v>
      </c>
      <c r="U1016" s="622">
        <v>0.29830000000000001</v>
      </c>
      <c r="V1016" s="623">
        <v>0.5141</v>
      </c>
      <c r="W1016" s="621">
        <v>0.17780000000000001</v>
      </c>
      <c r="X1016" s="622">
        <v>0.37040000000000001</v>
      </c>
      <c r="Y1016" s="623">
        <v>0.63839999999999997</v>
      </c>
    </row>
    <row r="1017" spans="1:25">
      <c r="A1017" s="227">
        <f t="shared" si="15"/>
        <v>102</v>
      </c>
      <c r="B1017" s="621">
        <v>3.7499999999999999E-2</v>
      </c>
      <c r="C1017" s="622">
        <v>7.7700000000000005E-2</v>
      </c>
      <c r="D1017" s="623">
        <v>0.13389999999999999</v>
      </c>
      <c r="E1017" s="621">
        <v>3.7499999999999999E-2</v>
      </c>
      <c r="F1017" s="622">
        <v>7.7799999999999994E-2</v>
      </c>
      <c r="G1017" s="623">
        <v>0.13400000000000001</v>
      </c>
      <c r="H1017" s="621">
        <v>4.3299999999999998E-2</v>
      </c>
      <c r="I1017" s="622">
        <v>8.9700000000000002E-2</v>
      </c>
      <c r="J1017" s="623">
        <v>0.15459999999999999</v>
      </c>
      <c r="K1017" s="621">
        <v>4.8899999999999999E-2</v>
      </c>
      <c r="L1017" s="622">
        <v>0.1014</v>
      </c>
      <c r="M1017" s="623">
        <v>0.17469999999999999</v>
      </c>
      <c r="N1017" s="621">
        <v>5.2999999999999999E-2</v>
      </c>
      <c r="O1017" s="622">
        <v>0.1099</v>
      </c>
      <c r="P1017" s="623">
        <v>0.1893</v>
      </c>
      <c r="Q1017" s="621">
        <v>7.4899999999999994E-2</v>
      </c>
      <c r="R1017" s="622">
        <v>0.15529999999999999</v>
      </c>
      <c r="S1017" s="623">
        <v>0.26750000000000002</v>
      </c>
      <c r="T1017" s="621">
        <v>0.14380000000000001</v>
      </c>
      <c r="U1017" s="622">
        <v>0.29899999999999999</v>
      </c>
      <c r="V1017" s="623">
        <v>0.51519999999999999</v>
      </c>
      <c r="W1017" s="621">
        <v>0.17829999999999999</v>
      </c>
      <c r="X1017" s="622">
        <v>0.37119999999999997</v>
      </c>
      <c r="Y1017" s="623">
        <v>0.63980000000000004</v>
      </c>
    </row>
    <row r="1018" spans="1:25">
      <c r="A1018" s="227">
        <f t="shared" si="15"/>
        <v>102.1</v>
      </c>
      <c r="B1018" s="621">
        <v>3.7600000000000001E-2</v>
      </c>
      <c r="C1018" s="622">
        <v>7.7899999999999997E-2</v>
      </c>
      <c r="D1018" s="623">
        <v>0.13420000000000001</v>
      </c>
      <c r="E1018" s="621">
        <v>3.7600000000000001E-2</v>
      </c>
      <c r="F1018" s="622">
        <v>7.7899999999999997E-2</v>
      </c>
      <c r="G1018" s="623">
        <v>0.1343</v>
      </c>
      <c r="H1018" s="621">
        <v>4.3400000000000001E-2</v>
      </c>
      <c r="I1018" s="622">
        <v>8.9899999999999994E-2</v>
      </c>
      <c r="J1018" s="623">
        <v>0.15490000000000001</v>
      </c>
      <c r="K1018" s="621">
        <v>4.9099999999999998E-2</v>
      </c>
      <c r="L1018" s="622">
        <v>0.1017</v>
      </c>
      <c r="M1018" s="623">
        <v>0.17510000000000001</v>
      </c>
      <c r="N1018" s="621">
        <v>5.3100000000000001E-2</v>
      </c>
      <c r="O1018" s="622">
        <v>0.1101</v>
      </c>
      <c r="P1018" s="623">
        <v>0.18970000000000001</v>
      </c>
      <c r="Q1018" s="621">
        <v>7.51E-2</v>
      </c>
      <c r="R1018" s="622">
        <v>0.15559999999999999</v>
      </c>
      <c r="S1018" s="623">
        <v>0.2681</v>
      </c>
      <c r="T1018" s="621">
        <v>0.14430000000000001</v>
      </c>
      <c r="U1018" s="622">
        <v>0.29970000000000002</v>
      </c>
      <c r="V1018" s="623">
        <v>0.51629999999999998</v>
      </c>
      <c r="W1018" s="621">
        <v>0.1789</v>
      </c>
      <c r="X1018" s="622">
        <v>0.37209999999999999</v>
      </c>
      <c r="Y1018" s="623">
        <v>0.64129999999999998</v>
      </c>
    </row>
    <row r="1019" spans="1:25">
      <c r="A1019" s="227">
        <f t="shared" si="15"/>
        <v>102.2</v>
      </c>
      <c r="B1019" s="621">
        <v>3.7699999999999997E-2</v>
      </c>
      <c r="C1019" s="622">
        <v>7.8100000000000003E-2</v>
      </c>
      <c r="D1019" s="623">
        <v>0.13450000000000001</v>
      </c>
      <c r="E1019" s="621">
        <v>3.7699999999999997E-2</v>
      </c>
      <c r="F1019" s="622">
        <v>7.8100000000000003E-2</v>
      </c>
      <c r="G1019" s="623">
        <v>0.1346</v>
      </c>
      <c r="H1019" s="621">
        <v>4.3499999999999997E-2</v>
      </c>
      <c r="I1019" s="622">
        <v>9.0200000000000002E-2</v>
      </c>
      <c r="J1019" s="623">
        <v>0.15529999999999999</v>
      </c>
      <c r="K1019" s="621">
        <v>4.9200000000000001E-2</v>
      </c>
      <c r="L1019" s="622">
        <v>0.1019</v>
      </c>
      <c r="M1019" s="623">
        <v>0.17549999999999999</v>
      </c>
      <c r="N1019" s="621">
        <v>5.33E-2</v>
      </c>
      <c r="O1019" s="622">
        <v>0.1104</v>
      </c>
      <c r="P1019" s="623">
        <v>0.19009999999999999</v>
      </c>
      <c r="Q1019" s="621">
        <v>7.5300000000000006E-2</v>
      </c>
      <c r="R1019" s="622">
        <v>0.156</v>
      </c>
      <c r="S1019" s="623">
        <v>0.26869999999999999</v>
      </c>
      <c r="T1019" s="621">
        <v>0.1447</v>
      </c>
      <c r="U1019" s="622">
        <v>0.3004</v>
      </c>
      <c r="V1019" s="623">
        <v>0.51749999999999996</v>
      </c>
      <c r="W1019" s="621">
        <v>0.1794</v>
      </c>
      <c r="X1019" s="622">
        <v>0.373</v>
      </c>
      <c r="Y1019" s="623">
        <v>0.64270000000000005</v>
      </c>
    </row>
    <row r="1020" spans="1:25">
      <c r="A1020" s="227">
        <f t="shared" si="15"/>
        <v>102.3</v>
      </c>
      <c r="B1020" s="621">
        <v>3.78E-2</v>
      </c>
      <c r="C1020" s="622">
        <v>7.8299999999999995E-2</v>
      </c>
      <c r="D1020" s="623">
        <v>0.1348</v>
      </c>
      <c r="E1020" s="621">
        <v>3.78E-2</v>
      </c>
      <c r="F1020" s="622">
        <v>7.8299999999999995E-2</v>
      </c>
      <c r="G1020" s="623">
        <v>0.13489999999999999</v>
      </c>
      <c r="H1020" s="621">
        <v>4.3700000000000003E-2</v>
      </c>
      <c r="I1020" s="622">
        <v>9.0399999999999994E-2</v>
      </c>
      <c r="J1020" s="623">
        <v>0.15559999999999999</v>
      </c>
      <c r="K1020" s="621">
        <v>4.9399999999999999E-2</v>
      </c>
      <c r="L1020" s="622">
        <v>0.1022</v>
      </c>
      <c r="M1020" s="623">
        <v>0.1759</v>
      </c>
      <c r="N1020" s="621">
        <v>5.3499999999999999E-2</v>
      </c>
      <c r="O1020" s="622">
        <v>0.11070000000000001</v>
      </c>
      <c r="P1020" s="623">
        <v>0.19059999999999999</v>
      </c>
      <c r="Q1020" s="621">
        <v>7.5499999999999998E-2</v>
      </c>
      <c r="R1020" s="622">
        <v>0.15640000000000001</v>
      </c>
      <c r="S1020" s="623">
        <v>0.26929999999999998</v>
      </c>
      <c r="T1020" s="621">
        <v>0.14510000000000001</v>
      </c>
      <c r="U1020" s="622">
        <v>0.30109999999999998</v>
      </c>
      <c r="V1020" s="623">
        <v>0.51859999999999995</v>
      </c>
      <c r="W1020" s="621">
        <v>0.18</v>
      </c>
      <c r="X1020" s="622">
        <v>0.374</v>
      </c>
      <c r="Y1020" s="623">
        <v>0.64410000000000001</v>
      </c>
    </row>
    <row r="1021" spans="1:25">
      <c r="A1021" s="227">
        <f t="shared" si="15"/>
        <v>102.4</v>
      </c>
      <c r="B1021" s="621">
        <v>3.7900000000000003E-2</v>
      </c>
      <c r="C1021" s="622">
        <v>7.85E-2</v>
      </c>
      <c r="D1021" s="623">
        <v>0.1351</v>
      </c>
      <c r="E1021" s="621">
        <v>3.7999999999999999E-2</v>
      </c>
      <c r="F1021" s="622">
        <v>7.85E-2</v>
      </c>
      <c r="G1021" s="623">
        <v>0.13519999999999999</v>
      </c>
      <c r="H1021" s="621">
        <v>4.3799999999999999E-2</v>
      </c>
      <c r="I1021" s="622">
        <v>9.06E-2</v>
      </c>
      <c r="J1021" s="623">
        <v>0.156</v>
      </c>
      <c r="K1021" s="621">
        <v>4.9500000000000002E-2</v>
      </c>
      <c r="L1021" s="622">
        <v>0.1024</v>
      </c>
      <c r="M1021" s="623">
        <v>0.17630000000000001</v>
      </c>
      <c r="N1021" s="621">
        <v>5.3600000000000002E-2</v>
      </c>
      <c r="O1021" s="622">
        <v>0.1109</v>
      </c>
      <c r="P1021" s="623">
        <v>0.191</v>
      </c>
      <c r="Q1021" s="621">
        <v>7.5800000000000006E-2</v>
      </c>
      <c r="R1021" s="622">
        <v>0.15679999999999999</v>
      </c>
      <c r="S1021" s="623">
        <v>0.26989999999999997</v>
      </c>
      <c r="T1021" s="621">
        <v>0.14560000000000001</v>
      </c>
      <c r="U1021" s="622">
        <v>0.3019</v>
      </c>
      <c r="V1021" s="623">
        <v>0.51980000000000004</v>
      </c>
      <c r="W1021" s="621">
        <v>0.18049999999999999</v>
      </c>
      <c r="X1021" s="622">
        <v>0.37490000000000001</v>
      </c>
      <c r="Y1021" s="623">
        <v>0.64559999999999995</v>
      </c>
    </row>
    <row r="1022" spans="1:25">
      <c r="A1022" s="227">
        <f t="shared" si="15"/>
        <v>102.5</v>
      </c>
      <c r="B1022" s="621">
        <v>3.8100000000000002E-2</v>
      </c>
      <c r="C1022" s="622">
        <v>7.8700000000000006E-2</v>
      </c>
      <c r="D1022" s="623">
        <v>0.13539999999999999</v>
      </c>
      <c r="E1022" s="621">
        <v>3.8100000000000002E-2</v>
      </c>
      <c r="F1022" s="622">
        <v>7.8700000000000006E-2</v>
      </c>
      <c r="G1022" s="623">
        <v>0.13550000000000001</v>
      </c>
      <c r="H1022" s="621">
        <v>4.3900000000000002E-2</v>
      </c>
      <c r="I1022" s="622">
        <v>9.0800000000000006E-2</v>
      </c>
      <c r="J1022" s="623">
        <v>0.15629999999999999</v>
      </c>
      <c r="K1022" s="621">
        <v>4.9700000000000001E-2</v>
      </c>
      <c r="L1022" s="622">
        <v>0.1027</v>
      </c>
      <c r="M1022" s="623">
        <v>0.1767</v>
      </c>
      <c r="N1022" s="621">
        <v>5.3800000000000001E-2</v>
      </c>
      <c r="O1022" s="622">
        <v>0.11119999999999999</v>
      </c>
      <c r="P1022" s="623">
        <v>0.19139999999999999</v>
      </c>
      <c r="Q1022" s="621">
        <v>7.5999999999999998E-2</v>
      </c>
      <c r="R1022" s="622">
        <v>0.15720000000000001</v>
      </c>
      <c r="S1022" s="623">
        <v>0.27050000000000002</v>
      </c>
      <c r="T1022" s="621">
        <v>0.14610000000000001</v>
      </c>
      <c r="U1022" s="622">
        <v>0.30270000000000002</v>
      </c>
      <c r="V1022" s="623">
        <v>0.52100000000000002</v>
      </c>
      <c r="W1022" s="621">
        <v>0.18110000000000001</v>
      </c>
      <c r="X1022" s="622">
        <v>0.37580000000000002</v>
      </c>
      <c r="Y1022" s="623">
        <v>0.64710000000000001</v>
      </c>
    </row>
    <row r="1023" spans="1:25">
      <c r="A1023" s="227">
        <f t="shared" si="15"/>
        <v>102.6</v>
      </c>
      <c r="B1023" s="621">
        <v>3.8199999999999998E-2</v>
      </c>
      <c r="C1023" s="622">
        <v>7.8899999999999998E-2</v>
      </c>
      <c r="D1023" s="623">
        <v>0.13569999999999999</v>
      </c>
      <c r="E1023" s="621">
        <v>3.8199999999999998E-2</v>
      </c>
      <c r="F1023" s="622">
        <v>7.8899999999999998E-2</v>
      </c>
      <c r="G1023" s="623">
        <v>0.1358</v>
      </c>
      <c r="H1023" s="621">
        <v>4.41E-2</v>
      </c>
      <c r="I1023" s="622">
        <v>9.11E-2</v>
      </c>
      <c r="J1023" s="623">
        <v>0.15670000000000001</v>
      </c>
      <c r="K1023" s="621">
        <v>4.9799999999999997E-2</v>
      </c>
      <c r="L1023" s="622">
        <v>0.10290000000000001</v>
      </c>
      <c r="M1023" s="623">
        <v>0.17710000000000001</v>
      </c>
      <c r="N1023" s="621">
        <v>5.3999999999999999E-2</v>
      </c>
      <c r="O1023" s="622">
        <v>0.1115</v>
      </c>
      <c r="P1023" s="623">
        <v>0.19189999999999999</v>
      </c>
      <c r="Q1023" s="621">
        <v>7.6300000000000007E-2</v>
      </c>
      <c r="R1023" s="622">
        <v>0.15759999999999999</v>
      </c>
      <c r="S1023" s="623">
        <v>0.2712</v>
      </c>
      <c r="T1023" s="621">
        <v>0.14649999999999999</v>
      </c>
      <c r="U1023" s="622">
        <v>0.3034</v>
      </c>
      <c r="V1023" s="623">
        <v>0.5222</v>
      </c>
      <c r="W1023" s="621">
        <v>0.1817</v>
      </c>
      <c r="X1023" s="622">
        <v>0.37680000000000002</v>
      </c>
      <c r="Y1023" s="623">
        <v>0.64859999999999995</v>
      </c>
    </row>
    <row r="1024" spans="1:25">
      <c r="A1024" s="227">
        <f t="shared" si="15"/>
        <v>102.7</v>
      </c>
      <c r="B1024" s="621">
        <v>3.8300000000000001E-2</v>
      </c>
      <c r="C1024" s="622">
        <v>7.9100000000000004E-2</v>
      </c>
      <c r="D1024" s="623">
        <v>0.13600000000000001</v>
      </c>
      <c r="E1024" s="621">
        <v>3.8300000000000001E-2</v>
      </c>
      <c r="F1024" s="622">
        <v>7.9100000000000004E-2</v>
      </c>
      <c r="G1024" s="623">
        <v>0.1361</v>
      </c>
      <c r="H1024" s="621">
        <v>4.4200000000000003E-2</v>
      </c>
      <c r="I1024" s="622">
        <v>9.1300000000000006E-2</v>
      </c>
      <c r="J1024" s="623">
        <v>0.157</v>
      </c>
      <c r="K1024" s="621">
        <v>0.05</v>
      </c>
      <c r="L1024" s="622">
        <v>0.1032</v>
      </c>
      <c r="M1024" s="623">
        <v>0.17749999999999999</v>
      </c>
      <c r="N1024" s="621">
        <v>5.4199999999999998E-2</v>
      </c>
      <c r="O1024" s="622">
        <v>0.1118</v>
      </c>
      <c r="P1024" s="623">
        <v>0.1923</v>
      </c>
      <c r="Q1024" s="621">
        <v>7.6499999999999999E-2</v>
      </c>
      <c r="R1024" s="622">
        <v>0.158</v>
      </c>
      <c r="S1024" s="623">
        <v>0.27179999999999999</v>
      </c>
      <c r="T1024" s="621">
        <v>0.14699999999999999</v>
      </c>
      <c r="U1024" s="622">
        <v>0.30420000000000003</v>
      </c>
      <c r="V1024" s="623">
        <v>0.52339999999999998</v>
      </c>
      <c r="W1024" s="621">
        <v>0.18229999999999999</v>
      </c>
      <c r="X1024" s="622">
        <v>0.37780000000000002</v>
      </c>
      <c r="Y1024" s="623">
        <v>0.65010000000000001</v>
      </c>
    </row>
    <row r="1025" spans="1:25">
      <c r="A1025" s="227">
        <f t="shared" si="15"/>
        <v>102.8</v>
      </c>
      <c r="B1025" s="621">
        <v>3.85E-2</v>
      </c>
      <c r="C1025" s="622">
        <v>7.9299999999999995E-2</v>
      </c>
      <c r="D1025" s="623">
        <v>0.1363</v>
      </c>
      <c r="E1025" s="621">
        <v>3.85E-2</v>
      </c>
      <c r="F1025" s="622">
        <v>7.9299999999999995E-2</v>
      </c>
      <c r="G1025" s="623">
        <v>0.13639999999999999</v>
      </c>
      <c r="H1025" s="621">
        <v>4.4400000000000002E-2</v>
      </c>
      <c r="I1025" s="622">
        <v>9.1499999999999998E-2</v>
      </c>
      <c r="J1025" s="623">
        <v>0.15740000000000001</v>
      </c>
      <c r="K1025" s="621">
        <v>5.0200000000000002E-2</v>
      </c>
      <c r="L1025" s="622">
        <v>0.10349999999999999</v>
      </c>
      <c r="M1025" s="623">
        <v>0.1779</v>
      </c>
      <c r="N1025" s="621">
        <v>5.4399999999999997E-2</v>
      </c>
      <c r="O1025" s="622">
        <v>0.11210000000000001</v>
      </c>
      <c r="P1025" s="623">
        <v>0.1928</v>
      </c>
      <c r="Q1025" s="621">
        <v>7.6799999999999993E-2</v>
      </c>
      <c r="R1025" s="622">
        <v>0.15840000000000001</v>
      </c>
      <c r="S1025" s="623">
        <v>0.27239999999999998</v>
      </c>
      <c r="T1025" s="621">
        <v>0.14749999999999999</v>
      </c>
      <c r="U1025" s="622">
        <v>0.30499999999999999</v>
      </c>
      <c r="V1025" s="623">
        <v>0.52459999999999996</v>
      </c>
      <c r="W1025" s="621">
        <v>0.18290000000000001</v>
      </c>
      <c r="X1025" s="622">
        <v>0.37869999999999998</v>
      </c>
      <c r="Y1025" s="623">
        <v>0.65159999999999996</v>
      </c>
    </row>
    <row r="1026" spans="1:25">
      <c r="A1026" s="227">
        <f t="shared" si="15"/>
        <v>102.9</v>
      </c>
      <c r="B1026" s="621">
        <v>3.8600000000000002E-2</v>
      </c>
      <c r="C1026" s="622">
        <v>7.9500000000000001E-2</v>
      </c>
      <c r="D1026" s="623">
        <v>0.13669999999999999</v>
      </c>
      <c r="E1026" s="621">
        <v>3.8600000000000002E-2</v>
      </c>
      <c r="F1026" s="622">
        <v>7.9500000000000001E-2</v>
      </c>
      <c r="G1026" s="623">
        <v>0.13669999999999999</v>
      </c>
      <c r="H1026" s="621">
        <v>4.4499999999999998E-2</v>
      </c>
      <c r="I1026" s="622">
        <v>9.1800000000000007E-2</v>
      </c>
      <c r="J1026" s="623">
        <v>0.1578</v>
      </c>
      <c r="K1026" s="621">
        <v>5.04E-2</v>
      </c>
      <c r="L1026" s="622">
        <v>0.1037</v>
      </c>
      <c r="M1026" s="623">
        <v>0.1784</v>
      </c>
      <c r="N1026" s="621">
        <v>5.45E-2</v>
      </c>
      <c r="O1026" s="622">
        <v>0.1124</v>
      </c>
      <c r="P1026" s="623">
        <v>0.19320000000000001</v>
      </c>
      <c r="Q1026" s="621">
        <v>7.7100000000000002E-2</v>
      </c>
      <c r="R1026" s="622">
        <v>0.1588</v>
      </c>
      <c r="S1026" s="623">
        <v>0.27310000000000001</v>
      </c>
      <c r="T1026" s="621">
        <v>0.14810000000000001</v>
      </c>
      <c r="U1026" s="622">
        <v>0.30580000000000002</v>
      </c>
      <c r="V1026" s="623">
        <v>0.52590000000000003</v>
      </c>
      <c r="W1026" s="621">
        <v>0.18360000000000001</v>
      </c>
      <c r="X1026" s="622">
        <v>0.37980000000000003</v>
      </c>
      <c r="Y1026" s="623">
        <v>0.65310000000000001</v>
      </c>
    </row>
    <row r="1027" spans="1:25">
      <c r="A1027" s="227">
        <f t="shared" si="15"/>
        <v>103</v>
      </c>
      <c r="B1027" s="621">
        <v>3.8699999999999998E-2</v>
      </c>
      <c r="C1027" s="622">
        <v>7.9699999999999993E-2</v>
      </c>
      <c r="D1027" s="623">
        <v>0.13700000000000001</v>
      </c>
      <c r="E1027" s="621">
        <v>3.8800000000000001E-2</v>
      </c>
      <c r="F1027" s="622">
        <v>7.9799999999999996E-2</v>
      </c>
      <c r="G1027" s="623">
        <v>0.1371</v>
      </c>
      <c r="H1027" s="621">
        <v>4.4699999999999997E-2</v>
      </c>
      <c r="I1027" s="622">
        <v>9.1999999999999998E-2</v>
      </c>
      <c r="J1027" s="623">
        <v>0.15820000000000001</v>
      </c>
      <c r="K1027" s="621">
        <v>5.0500000000000003E-2</v>
      </c>
      <c r="L1027" s="622">
        <v>0.104</v>
      </c>
      <c r="M1027" s="623">
        <v>0.17879999999999999</v>
      </c>
      <c r="N1027" s="621">
        <v>5.4699999999999999E-2</v>
      </c>
      <c r="O1027" s="622">
        <v>0.11269999999999999</v>
      </c>
      <c r="P1027" s="623">
        <v>0.19370000000000001</v>
      </c>
      <c r="Q1027" s="621">
        <v>7.7299999999999994E-2</v>
      </c>
      <c r="R1027" s="622">
        <v>0.1593</v>
      </c>
      <c r="S1027" s="623">
        <v>0.2737</v>
      </c>
      <c r="T1027" s="621">
        <v>0.14860000000000001</v>
      </c>
      <c r="U1027" s="622">
        <v>0.30659999999999998</v>
      </c>
      <c r="V1027" s="623">
        <v>0.52710000000000001</v>
      </c>
      <c r="W1027" s="621">
        <v>0.1842</v>
      </c>
      <c r="X1027" s="622">
        <v>0.38080000000000003</v>
      </c>
      <c r="Y1027" s="623">
        <v>0.65459999999999996</v>
      </c>
    </row>
    <row r="1028" spans="1:25">
      <c r="A1028" s="227">
        <f t="shared" si="15"/>
        <v>103.1</v>
      </c>
      <c r="B1028" s="621">
        <v>3.8899999999999997E-2</v>
      </c>
      <c r="C1028" s="622">
        <v>7.9899999999999999E-2</v>
      </c>
      <c r="D1028" s="623">
        <v>0.13730000000000001</v>
      </c>
      <c r="E1028" s="621">
        <v>3.8899999999999997E-2</v>
      </c>
      <c r="F1028" s="622">
        <v>0.08</v>
      </c>
      <c r="G1028" s="623">
        <v>0.13739999999999999</v>
      </c>
      <c r="H1028" s="621">
        <v>4.4900000000000002E-2</v>
      </c>
      <c r="I1028" s="622">
        <v>9.2299999999999993E-2</v>
      </c>
      <c r="J1028" s="623">
        <v>0.1585</v>
      </c>
      <c r="K1028" s="621">
        <v>5.0700000000000002E-2</v>
      </c>
      <c r="L1028" s="622">
        <v>0.1043</v>
      </c>
      <c r="M1028" s="623">
        <v>0.1792</v>
      </c>
      <c r="N1028" s="621">
        <v>5.4899999999999997E-2</v>
      </c>
      <c r="O1028" s="622">
        <v>0.113</v>
      </c>
      <c r="P1028" s="623">
        <v>0.19409999999999999</v>
      </c>
      <c r="Q1028" s="621">
        <v>7.7600000000000002E-2</v>
      </c>
      <c r="R1028" s="622">
        <v>0.15970000000000001</v>
      </c>
      <c r="S1028" s="623">
        <v>0.27439999999999998</v>
      </c>
      <c r="T1028" s="621">
        <v>0.14910000000000001</v>
      </c>
      <c r="U1028" s="622">
        <v>0.3075</v>
      </c>
      <c r="V1028" s="623">
        <v>0.52839999999999998</v>
      </c>
      <c r="W1028" s="621">
        <v>0.18490000000000001</v>
      </c>
      <c r="X1028" s="622">
        <v>0.38179999999999997</v>
      </c>
      <c r="Y1028" s="623">
        <v>0.65620000000000001</v>
      </c>
    </row>
    <row r="1029" spans="1:25">
      <c r="A1029" s="227">
        <f t="shared" si="15"/>
        <v>103.2</v>
      </c>
      <c r="B1029" s="621">
        <v>3.9E-2</v>
      </c>
      <c r="C1029" s="622">
        <v>8.0100000000000005E-2</v>
      </c>
      <c r="D1029" s="623">
        <v>0.1376</v>
      </c>
      <c r="E1029" s="621">
        <v>3.9E-2</v>
      </c>
      <c r="F1029" s="622">
        <v>8.0199999999999994E-2</v>
      </c>
      <c r="G1029" s="623">
        <v>0.13769999999999999</v>
      </c>
      <c r="H1029" s="621">
        <v>4.4999999999999998E-2</v>
      </c>
      <c r="I1029" s="622">
        <v>9.2499999999999999E-2</v>
      </c>
      <c r="J1029" s="623">
        <v>0.15890000000000001</v>
      </c>
      <c r="K1029" s="621">
        <v>5.0900000000000001E-2</v>
      </c>
      <c r="L1029" s="622">
        <v>0.1046</v>
      </c>
      <c r="M1029" s="623">
        <v>0.17960000000000001</v>
      </c>
      <c r="N1029" s="621">
        <v>5.5100000000000003E-2</v>
      </c>
      <c r="O1029" s="622">
        <v>0.1133</v>
      </c>
      <c r="P1029" s="623">
        <v>0.1946</v>
      </c>
      <c r="Q1029" s="621">
        <v>7.7899999999999997E-2</v>
      </c>
      <c r="R1029" s="622">
        <v>0.16009999999999999</v>
      </c>
      <c r="S1029" s="623">
        <v>0.27500000000000002</v>
      </c>
      <c r="T1029" s="621">
        <v>0.1497</v>
      </c>
      <c r="U1029" s="622">
        <v>0.30830000000000002</v>
      </c>
      <c r="V1029" s="623">
        <v>0.52959999999999996</v>
      </c>
      <c r="W1029" s="621">
        <v>0.18559999999999999</v>
      </c>
      <c r="X1029" s="622">
        <v>0.38290000000000002</v>
      </c>
      <c r="Y1029" s="623">
        <v>0.65780000000000005</v>
      </c>
    </row>
    <row r="1030" spans="1:25">
      <c r="A1030" s="227">
        <f t="shared" si="15"/>
        <v>103.3</v>
      </c>
      <c r="B1030" s="621">
        <v>3.9199999999999999E-2</v>
      </c>
      <c r="C1030" s="622">
        <v>8.0399999999999999E-2</v>
      </c>
      <c r="D1030" s="623">
        <v>0.13800000000000001</v>
      </c>
      <c r="E1030" s="621">
        <v>3.9199999999999999E-2</v>
      </c>
      <c r="F1030" s="622">
        <v>8.0399999999999999E-2</v>
      </c>
      <c r="G1030" s="623">
        <v>0.1381</v>
      </c>
      <c r="H1030" s="621">
        <v>4.5199999999999997E-2</v>
      </c>
      <c r="I1030" s="622">
        <v>9.2799999999999994E-2</v>
      </c>
      <c r="J1030" s="623">
        <v>0.1593</v>
      </c>
      <c r="K1030" s="621">
        <v>5.11E-2</v>
      </c>
      <c r="L1030" s="622">
        <v>0.10489999999999999</v>
      </c>
      <c r="M1030" s="623">
        <v>0.18010000000000001</v>
      </c>
      <c r="N1030" s="621">
        <v>5.5399999999999998E-2</v>
      </c>
      <c r="O1030" s="622">
        <v>0.11360000000000001</v>
      </c>
      <c r="P1030" s="623">
        <v>0.1951</v>
      </c>
      <c r="Q1030" s="621">
        <v>7.8200000000000006E-2</v>
      </c>
      <c r="R1030" s="622">
        <v>0.16059999999999999</v>
      </c>
      <c r="S1030" s="623">
        <v>0.2757</v>
      </c>
      <c r="T1030" s="621">
        <v>0.15029999999999999</v>
      </c>
      <c r="U1030" s="622">
        <v>0.30919999999999997</v>
      </c>
      <c r="V1030" s="623">
        <v>0.53090000000000004</v>
      </c>
      <c r="W1030" s="621">
        <v>0.18629999999999999</v>
      </c>
      <c r="X1030" s="622">
        <v>0.38390000000000002</v>
      </c>
      <c r="Y1030" s="623">
        <v>0.65939999999999999</v>
      </c>
    </row>
    <row r="1031" spans="1:25">
      <c r="A1031" s="227">
        <f t="shared" si="15"/>
        <v>103.4</v>
      </c>
      <c r="B1031" s="621">
        <v>3.9300000000000002E-2</v>
      </c>
      <c r="C1031" s="622">
        <v>8.0600000000000005E-2</v>
      </c>
      <c r="D1031" s="623">
        <v>0.13830000000000001</v>
      </c>
      <c r="E1031" s="621">
        <v>3.9300000000000002E-2</v>
      </c>
      <c r="F1031" s="622">
        <v>8.0600000000000005E-2</v>
      </c>
      <c r="G1031" s="623">
        <v>0.1384</v>
      </c>
      <c r="H1031" s="621">
        <v>4.5400000000000003E-2</v>
      </c>
      <c r="I1031" s="622">
        <v>9.3100000000000002E-2</v>
      </c>
      <c r="J1031" s="623">
        <v>0.15970000000000001</v>
      </c>
      <c r="K1031" s="621">
        <v>5.1299999999999998E-2</v>
      </c>
      <c r="L1031" s="622">
        <v>0.1052</v>
      </c>
      <c r="M1031" s="623">
        <v>0.18049999999999999</v>
      </c>
      <c r="N1031" s="621">
        <v>5.5599999999999997E-2</v>
      </c>
      <c r="O1031" s="622">
        <v>0.1139</v>
      </c>
      <c r="P1031" s="623">
        <v>0.19550000000000001</v>
      </c>
      <c r="Q1031" s="621">
        <v>7.85E-2</v>
      </c>
      <c r="R1031" s="622">
        <v>0.161</v>
      </c>
      <c r="S1031" s="623">
        <v>0.27639999999999998</v>
      </c>
      <c r="T1031" s="621">
        <v>0.15090000000000001</v>
      </c>
      <c r="U1031" s="622">
        <v>0.31009999999999999</v>
      </c>
      <c r="V1031" s="623">
        <v>0.53220000000000001</v>
      </c>
      <c r="W1031" s="621">
        <v>0.187</v>
      </c>
      <c r="X1031" s="622">
        <v>0.38500000000000001</v>
      </c>
      <c r="Y1031" s="623">
        <v>0.66100000000000003</v>
      </c>
    </row>
    <row r="1032" spans="1:25">
      <c r="A1032" s="227">
        <f t="shared" si="15"/>
        <v>103.5</v>
      </c>
      <c r="B1032" s="621">
        <v>3.95E-2</v>
      </c>
      <c r="C1032" s="622">
        <v>8.0799999999999997E-2</v>
      </c>
      <c r="D1032" s="623">
        <v>0.13869999999999999</v>
      </c>
      <c r="E1032" s="621">
        <v>3.95E-2</v>
      </c>
      <c r="F1032" s="622">
        <v>8.09E-2</v>
      </c>
      <c r="G1032" s="623">
        <v>0.13869999999999999</v>
      </c>
      <c r="H1032" s="621">
        <v>4.5600000000000002E-2</v>
      </c>
      <c r="I1032" s="622">
        <v>9.3299999999999994E-2</v>
      </c>
      <c r="J1032" s="623">
        <v>0.16009999999999999</v>
      </c>
      <c r="K1032" s="621">
        <v>5.1499999999999997E-2</v>
      </c>
      <c r="L1032" s="622">
        <v>0.1055</v>
      </c>
      <c r="M1032" s="623">
        <v>0.18099999999999999</v>
      </c>
      <c r="N1032" s="621">
        <v>5.5800000000000002E-2</v>
      </c>
      <c r="O1032" s="622">
        <v>0.1143</v>
      </c>
      <c r="P1032" s="623">
        <v>0.19600000000000001</v>
      </c>
      <c r="Q1032" s="621">
        <v>7.8799999999999995E-2</v>
      </c>
      <c r="R1032" s="622">
        <v>0.1615</v>
      </c>
      <c r="S1032" s="623">
        <v>0.27710000000000001</v>
      </c>
      <c r="T1032" s="621">
        <v>0.1515</v>
      </c>
      <c r="U1032" s="622">
        <v>0.311</v>
      </c>
      <c r="V1032" s="623">
        <v>0.53359999999999996</v>
      </c>
      <c r="W1032" s="621">
        <v>0.18779999999999999</v>
      </c>
      <c r="X1032" s="622">
        <v>0.3861</v>
      </c>
      <c r="Y1032" s="623">
        <v>0.66259999999999997</v>
      </c>
    </row>
    <row r="1033" spans="1:25">
      <c r="A1033" s="227">
        <f t="shared" si="15"/>
        <v>103.6</v>
      </c>
      <c r="B1033" s="621">
        <v>3.9600000000000003E-2</v>
      </c>
      <c r="C1033" s="622">
        <v>8.1100000000000005E-2</v>
      </c>
      <c r="D1033" s="623">
        <v>0.13900000000000001</v>
      </c>
      <c r="E1033" s="621">
        <v>3.9699999999999999E-2</v>
      </c>
      <c r="F1033" s="622">
        <v>8.1100000000000005E-2</v>
      </c>
      <c r="G1033" s="623">
        <v>0.1391</v>
      </c>
      <c r="H1033" s="621">
        <v>4.58E-2</v>
      </c>
      <c r="I1033" s="622">
        <v>9.3600000000000003E-2</v>
      </c>
      <c r="J1033" s="623">
        <v>0.1605</v>
      </c>
      <c r="K1033" s="621">
        <v>5.1700000000000003E-2</v>
      </c>
      <c r="L1033" s="622">
        <v>0.10580000000000001</v>
      </c>
      <c r="M1033" s="623">
        <v>0.18140000000000001</v>
      </c>
      <c r="N1033" s="621">
        <v>5.6000000000000001E-2</v>
      </c>
      <c r="O1033" s="622">
        <v>0.11459999999999999</v>
      </c>
      <c r="P1033" s="623">
        <v>0.19650000000000001</v>
      </c>
      <c r="Q1033" s="621">
        <v>7.9200000000000007E-2</v>
      </c>
      <c r="R1033" s="622">
        <v>0.16200000000000001</v>
      </c>
      <c r="S1033" s="623">
        <v>0.27779999999999999</v>
      </c>
      <c r="T1033" s="621">
        <v>0.15210000000000001</v>
      </c>
      <c r="U1033" s="622">
        <v>0.31190000000000001</v>
      </c>
      <c r="V1033" s="623">
        <v>0.53490000000000004</v>
      </c>
      <c r="W1033" s="621">
        <v>0.18859999999999999</v>
      </c>
      <c r="X1033" s="622">
        <v>0.38719999999999999</v>
      </c>
      <c r="Y1033" s="623">
        <v>0.6643</v>
      </c>
    </row>
    <row r="1034" spans="1:25">
      <c r="A1034" s="227">
        <f t="shared" ref="A1034:A1097" si="16">ROUND(A1033+0.1,1)</f>
        <v>103.7</v>
      </c>
      <c r="B1034" s="621">
        <v>3.9800000000000002E-2</v>
      </c>
      <c r="C1034" s="622">
        <v>8.1299999999999997E-2</v>
      </c>
      <c r="D1034" s="623">
        <v>0.1394</v>
      </c>
      <c r="E1034" s="621">
        <v>3.9800000000000002E-2</v>
      </c>
      <c r="F1034" s="622">
        <v>8.14E-2</v>
      </c>
      <c r="G1034" s="623">
        <v>0.1394</v>
      </c>
      <c r="H1034" s="621">
        <v>4.5999999999999999E-2</v>
      </c>
      <c r="I1034" s="622">
        <v>9.3899999999999997E-2</v>
      </c>
      <c r="J1034" s="623">
        <v>0.16089999999999999</v>
      </c>
      <c r="K1034" s="621">
        <v>5.1900000000000002E-2</v>
      </c>
      <c r="L1034" s="622">
        <v>0.1061</v>
      </c>
      <c r="M1034" s="623">
        <v>0.18190000000000001</v>
      </c>
      <c r="N1034" s="621">
        <v>5.6300000000000003E-2</v>
      </c>
      <c r="O1034" s="622">
        <v>0.1149</v>
      </c>
      <c r="P1034" s="623">
        <v>0.19700000000000001</v>
      </c>
      <c r="Q1034" s="621">
        <v>7.9500000000000001E-2</v>
      </c>
      <c r="R1034" s="622">
        <v>0.16250000000000001</v>
      </c>
      <c r="S1034" s="623">
        <v>0.27850000000000003</v>
      </c>
      <c r="T1034" s="621">
        <v>0.1527</v>
      </c>
      <c r="U1034" s="622">
        <v>0.31280000000000002</v>
      </c>
      <c r="V1034" s="623">
        <v>0.53620000000000001</v>
      </c>
      <c r="W1034" s="621">
        <v>0.1893</v>
      </c>
      <c r="X1034" s="622">
        <v>0.38840000000000002</v>
      </c>
      <c r="Y1034" s="623">
        <v>0.66600000000000004</v>
      </c>
    </row>
    <row r="1035" spans="1:25">
      <c r="A1035" s="227">
        <f t="shared" si="16"/>
        <v>103.8</v>
      </c>
      <c r="B1035" s="621">
        <v>0.04</v>
      </c>
      <c r="C1035" s="622">
        <v>8.1500000000000003E-2</v>
      </c>
      <c r="D1035" s="623">
        <v>0.13969999999999999</v>
      </c>
      <c r="E1035" s="621">
        <v>0.04</v>
      </c>
      <c r="F1035" s="622">
        <v>8.1600000000000006E-2</v>
      </c>
      <c r="G1035" s="623">
        <v>0.13980000000000001</v>
      </c>
      <c r="H1035" s="621">
        <v>4.6100000000000002E-2</v>
      </c>
      <c r="I1035" s="622">
        <v>9.4200000000000006E-2</v>
      </c>
      <c r="J1035" s="623">
        <v>0.1613</v>
      </c>
      <c r="K1035" s="621">
        <v>5.2200000000000003E-2</v>
      </c>
      <c r="L1035" s="622">
        <v>0.10639999999999999</v>
      </c>
      <c r="M1035" s="623">
        <v>0.18229999999999999</v>
      </c>
      <c r="N1035" s="621">
        <v>5.6500000000000002E-2</v>
      </c>
      <c r="O1035" s="622">
        <v>0.1153</v>
      </c>
      <c r="P1035" s="623">
        <v>0.19750000000000001</v>
      </c>
      <c r="Q1035" s="621">
        <v>7.9799999999999996E-2</v>
      </c>
      <c r="R1035" s="622">
        <v>0.16289999999999999</v>
      </c>
      <c r="S1035" s="623">
        <v>0.2792</v>
      </c>
      <c r="T1035" s="621">
        <v>0.15340000000000001</v>
      </c>
      <c r="U1035" s="622">
        <v>0.31369999999999998</v>
      </c>
      <c r="V1035" s="623">
        <v>0.53759999999999997</v>
      </c>
      <c r="W1035" s="621">
        <v>0.19020000000000001</v>
      </c>
      <c r="X1035" s="622">
        <v>0.38950000000000001</v>
      </c>
      <c r="Y1035" s="623">
        <v>0.66759999999999997</v>
      </c>
    </row>
    <row r="1036" spans="1:25">
      <c r="A1036" s="227">
        <f t="shared" si="16"/>
        <v>103.9</v>
      </c>
      <c r="B1036" s="621">
        <v>4.0099999999999997E-2</v>
      </c>
      <c r="C1036" s="622">
        <v>8.1799999999999998E-2</v>
      </c>
      <c r="D1036" s="623">
        <v>0.1401</v>
      </c>
      <c r="E1036" s="621">
        <v>4.02E-2</v>
      </c>
      <c r="F1036" s="622">
        <v>8.1799999999999998E-2</v>
      </c>
      <c r="G1036" s="623">
        <v>0.1401</v>
      </c>
      <c r="H1036" s="621">
        <v>4.6300000000000001E-2</v>
      </c>
      <c r="I1036" s="622">
        <v>9.4399999999999998E-2</v>
      </c>
      <c r="J1036" s="623">
        <v>0.16170000000000001</v>
      </c>
      <c r="K1036" s="621">
        <v>5.2400000000000002E-2</v>
      </c>
      <c r="L1036" s="622">
        <v>0.10680000000000001</v>
      </c>
      <c r="M1036" s="623">
        <v>0.18279999999999999</v>
      </c>
      <c r="N1036" s="621">
        <v>5.67E-2</v>
      </c>
      <c r="O1036" s="622">
        <v>0.11559999999999999</v>
      </c>
      <c r="P1036" s="623">
        <v>0.19800000000000001</v>
      </c>
      <c r="Q1036" s="621">
        <v>8.0199999999999994E-2</v>
      </c>
      <c r="R1036" s="622">
        <v>0.16339999999999999</v>
      </c>
      <c r="S1036" s="623">
        <v>0.27989999999999998</v>
      </c>
      <c r="T1036" s="621">
        <v>0.154</v>
      </c>
      <c r="U1036" s="622">
        <v>0.31469999999999998</v>
      </c>
      <c r="V1036" s="623">
        <v>0.53900000000000003</v>
      </c>
      <c r="W1036" s="621">
        <v>0.191</v>
      </c>
      <c r="X1036" s="622">
        <v>0.39069999999999999</v>
      </c>
      <c r="Y1036" s="623">
        <v>0.66930000000000001</v>
      </c>
    </row>
    <row r="1037" spans="1:25">
      <c r="A1037" s="227">
        <f t="shared" si="16"/>
        <v>104</v>
      </c>
      <c r="B1037" s="621">
        <v>4.0300000000000002E-2</v>
      </c>
      <c r="C1037" s="622">
        <v>8.2000000000000003E-2</v>
      </c>
      <c r="D1037" s="623">
        <v>0.1404</v>
      </c>
      <c r="E1037" s="621">
        <v>4.0399999999999998E-2</v>
      </c>
      <c r="F1037" s="622">
        <v>8.2100000000000006E-2</v>
      </c>
      <c r="G1037" s="623">
        <v>0.14050000000000001</v>
      </c>
      <c r="H1037" s="621">
        <v>4.6600000000000003E-2</v>
      </c>
      <c r="I1037" s="622">
        <v>9.4700000000000006E-2</v>
      </c>
      <c r="J1037" s="623">
        <v>0.16209999999999999</v>
      </c>
      <c r="K1037" s="621">
        <v>5.2600000000000001E-2</v>
      </c>
      <c r="L1037" s="622">
        <v>0.1071</v>
      </c>
      <c r="M1037" s="623">
        <v>0.18329999999999999</v>
      </c>
      <c r="N1037" s="621">
        <v>5.7000000000000002E-2</v>
      </c>
      <c r="O1037" s="622">
        <v>0.11600000000000001</v>
      </c>
      <c r="P1037" s="623">
        <v>0.19850000000000001</v>
      </c>
      <c r="Q1037" s="621">
        <v>8.0500000000000002E-2</v>
      </c>
      <c r="R1037" s="622">
        <v>0.16389999999999999</v>
      </c>
      <c r="S1037" s="623">
        <v>0.28060000000000002</v>
      </c>
      <c r="T1037" s="621">
        <v>0.1547</v>
      </c>
      <c r="U1037" s="622">
        <v>0.31559999999999999</v>
      </c>
      <c r="V1037" s="623">
        <v>0.5403</v>
      </c>
      <c r="W1037" s="621">
        <v>0.1918</v>
      </c>
      <c r="X1037" s="622">
        <v>0.39190000000000003</v>
      </c>
      <c r="Y1037" s="623">
        <v>0.67110000000000003</v>
      </c>
    </row>
    <row r="1038" spans="1:25">
      <c r="A1038" s="227">
        <f t="shared" si="16"/>
        <v>104.1</v>
      </c>
      <c r="B1038" s="621">
        <v>4.0500000000000001E-2</v>
      </c>
      <c r="C1038" s="622">
        <v>8.2299999999999998E-2</v>
      </c>
      <c r="D1038" s="623">
        <v>0.14080000000000001</v>
      </c>
      <c r="E1038" s="621">
        <v>4.0500000000000001E-2</v>
      </c>
      <c r="F1038" s="622">
        <v>8.2400000000000001E-2</v>
      </c>
      <c r="G1038" s="623">
        <v>0.1409</v>
      </c>
      <c r="H1038" s="621">
        <v>4.6800000000000001E-2</v>
      </c>
      <c r="I1038" s="622">
        <v>9.5000000000000001E-2</v>
      </c>
      <c r="J1038" s="623">
        <v>0.16259999999999999</v>
      </c>
      <c r="K1038" s="621">
        <v>5.2900000000000003E-2</v>
      </c>
      <c r="L1038" s="622">
        <v>0.1074</v>
      </c>
      <c r="M1038" s="623">
        <v>0.1837</v>
      </c>
      <c r="N1038" s="621">
        <v>5.7299999999999997E-2</v>
      </c>
      <c r="O1038" s="622">
        <v>0.1164</v>
      </c>
      <c r="P1038" s="623">
        <v>0.19900000000000001</v>
      </c>
      <c r="Q1038" s="621">
        <v>8.09E-2</v>
      </c>
      <c r="R1038" s="622">
        <v>0.16439999999999999</v>
      </c>
      <c r="S1038" s="623">
        <v>0.28129999999999999</v>
      </c>
      <c r="T1038" s="621">
        <v>0.15540000000000001</v>
      </c>
      <c r="U1038" s="622">
        <v>0.31659999999999999</v>
      </c>
      <c r="V1038" s="623">
        <v>0.54179999999999995</v>
      </c>
      <c r="W1038" s="621">
        <v>0.19270000000000001</v>
      </c>
      <c r="X1038" s="622">
        <v>0.3931</v>
      </c>
      <c r="Y1038" s="623">
        <v>0.67279999999999995</v>
      </c>
    </row>
    <row r="1039" spans="1:25">
      <c r="A1039" s="227">
        <f t="shared" si="16"/>
        <v>104.2</v>
      </c>
      <c r="B1039" s="621">
        <v>4.07E-2</v>
      </c>
      <c r="C1039" s="622">
        <v>8.2600000000000007E-2</v>
      </c>
      <c r="D1039" s="623">
        <v>0.14119999999999999</v>
      </c>
      <c r="E1039" s="621">
        <v>4.07E-2</v>
      </c>
      <c r="F1039" s="622">
        <v>8.2600000000000007E-2</v>
      </c>
      <c r="G1039" s="623">
        <v>0.14119999999999999</v>
      </c>
      <c r="H1039" s="621">
        <v>4.7E-2</v>
      </c>
      <c r="I1039" s="622">
        <v>9.5299999999999996E-2</v>
      </c>
      <c r="J1039" s="623">
        <v>0.16300000000000001</v>
      </c>
      <c r="K1039" s="621">
        <v>5.3100000000000001E-2</v>
      </c>
      <c r="L1039" s="622">
        <v>0.10780000000000001</v>
      </c>
      <c r="M1039" s="623">
        <v>0.1842</v>
      </c>
      <c r="N1039" s="621">
        <v>5.7500000000000002E-2</v>
      </c>
      <c r="O1039" s="622">
        <v>0.1167</v>
      </c>
      <c r="P1039" s="623">
        <v>0.1996</v>
      </c>
      <c r="Q1039" s="621">
        <v>8.1299999999999997E-2</v>
      </c>
      <c r="R1039" s="622">
        <v>0.16500000000000001</v>
      </c>
      <c r="S1039" s="623">
        <v>0.28210000000000002</v>
      </c>
      <c r="T1039" s="621">
        <v>0.15609999999999999</v>
      </c>
      <c r="U1039" s="622">
        <v>0.31759999999999999</v>
      </c>
      <c r="V1039" s="623">
        <v>0.54320000000000002</v>
      </c>
      <c r="W1039" s="621">
        <v>0.19359999999999999</v>
      </c>
      <c r="X1039" s="622">
        <v>0.39439999999999997</v>
      </c>
      <c r="Y1039" s="623">
        <v>0.67459999999999998</v>
      </c>
    </row>
    <row r="1040" spans="1:25">
      <c r="A1040" s="227">
        <f t="shared" si="16"/>
        <v>104.3</v>
      </c>
      <c r="B1040" s="621">
        <v>4.0899999999999999E-2</v>
      </c>
      <c r="C1040" s="622">
        <v>8.2799999999999999E-2</v>
      </c>
      <c r="D1040" s="623">
        <v>0.14149999999999999</v>
      </c>
      <c r="E1040" s="621">
        <v>4.0899999999999999E-2</v>
      </c>
      <c r="F1040" s="622">
        <v>8.2900000000000001E-2</v>
      </c>
      <c r="G1040" s="623">
        <v>0.1416</v>
      </c>
      <c r="H1040" s="621">
        <v>4.7199999999999999E-2</v>
      </c>
      <c r="I1040" s="622">
        <v>9.5600000000000004E-2</v>
      </c>
      <c r="J1040" s="623">
        <v>0.16339999999999999</v>
      </c>
      <c r="K1040" s="621">
        <v>5.3400000000000003E-2</v>
      </c>
      <c r="L1040" s="622">
        <v>0.1081</v>
      </c>
      <c r="M1040" s="623">
        <v>0.1847</v>
      </c>
      <c r="N1040" s="621">
        <v>5.7799999999999997E-2</v>
      </c>
      <c r="O1040" s="622">
        <v>0.1171</v>
      </c>
      <c r="P1040" s="623">
        <v>0.2001</v>
      </c>
      <c r="Q1040" s="621">
        <v>8.1699999999999995E-2</v>
      </c>
      <c r="R1040" s="622">
        <v>0.16550000000000001</v>
      </c>
      <c r="S1040" s="623">
        <v>0.2828</v>
      </c>
      <c r="T1040" s="621">
        <v>0.15690000000000001</v>
      </c>
      <c r="U1040" s="622">
        <v>0.31859999999999999</v>
      </c>
      <c r="V1040" s="623">
        <v>0.54459999999999997</v>
      </c>
      <c r="W1040" s="621">
        <v>0.19450000000000001</v>
      </c>
      <c r="X1040" s="622">
        <v>0.39560000000000001</v>
      </c>
      <c r="Y1040" s="623">
        <v>0.6764</v>
      </c>
    </row>
    <row r="1041" spans="1:25">
      <c r="A1041" s="227">
        <f t="shared" si="16"/>
        <v>104.4</v>
      </c>
      <c r="B1041" s="621">
        <v>4.1099999999999998E-2</v>
      </c>
      <c r="C1041" s="622">
        <v>8.3099999999999993E-2</v>
      </c>
      <c r="D1041" s="623">
        <v>0.1419</v>
      </c>
      <c r="E1041" s="621">
        <v>4.1099999999999998E-2</v>
      </c>
      <c r="F1041" s="622">
        <v>8.3099999999999993E-2</v>
      </c>
      <c r="G1041" s="623">
        <v>0.14199999999999999</v>
      </c>
      <c r="H1041" s="621">
        <v>4.7399999999999998E-2</v>
      </c>
      <c r="I1041" s="622">
        <v>9.5899999999999999E-2</v>
      </c>
      <c r="J1041" s="623">
        <v>0.16389999999999999</v>
      </c>
      <c r="K1041" s="621">
        <v>5.3600000000000002E-2</v>
      </c>
      <c r="L1041" s="622">
        <v>0.1085</v>
      </c>
      <c r="M1041" s="623">
        <v>0.1852</v>
      </c>
      <c r="N1041" s="621">
        <v>5.8099999999999999E-2</v>
      </c>
      <c r="O1041" s="622">
        <v>0.11749999999999999</v>
      </c>
      <c r="P1041" s="623">
        <v>0.2006</v>
      </c>
      <c r="Q1041" s="621">
        <v>8.2000000000000003E-2</v>
      </c>
      <c r="R1041" s="622">
        <v>0.16600000000000001</v>
      </c>
      <c r="S1041" s="623">
        <v>0.28360000000000002</v>
      </c>
      <c r="T1041" s="621">
        <v>0.15759999999999999</v>
      </c>
      <c r="U1041" s="622">
        <v>0.31969999999999998</v>
      </c>
      <c r="V1041" s="623">
        <v>0.54610000000000003</v>
      </c>
      <c r="W1041" s="621">
        <v>0.19539999999999999</v>
      </c>
      <c r="X1041" s="622">
        <v>0.39689999999999998</v>
      </c>
      <c r="Y1041" s="623">
        <v>0.67820000000000003</v>
      </c>
    </row>
    <row r="1042" spans="1:25">
      <c r="A1042" s="227">
        <f t="shared" si="16"/>
        <v>104.5</v>
      </c>
      <c r="B1042" s="621">
        <v>4.1300000000000003E-2</v>
      </c>
      <c r="C1042" s="622">
        <v>8.3400000000000002E-2</v>
      </c>
      <c r="D1042" s="623">
        <v>0.14230000000000001</v>
      </c>
      <c r="E1042" s="621">
        <v>4.1300000000000003E-2</v>
      </c>
      <c r="F1042" s="622">
        <v>8.3400000000000002E-2</v>
      </c>
      <c r="G1042" s="623">
        <v>0.1424</v>
      </c>
      <c r="H1042" s="621">
        <v>4.7699999999999999E-2</v>
      </c>
      <c r="I1042" s="622">
        <v>9.6299999999999997E-2</v>
      </c>
      <c r="J1042" s="623">
        <v>0.1643</v>
      </c>
      <c r="K1042" s="621">
        <v>5.3900000000000003E-2</v>
      </c>
      <c r="L1042" s="622">
        <v>0.10879999999999999</v>
      </c>
      <c r="M1042" s="623">
        <v>0.1857</v>
      </c>
      <c r="N1042" s="621">
        <v>5.8400000000000001E-2</v>
      </c>
      <c r="O1042" s="622">
        <v>0.1179</v>
      </c>
      <c r="P1042" s="623">
        <v>0.20119999999999999</v>
      </c>
      <c r="Q1042" s="621">
        <v>8.2500000000000004E-2</v>
      </c>
      <c r="R1042" s="622">
        <v>0.1666</v>
      </c>
      <c r="S1042" s="623">
        <v>0.2843</v>
      </c>
      <c r="T1042" s="621">
        <v>0.15840000000000001</v>
      </c>
      <c r="U1042" s="622">
        <v>0.32069999999999999</v>
      </c>
      <c r="V1042" s="623">
        <v>0.54749999999999999</v>
      </c>
      <c r="W1042" s="621">
        <v>0.19639999999999999</v>
      </c>
      <c r="X1042" s="622">
        <v>0.3982</v>
      </c>
      <c r="Y1042" s="623">
        <v>0.68</v>
      </c>
    </row>
    <row r="1043" spans="1:25">
      <c r="A1043" s="227">
        <f t="shared" si="16"/>
        <v>104.6</v>
      </c>
      <c r="B1043" s="621">
        <v>4.1500000000000002E-2</v>
      </c>
      <c r="C1043" s="622">
        <v>8.3599999999999994E-2</v>
      </c>
      <c r="D1043" s="623">
        <v>0.14269999999999999</v>
      </c>
      <c r="E1043" s="621">
        <v>4.1500000000000002E-2</v>
      </c>
      <c r="F1043" s="622">
        <v>8.3699999999999997E-2</v>
      </c>
      <c r="G1043" s="623">
        <v>0.14280000000000001</v>
      </c>
      <c r="H1043" s="621">
        <v>4.7899999999999998E-2</v>
      </c>
      <c r="I1043" s="622">
        <v>9.6600000000000005E-2</v>
      </c>
      <c r="J1043" s="623">
        <v>0.16470000000000001</v>
      </c>
      <c r="K1043" s="621">
        <v>5.4100000000000002E-2</v>
      </c>
      <c r="L1043" s="622">
        <v>0.10920000000000001</v>
      </c>
      <c r="M1043" s="623">
        <v>0.1862</v>
      </c>
      <c r="N1043" s="621">
        <v>5.8700000000000002E-2</v>
      </c>
      <c r="O1043" s="622">
        <v>0.1183</v>
      </c>
      <c r="P1043" s="623">
        <v>0.20169999999999999</v>
      </c>
      <c r="Q1043" s="621">
        <v>8.2900000000000001E-2</v>
      </c>
      <c r="R1043" s="622">
        <v>0.1671</v>
      </c>
      <c r="S1043" s="623">
        <v>0.28510000000000002</v>
      </c>
      <c r="T1043" s="621">
        <v>0.15920000000000001</v>
      </c>
      <c r="U1043" s="622">
        <v>0.32179999999999997</v>
      </c>
      <c r="V1043" s="623">
        <v>0.54900000000000004</v>
      </c>
      <c r="W1043" s="621">
        <v>0.19739999999999999</v>
      </c>
      <c r="X1043" s="622">
        <v>0.39960000000000001</v>
      </c>
      <c r="Y1043" s="623">
        <v>0.68189999999999995</v>
      </c>
    </row>
    <row r="1044" spans="1:25">
      <c r="A1044" s="227">
        <f t="shared" si="16"/>
        <v>104.7</v>
      </c>
      <c r="B1044" s="621">
        <v>4.1700000000000001E-2</v>
      </c>
      <c r="C1044" s="622">
        <v>8.3900000000000002E-2</v>
      </c>
      <c r="D1044" s="623">
        <v>0.1431</v>
      </c>
      <c r="E1044" s="621">
        <v>4.1700000000000001E-2</v>
      </c>
      <c r="F1044" s="622">
        <v>8.4000000000000005E-2</v>
      </c>
      <c r="G1044" s="623">
        <v>0.14319999999999999</v>
      </c>
      <c r="H1044" s="621">
        <v>4.82E-2</v>
      </c>
      <c r="I1044" s="622">
        <v>9.69E-2</v>
      </c>
      <c r="J1044" s="623">
        <v>0.16520000000000001</v>
      </c>
      <c r="K1044" s="621">
        <v>5.4399999999999997E-2</v>
      </c>
      <c r="L1044" s="622">
        <v>0.1095</v>
      </c>
      <c r="M1044" s="623">
        <v>0.1867</v>
      </c>
      <c r="N1044" s="621">
        <v>5.8999999999999997E-2</v>
      </c>
      <c r="O1044" s="622">
        <v>0.1187</v>
      </c>
      <c r="P1044" s="623">
        <v>0.20230000000000001</v>
      </c>
      <c r="Q1044" s="621">
        <v>8.3299999999999999E-2</v>
      </c>
      <c r="R1044" s="622">
        <v>0.16769999999999999</v>
      </c>
      <c r="S1044" s="623">
        <v>0.28589999999999999</v>
      </c>
      <c r="T1044" s="621">
        <v>0.16</v>
      </c>
      <c r="U1044" s="622">
        <v>0.32290000000000002</v>
      </c>
      <c r="V1044" s="623">
        <v>0.55049999999999999</v>
      </c>
      <c r="W1044" s="621">
        <v>0.19839999999999999</v>
      </c>
      <c r="X1044" s="622">
        <v>0.40089999999999998</v>
      </c>
      <c r="Y1044" s="623">
        <v>0.68369999999999997</v>
      </c>
    </row>
    <row r="1045" spans="1:25">
      <c r="A1045" s="227">
        <f t="shared" si="16"/>
        <v>104.8</v>
      </c>
      <c r="B1045" s="621">
        <v>4.19E-2</v>
      </c>
      <c r="C1045" s="622">
        <v>8.4199999999999997E-2</v>
      </c>
      <c r="D1045" s="623">
        <v>0.14349999999999999</v>
      </c>
      <c r="E1045" s="621">
        <v>4.2000000000000003E-2</v>
      </c>
      <c r="F1045" s="622">
        <v>8.43E-2</v>
      </c>
      <c r="G1045" s="623">
        <v>0.14360000000000001</v>
      </c>
      <c r="H1045" s="621">
        <v>4.8399999999999999E-2</v>
      </c>
      <c r="I1045" s="622">
        <v>9.7199999999999995E-2</v>
      </c>
      <c r="J1045" s="623">
        <v>0.16569999999999999</v>
      </c>
      <c r="K1045" s="621">
        <v>5.4699999999999999E-2</v>
      </c>
      <c r="L1045" s="622">
        <v>0.1099</v>
      </c>
      <c r="M1045" s="623">
        <v>0.18729999999999999</v>
      </c>
      <c r="N1045" s="621">
        <v>5.9299999999999999E-2</v>
      </c>
      <c r="O1045" s="622">
        <v>0.1191</v>
      </c>
      <c r="P1045" s="623">
        <v>0.20280000000000001</v>
      </c>
      <c r="Q1045" s="621">
        <v>8.3699999999999997E-2</v>
      </c>
      <c r="R1045" s="622">
        <v>0.16830000000000001</v>
      </c>
      <c r="S1045" s="623">
        <v>0.28670000000000001</v>
      </c>
      <c r="T1045" s="621">
        <v>0.16089999999999999</v>
      </c>
      <c r="U1045" s="622">
        <v>0.32400000000000001</v>
      </c>
      <c r="V1045" s="623">
        <v>0.55210000000000004</v>
      </c>
      <c r="W1045" s="621">
        <v>0.19939999999999999</v>
      </c>
      <c r="X1045" s="622">
        <v>0.40229999999999999</v>
      </c>
      <c r="Y1045" s="623">
        <v>0.68559999999999999</v>
      </c>
    </row>
    <row r="1046" spans="1:25">
      <c r="A1046" s="227">
        <f t="shared" si="16"/>
        <v>104.9</v>
      </c>
      <c r="B1046" s="621">
        <v>4.2200000000000001E-2</v>
      </c>
      <c r="C1046" s="622">
        <v>8.4500000000000006E-2</v>
      </c>
      <c r="D1046" s="623">
        <v>0.1439</v>
      </c>
      <c r="E1046" s="621">
        <v>4.2200000000000001E-2</v>
      </c>
      <c r="F1046" s="622">
        <v>8.4599999999999995E-2</v>
      </c>
      <c r="G1046" s="623">
        <v>0.14399999999999999</v>
      </c>
      <c r="H1046" s="621">
        <v>4.87E-2</v>
      </c>
      <c r="I1046" s="622">
        <v>9.7600000000000006E-2</v>
      </c>
      <c r="J1046" s="623">
        <v>0.1661</v>
      </c>
      <c r="K1046" s="621">
        <v>5.5E-2</v>
      </c>
      <c r="L1046" s="622">
        <v>0.1103</v>
      </c>
      <c r="M1046" s="623">
        <v>0.18779999999999999</v>
      </c>
      <c r="N1046" s="621">
        <v>5.96E-2</v>
      </c>
      <c r="O1046" s="622">
        <v>0.1195</v>
      </c>
      <c r="P1046" s="623">
        <v>0.2034</v>
      </c>
      <c r="Q1046" s="621">
        <v>8.4199999999999997E-2</v>
      </c>
      <c r="R1046" s="622">
        <v>0.16889999999999999</v>
      </c>
      <c r="S1046" s="623">
        <v>0.28749999999999998</v>
      </c>
      <c r="T1046" s="621">
        <v>0.16170000000000001</v>
      </c>
      <c r="U1046" s="622">
        <v>0.3251</v>
      </c>
      <c r="V1046" s="623">
        <v>0.55359999999999998</v>
      </c>
      <c r="W1046" s="621">
        <v>0.20050000000000001</v>
      </c>
      <c r="X1046" s="622">
        <v>0.4037</v>
      </c>
      <c r="Y1046" s="623">
        <v>0.68759999999999999</v>
      </c>
    </row>
    <row r="1047" spans="1:25">
      <c r="A1047" s="227">
        <f t="shared" si="16"/>
        <v>105</v>
      </c>
      <c r="B1047" s="621">
        <v>4.24E-2</v>
      </c>
      <c r="C1047" s="622">
        <v>8.48E-2</v>
      </c>
      <c r="D1047" s="623">
        <v>0.14430000000000001</v>
      </c>
      <c r="E1047" s="621">
        <v>4.24E-2</v>
      </c>
      <c r="F1047" s="622">
        <v>8.4900000000000003E-2</v>
      </c>
      <c r="G1047" s="623">
        <v>0.1444</v>
      </c>
      <c r="H1047" s="621">
        <v>4.8899999999999999E-2</v>
      </c>
      <c r="I1047" s="622">
        <v>9.7900000000000001E-2</v>
      </c>
      <c r="J1047" s="623">
        <v>0.1666</v>
      </c>
      <c r="K1047" s="621">
        <v>5.5300000000000002E-2</v>
      </c>
      <c r="L1047" s="622">
        <v>0.11070000000000001</v>
      </c>
      <c r="M1047" s="623">
        <v>0.1883</v>
      </c>
      <c r="N1047" s="621">
        <v>5.9900000000000002E-2</v>
      </c>
      <c r="O1047" s="622">
        <v>0.11990000000000001</v>
      </c>
      <c r="P1047" s="623">
        <v>0.20399999999999999</v>
      </c>
      <c r="Q1047" s="621">
        <v>8.4599999999999995E-2</v>
      </c>
      <c r="R1047" s="622">
        <v>0.16950000000000001</v>
      </c>
      <c r="S1047" s="623">
        <v>0.2883</v>
      </c>
      <c r="T1047" s="621">
        <v>0.16259999999999999</v>
      </c>
      <c r="U1047" s="622">
        <v>0.32629999999999998</v>
      </c>
      <c r="V1047" s="623">
        <v>0.55520000000000003</v>
      </c>
      <c r="W1047" s="621">
        <v>0.2016</v>
      </c>
      <c r="X1047" s="622">
        <v>0.40510000000000002</v>
      </c>
      <c r="Y1047" s="623">
        <v>0.6895</v>
      </c>
    </row>
    <row r="1048" spans="1:25">
      <c r="A1048" s="227">
        <f t="shared" si="16"/>
        <v>105.1</v>
      </c>
      <c r="B1048" s="621">
        <v>4.2599999999999999E-2</v>
      </c>
      <c r="C1048" s="622">
        <v>8.5099999999999995E-2</v>
      </c>
      <c r="D1048" s="623">
        <v>0.1447</v>
      </c>
      <c r="E1048" s="621">
        <v>4.2599999999999999E-2</v>
      </c>
      <c r="F1048" s="622">
        <v>8.5199999999999998E-2</v>
      </c>
      <c r="G1048" s="623">
        <v>0.14480000000000001</v>
      </c>
      <c r="H1048" s="621">
        <v>4.9200000000000001E-2</v>
      </c>
      <c r="I1048" s="622">
        <v>9.8299999999999998E-2</v>
      </c>
      <c r="J1048" s="623">
        <v>0.1671</v>
      </c>
      <c r="K1048" s="621">
        <v>5.5599999999999997E-2</v>
      </c>
      <c r="L1048" s="622">
        <v>0.1111</v>
      </c>
      <c r="M1048" s="623">
        <v>0.18890000000000001</v>
      </c>
      <c r="N1048" s="621">
        <v>6.0199999999999997E-2</v>
      </c>
      <c r="O1048" s="622">
        <v>0.1203</v>
      </c>
      <c r="P1048" s="623">
        <v>0.2046</v>
      </c>
      <c r="Q1048" s="621">
        <v>8.5099999999999995E-2</v>
      </c>
      <c r="R1048" s="622">
        <v>0.1701</v>
      </c>
      <c r="S1048" s="623">
        <v>0.28910000000000002</v>
      </c>
      <c r="T1048" s="621">
        <v>0.16350000000000001</v>
      </c>
      <c r="U1048" s="622">
        <v>0.32740000000000002</v>
      </c>
      <c r="V1048" s="623">
        <v>0.55679999999999996</v>
      </c>
      <c r="W1048" s="621">
        <v>0.20269999999999999</v>
      </c>
      <c r="X1048" s="622">
        <v>0.40660000000000002</v>
      </c>
      <c r="Y1048" s="623">
        <v>0.6915</v>
      </c>
    </row>
    <row r="1049" spans="1:25">
      <c r="A1049" s="227">
        <f t="shared" si="16"/>
        <v>105.2</v>
      </c>
      <c r="B1049" s="621">
        <v>4.2900000000000001E-2</v>
      </c>
      <c r="C1049" s="622">
        <v>8.5400000000000004E-2</v>
      </c>
      <c r="D1049" s="623">
        <v>0.14510000000000001</v>
      </c>
      <c r="E1049" s="621">
        <v>4.2900000000000001E-2</v>
      </c>
      <c r="F1049" s="622">
        <v>8.5500000000000007E-2</v>
      </c>
      <c r="G1049" s="623">
        <v>0.1452</v>
      </c>
      <c r="H1049" s="621">
        <v>4.9500000000000002E-2</v>
      </c>
      <c r="I1049" s="622">
        <v>9.8599999999999993E-2</v>
      </c>
      <c r="J1049" s="623">
        <v>0.1676</v>
      </c>
      <c r="K1049" s="621">
        <v>5.5899999999999998E-2</v>
      </c>
      <c r="L1049" s="622">
        <v>0.1115</v>
      </c>
      <c r="M1049" s="623">
        <v>0.18940000000000001</v>
      </c>
      <c r="N1049" s="621">
        <v>6.0600000000000001E-2</v>
      </c>
      <c r="O1049" s="622">
        <v>0.1208</v>
      </c>
      <c r="P1049" s="623">
        <v>0.20519999999999999</v>
      </c>
      <c r="Q1049" s="621">
        <v>8.5599999999999996E-2</v>
      </c>
      <c r="R1049" s="622">
        <v>0.17069999999999999</v>
      </c>
      <c r="S1049" s="623">
        <v>0.28999999999999998</v>
      </c>
      <c r="T1049" s="621">
        <v>0.16439999999999999</v>
      </c>
      <c r="U1049" s="622">
        <v>0.3286</v>
      </c>
      <c r="V1049" s="623">
        <v>0.55840000000000001</v>
      </c>
      <c r="W1049" s="621">
        <v>0.20380000000000001</v>
      </c>
      <c r="X1049" s="622">
        <v>0.40799999999999997</v>
      </c>
      <c r="Y1049" s="623">
        <v>0.69350000000000001</v>
      </c>
    </row>
    <row r="1050" spans="1:25">
      <c r="A1050" s="227">
        <f t="shared" si="16"/>
        <v>105.3</v>
      </c>
      <c r="B1050" s="621">
        <v>4.3099999999999999E-2</v>
      </c>
      <c r="C1050" s="622">
        <v>8.5699999999999998E-2</v>
      </c>
      <c r="D1050" s="623">
        <v>0.14549999999999999</v>
      </c>
      <c r="E1050" s="621">
        <v>4.3099999999999999E-2</v>
      </c>
      <c r="F1050" s="622">
        <v>8.5800000000000001E-2</v>
      </c>
      <c r="G1050" s="623">
        <v>0.14560000000000001</v>
      </c>
      <c r="H1050" s="621">
        <v>4.9799999999999997E-2</v>
      </c>
      <c r="I1050" s="622">
        <v>9.9000000000000005E-2</v>
      </c>
      <c r="J1050" s="623">
        <v>0.16800000000000001</v>
      </c>
      <c r="K1050" s="621">
        <v>5.62E-2</v>
      </c>
      <c r="L1050" s="622">
        <v>0.1119</v>
      </c>
      <c r="M1050" s="623">
        <v>0.19</v>
      </c>
      <c r="N1050" s="621">
        <v>6.0900000000000003E-2</v>
      </c>
      <c r="O1050" s="622">
        <v>0.1212</v>
      </c>
      <c r="P1050" s="623">
        <v>0.20580000000000001</v>
      </c>
      <c r="Q1050" s="621">
        <v>8.6099999999999996E-2</v>
      </c>
      <c r="R1050" s="622">
        <v>0.17130000000000001</v>
      </c>
      <c r="S1050" s="623">
        <v>0.2908</v>
      </c>
      <c r="T1050" s="621">
        <v>0.16539999999999999</v>
      </c>
      <c r="U1050" s="622">
        <v>0.32979999999999998</v>
      </c>
      <c r="V1050" s="623">
        <v>0.56000000000000005</v>
      </c>
      <c r="W1050" s="621">
        <v>0.20499999999999999</v>
      </c>
      <c r="X1050" s="622">
        <v>0.40949999999999998</v>
      </c>
      <c r="Y1050" s="623">
        <v>0.69550000000000001</v>
      </c>
    </row>
    <row r="1051" spans="1:25">
      <c r="A1051" s="227">
        <f t="shared" si="16"/>
        <v>105.4</v>
      </c>
      <c r="B1051" s="621">
        <v>4.3400000000000001E-2</v>
      </c>
      <c r="C1051" s="622">
        <v>8.6099999999999996E-2</v>
      </c>
      <c r="D1051" s="623">
        <v>0.14599999999999999</v>
      </c>
      <c r="E1051" s="621">
        <v>4.3400000000000001E-2</v>
      </c>
      <c r="F1051" s="622">
        <v>8.6099999999999996E-2</v>
      </c>
      <c r="G1051" s="623">
        <v>0.14610000000000001</v>
      </c>
      <c r="H1051" s="621">
        <v>5.0099999999999999E-2</v>
      </c>
      <c r="I1051" s="622">
        <v>9.9400000000000002E-2</v>
      </c>
      <c r="J1051" s="623">
        <v>0.16850000000000001</v>
      </c>
      <c r="K1051" s="621">
        <v>5.6599999999999998E-2</v>
      </c>
      <c r="L1051" s="622">
        <v>0.1123</v>
      </c>
      <c r="M1051" s="623">
        <v>0.1905</v>
      </c>
      <c r="N1051" s="621">
        <v>6.13E-2</v>
      </c>
      <c r="O1051" s="622">
        <v>0.1217</v>
      </c>
      <c r="P1051" s="623">
        <v>0.2064</v>
      </c>
      <c r="Q1051" s="621">
        <v>8.6599999999999996E-2</v>
      </c>
      <c r="R1051" s="622">
        <v>0.17199999999999999</v>
      </c>
      <c r="S1051" s="623">
        <v>0.29170000000000001</v>
      </c>
      <c r="T1051" s="621">
        <v>0.1663</v>
      </c>
      <c r="U1051" s="622">
        <v>0.33110000000000001</v>
      </c>
      <c r="V1051" s="623">
        <v>0.56169999999999998</v>
      </c>
      <c r="W1051" s="621">
        <v>0.20619999999999999</v>
      </c>
      <c r="X1051" s="622">
        <v>0.41110000000000002</v>
      </c>
      <c r="Y1051" s="623">
        <v>0.6976</v>
      </c>
    </row>
    <row r="1052" spans="1:25">
      <c r="A1052" s="227">
        <f t="shared" si="16"/>
        <v>105.5</v>
      </c>
      <c r="B1052" s="621">
        <v>4.36E-2</v>
      </c>
      <c r="C1052" s="622">
        <v>8.6400000000000005E-2</v>
      </c>
      <c r="D1052" s="623">
        <v>0.1464</v>
      </c>
      <c r="E1052" s="621">
        <v>4.36E-2</v>
      </c>
      <c r="F1052" s="622">
        <v>8.6400000000000005E-2</v>
      </c>
      <c r="G1052" s="623">
        <v>0.14649999999999999</v>
      </c>
      <c r="H1052" s="621">
        <v>5.04E-2</v>
      </c>
      <c r="I1052" s="622">
        <v>9.98E-2</v>
      </c>
      <c r="J1052" s="623">
        <v>0.16900000000000001</v>
      </c>
      <c r="K1052" s="621">
        <v>5.6899999999999999E-2</v>
      </c>
      <c r="L1052" s="622">
        <v>0.1128</v>
      </c>
      <c r="M1052" s="623">
        <v>0.19109999999999999</v>
      </c>
      <c r="N1052" s="621">
        <v>6.1699999999999998E-2</v>
      </c>
      <c r="O1052" s="622">
        <v>0.1221</v>
      </c>
      <c r="P1052" s="623">
        <v>0.20699999999999999</v>
      </c>
      <c r="Q1052" s="621">
        <v>8.7099999999999997E-2</v>
      </c>
      <c r="R1052" s="622">
        <v>0.1726</v>
      </c>
      <c r="S1052" s="623">
        <v>0.29260000000000003</v>
      </c>
      <c r="T1052" s="621">
        <v>0.1673</v>
      </c>
      <c r="U1052" s="622">
        <v>0.33229999999999998</v>
      </c>
      <c r="V1052" s="623">
        <v>0.56340000000000001</v>
      </c>
      <c r="W1052" s="621">
        <v>0.20749999999999999</v>
      </c>
      <c r="X1052" s="622">
        <v>0.41260000000000002</v>
      </c>
      <c r="Y1052" s="623">
        <v>0.6996</v>
      </c>
    </row>
    <row r="1053" spans="1:25">
      <c r="A1053" s="227">
        <f t="shared" si="16"/>
        <v>105.6</v>
      </c>
      <c r="B1053" s="621">
        <v>4.3900000000000002E-2</v>
      </c>
      <c r="C1053" s="622">
        <v>8.6699999999999999E-2</v>
      </c>
      <c r="D1053" s="623">
        <v>0.1469</v>
      </c>
      <c r="E1053" s="621">
        <v>4.3900000000000002E-2</v>
      </c>
      <c r="F1053" s="622">
        <v>8.6800000000000002E-2</v>
      </c>
      <c r="G1053" s="623">
        <v>0.1469</v>
      </c>
      <c r="H1053" s="621">
        <v>5.0700000000000002E-2</v>
      </c>
      <c r="I1053" s="622">
        <v>0.10009999999999999</v>
      </c>
      <c r="J1053" s="623">
        <v>0.1696</v>
      </c>
      <c r="K1053" s="621">
        <v>5.7299999999999997E-2</v>
      </c>
      <c r="L1053" s="622">
        <v>0.1132</v>
      </c>
      <c r="M1053" s="623">
        <v>0.19170000000000001</v>
      </c>
      <c r="N1053" s="621">
        <v>6.2E-2</v>
      </c>
      <c r="O1053" s="622">
        <v>0.1226</v>
      </c>
      <c r="P1053" s="623">
        <v>0.20760000000000001</v>
      </c>
      <c r="Q1053" s="621">
        <v>8.7599999999999997E-2</v>
      </c>
      <c r="R1053" s="622">
        <v>0.17330000000000001</v>
      </c>
      <c r="S1053" s="623">
        <v>0.29349999999999998</v>
      </c>
      <c r="T1053" s="621">
        <v>0.16839999999999999</v>
      </c>
      <c r="U1053" s="622">
        <v>0.33360000000000001</v>
      </c>
      <c r="V1053" s="623">
        <v>0.56510000000000005</v>
      </c>
      <c r="W1053" s="621">
        <v>0.2087</v>
      </c>
      <c r="X1053" s="622">
        <v>0.41420000000000001</v>
      </c>
      <c r="Y1053" s="623">
        <v>0.70179999999999998</v>
      </c>
    </row>
    <row r="1054" spans="1:25">
      <c r="A1054" s="227">
        <f t="shared" si="16"/>
        <v>105.7</v>
      </c>
      <c r="B1054" s="621">
        <v>4.4200000000000003E-2</v>
      </c>
      <c r="C1054" s="622">
        <v>8.7099999999999997E-2</v>
      </c>
      <c r="D1054" s="623">
        <v>0.14729999999999999</v>
      </c>
      <c r="E1054" s="621">
        <v>4.4200000000000003E-2</v>
      </c>
      <c r="F1054" s="622">
        <v>8.7099999999999997E-2</v>
      </c>
      <c r="G1054" s="623">
        <v>0.1474</v>
      </c>
      <c r="H1054" s="621">
        <v>5.0999999999999997E-2</v>
      </c>
      <c r="I1054" s="622">
        <v>0.10050000000000001</v>
      </c>
      <c r="J1054" s="623">
        <v>0.1701</v>
      </c>
      <c r="K1054" s="621">
        <v>5.7599999999999998E-2</v>
      </c>
      <c r="L1054" s="622">
        <v>0.11360000000000001</v>
      </c>
      <c r="M1054" s="623">
        <v>0.1923</v>
      </c>
      <c r="N1054" s="621">
        <v>6.2399999999999997E-2</v>
      </c>
      <c r="O1054" s="622">
        <v>0.1231</v>
      </c>
      <c r="P1054" s="623">
        <v>0.20830000000000001</v>
      </c>
      <c r="Q1054" s="621">
        <v>8.8200000000000001E-2</v>
      </c>
      <c r="R1054" s="622">
        <v>0.17399999999999999</v>
      </c>
      <c r="S1054" s="623">
        <v>0.29430000000000001</v>
      </c>
      <c r="T1054" s="621">
        <v>0.1694</v>
      </c>
      <c r="U1054" s="622">
        <v>0.33489999999999998</v>
      </c>
      <c r="V1054" s="623">
        <v>0.56679999999999997</v>
      </c>
      <c r="W1054" s="621">
        <v>0.21</v>
      </c>
      <c r="X1054" s="622">
        <v>0.41589999999999999</v>
      </c>
      <c r="Y1054" s="623">
        <v>0.70389999999999997</v>
      </c>
    </row>
    <row r="1055" spans="1:25">
      <c r="A1055" s="227">
        <f t="shared" si="16"/>
        <v>105.8</v>
      </c>
      <c r="B1055" s="621">
        <v>4.4400000000000002E-2</v>
      </c>
      <c r="C1055" s="622">
        <v>8.7400000000000005E-2</v>
      </c>
      <c r="D1055" s="623">
        <v>0.14779999999999999</v>
      </c>
      <c r="E1055" s="621">
        <v>4.4499999999999998E-2</v>
      </c>
      <c r="F1055" s="622">
        <v>8.7499999999999994E-2</v>
      </c>
      <c r="G1055" s="623">
        <v>0.1479</v>
      </c>
      <c r="H1055" s="621">
        <v>5.1299999999999998E-2</v>
      </c>
      <c r="I1055" s="622">
        <v>0.1009</v>
      </c>
      <c r="J1055" s="623">
        <v>0.1706</v>
      </c>
      <c r="K1055" s="621">
        <v>5.8000000000000003E-2</v>
      </c>
      <c r="L1055" s="622">
        <v>0.11409999999999999</v>
      </c>
      <c r="M1055" s="623">
        <v>0.1928</v>
      </c>
      <c r="N1055" s="621">
        <v>6.2799999999999995E-2</v>
      </c>
      <c r="O1055" s="622">
        <v>0.1236</v>
      </c>
      <c r="P1055" s="623">
        <v>0.2089</v>
      </c>
      <c r="Q1055" s="621">
        <v>8.8700000000000001E-2</v>
      </c>
      <c r="R1055" s="622">
        <v>0.17469999999999999</v>
      </c>
      <c r="S1055" s="623">
        <v>0.29530000000000001</v>
      </c>
      <c r="T1055" s="621">
        <v>0.17050000000000001</v>
      </c>
      <c r="U1055" s="622">
        <v>0.33629999999999999</v>
      </c>
      <c r="V1055" s="623">
        <v>0.56850000000000001</v>
      </c>
      <c r="W1055" s="621">
        <v>0.2114</v>
      </c>
      <c r="X1055" s="622">
        <v>0.41749999999999998</v>
      </c>
      <c r="Y1055" s="623">
        <v>0.70609999999999995</v>
      </c>
    </row>
    <row r="1056" spans="1:25">
      <c r="A1056" s="227">
        <f t="shared" si="16"/>
        <v>105.9</v>
      </c>
      <c r="B1056" s="621">
        <v>4.4699999999999997E-2</v>
      </c>
      <c r="C1056" s="622">
        <v>8.7800000000000003E-2</v>
      </c>
      <c r="D1056" s="623">
        <v>0.1482</v>
      </c>
      <c r="E1056" s="621">
        <v>4.48E-2</v>
      </c>
      <c r="F1056" s="622">
        <v>8.7800000000000003E-2</v>
      </c>
      <c r="G1056" s="623">
        <v>0.14829999999999999</v>
      </c>
      <c r="H1056" s="621">
        <v>5.16E-2</v>
      </c>
      <c r="I1056" s="622">
        <v>0.1013</v>
      </c>
      <c r="J1056" s="623">
        <v>0.1711</v>
      </c>
      <c r="K1056" s="621">
        <v>5.8400000000000001E-2</v>
      </c>
      <c r="L1056" s="622">
        <v>0.11459999999999999</v>
      </c>
      <c r="M1056" s="623">
        <v>0.19350000000000001</v>
      </c>
      <c r="N1056" s="621">
        <v>6.3200000000000006E-2</v>
      </c>
      <c r="O1056" s="622">
        <v>0.1241</v>
      </c>
      <c r="P1056" s="623">
        <v>0.20960000000000001</v>
      </c>
      <c r="Q1056" s="621">
        <v>8.9300000000000004E-2</v>
      </c>
      <c r="R1056" s="622">
        <v>0.1754</v>
      </c>
      <c r="S1056" s="623">
        <v>0.29620000000000002</v>
      </c>
      <c r="T1056" s="621">
        <v>0.1716</v>
      </c>
      <c r="U1056" s="622">
        <v>0.33760000000000001</v>
      </c>
      <c r="V1056" s="623">
        <v>0.57030000000000003</v>
      </c>
      <c r="W1056" s="621">
        <v>0.2127</v>
      </c>
      <c r="X1056" s="622">
        <v>0.41920000000000002</v>
      </c>
      <c r="Y1056" s="623">
        <v>0.70830000000000004</v>
      </c>
    </row>
    <row r="1057" spans="1:25">
      <c r="A1057" s="227">
        <f t="shared" si="16"/>
        <v>106</v>
      </c>
      <c r="B1057" s="621">
        <v>4.4999999999999998E-2</v>
      </c>
      <c r="C1057" s="622">
        <v>8.8099999999999998E-2</v>
      </c>
      <c r="D1057" s="623">
        <v>0.1487</v>
      </c>
      <c r="E1057" s="621">
        <v>4.5100000000000001E-2</v>
      </c>
      <c r="F1057" s="622">
        <v>8.8200000000000001E-2</v>
      </c>
      <c r="G1057" s="623">
        <v>0.14879999999999999</v>
      </c>
      <c r="H1057" s="621">
        <v>5.1999999999999998E-2</v>
      </c>
      <c r="I1057" s="622">
        <v>0.1018</v>
      </c>
      <c r="J1057" s="623">
        <v>0.17169999999999999</v>
      </c>
      <c r="K1057" s="621">
        <v>5.8799999999999998E-2</v>
      </c>
      <c r="L1057" s="622">
        <v>0.115</v>
      </c>
      <c r="M1057" s="623">
        <v>0.19409999999999999</v>
      </c>
      <c r="N1057" s="621">
        <v>6.3600000000000004E-2</v>
      </c>
      <c r="O1057" s="622">
        <v>0.1246</v>
      </c>
      <c r="P1057" s="623">
        <v>0.2102</v>
      </c>
      <c r="Q1057" s="621">
        <v>8.9899999999999994E-2</v>
      </c>
      <c r="R1057" s="622">
        <v>0.17610000000000001</v>
      </c>
      <c r="S1057" s="623">
        <v>0.29709999999999998</v>
      </c>
      <c r="T1057" s="621">
        <v>0.17269999999999999</v>
      </c>
      <c r="U1057" s="622">
        <v>0.33900000000000002</v>
      </c>
      <c r="V1057" s="623">
        <v>0.57210000000000005</v>
      </c>
      <c r="W1057" s="621">
        <v>0.21410000000000001</v>
      </c>
      <c r="X1057" s="622">
        <v>0.4209</v>
      </c>
      <c r="Y1057" s="623">
        <v>0.71050000000000002</v>
      </c>
    </row>
    <row r="1058" spans="1:25">
      <c r="A1058" s="227">
        <f t="shared" si="16"/>
        <v>106.1</v>
      </c>
      <c r="B1058" s="621">
        <v>4.53E-2</v>
      </c>
      <c r="C1058" s="622">
        <v>8.8499999999999995E-2</v>
      </c>
      <c r="D1058" s="623">
        <v>0.1492</v>
      </c>
      <c r="E1058" s="621">
        <v>4.5400000000000003E-2</v>
      </c>
      <c r="F1058" s="622">
        <v>8.8599999999999998E-2</v>
      </c>
      <c r="G1058" s="623">
        <v>0.14929999999999999</v>
      </c>
      <c r="H1058" s="621">
        <v>5.2299999999999999E-2</v>
      </c>
      <c r="I1058" s="622">
        <v>0.1022</v>
      </c>
      <c r="J1058" s="623">
        <v>0.17219999999999999</v>
      </c>
      <c r="K1058" s="621">
        <v>5.9200000000000003E-2</v>
      </c>
      <c r="L1058" s="622">
        <v>0.11550000000000001</v>
      </c>
      <c r="M1058" s="623">
        <v>0.19470000000000001</v>
      </c>
      <c r="N1058" s="621">
        <v>6.4100000000000004E-2</v>
      </c>
      <c r="O1058" s="622">
        <v>0.12509999999999999</v>
      </c>
      <c r="P1058" s="623">
        <v>0.2109</v>
      </c>
      <c r="Q1058" s="621">
        <v>9.0499999999999997E-2</v>
      </c>
      <c r="R1058" s="622">
        <v>0.17680000000000001</v>
      </c>
      <c r="S1058" s="623">
        <v>0.29809999999999998</v>
      </c>
      <c r="T1058" s="621">
        <v>0.1739</v>
      </c>
      <c r="U1058" s="622">
        <v>0.34039999999999998</v>
      </c>
      <c r="V1058" s="623">
        <v>0.57399999999999995</v>
      </c>
      <c r="W1058" s="621">
        <v>0.21560000000000001</v>
      </c>
      <c r="X1058" s="622">
        <v>0.42270000000000002</v>
      </c>
      <c r="Y1058" s="623">
        <v>0.71279999999999999</v>
      </c>
    </row>
    <row r="1059" spans="1:25">
      <c r="A1059" s="227">
        <f t="shared" si="16"/>
        <v>106.2</v>
      </c>
      <c r="B1059" s="621">
        <v>4.5600000000000002E-2</v>
      </c>
      <c r="C1059" s="622">
        <v>8.8900000000000007E-2</v>
      </c>
      <c r="D1059" s="623">
        <v>0.1497</v>
      </c>
      <c r="E1059" s="621">
        <v>4.5699999999999998E-2</v>
      </c>
      <c r="F1059" s="622">
        <v>8.8900000000000007E-2</v>
      </c>
      <c r="G1059" s="623">
        <v>0.1497</v>
      </c>
      <c r="H1059" s="621">
        <v>5.2699999999999997E-2</v>
      </c>
      <c r="I1059" s="622">
        <v>0.1026</v>
      </c>
      <c r="J1059" s="623">
        <v>0.17280000000000001</v>
      </c>
      <c r="K1059" s="621">
        <v>5.96E-2</v>
      </c>
      <c r="L1059" s="622">
        <v>0.11600000000000001</v>
      </c>
      <c r="M1059" s="623">
        <v>0.1953</v>
      </c>
      <c r="N1059" s="621">
        <v>6.4500000000000002E-2</v>
      </c>
      <c r="O1059" s="622">
        <v>0.12570000000000001</v>
      </c>
      <c r="P1059" s="623">
        <v>0.21160000000000001</v>
      </c>
      <c r="Q1059" s="621">
        <v>9.11E-2</v>
      </c>
      <c r="R1059" s="622">
        <v>0.17760000000000001</v>
      </c>
      <c r="S1059" s="623">
        <v>0.29899999999999999</v>
      </c>
      <c r="T1059" s="621">
        <v>0.17510000000000001</v>
      </c>
      <c r="U1059" s="622">
        <v>0.34189999999999998</v>
      </c>
      <c r="V1059" s="623">
        <v>0.57579999999999998</v>
      </c>
      <c r="W1059" s="621">
        <v>0.21709999999999999</v>
      </c>
      <c r="X1059" s="622">
        <v>0.42449999999999999</v>
      </c>
      <c r="Y1059" s="623">
        <v>0.71509999999999996</v>
      </c>
    </row>
    <row r="1060" spans="1:25">
      <c r="A1060" s="227">
        <f t="shared" si="16"/>
        <v>106.3</v>
      </c>
      <c r="B1060" s="621">
        <v>4.5999999999999999E-2</v>
      </c>
      <c r="C1060" s="622">
        <v>8.9300000000000004E-2</v>
      </c>
      <c r="D1060" s="623">
        <v>0.15010000000000001</v>
      </c>
      <c r="E1060" s="621">
        <v>4.5999999999999999E-2</v>
      </c>
      <c r="F1060" s="622">
        <v>8.9300000000000004E-2</v>
      </c>
      <c r="G1060" s="623">
        <v>0.1502</v>
      </c>
      <c r="H1060" s="621">
        <v>5.3100000000000001E-2</v>
      </c>
      <c r="I1060" s="622">
        <v>0.1031</v>
      </c>
      <c r="J1060" s="623">
        <v>0.1734</v>
      </c>
      <c r="K1060" s="621">
        <v>0.06</v>
      </c>
      <c r="L1060" s="622">
        <v>0.11650000000000001</v>
      </c>
      <c r="M1060" s="623">
        <v>0.19600000000000001</v>
      </c>
      <c r="N1060" s="621">
        <v>6.5000000000000002E-2</v>
      </c>
      <c r="O1060" s="622">
        <v>0.12620000000000001</v>
      </c>
      <c r="P1060" s="623">
        <v>0.21229999999999999</v>
      </c>
      <c r="Q1060" s="621">
        <v>9.1800000000000007E-2</v>
      </c>
      <c r="R1060" s="622">
        <v>0.1784</v>
      </c>
      <c r="S1060" s="623">
        <v>0.3</v>
      </c>
      <c r="T1060" s="621">
        <v>0.17630000000000001</v>
      </c>
      <c r="U1060" s="622">
        <v>0.34329999999999999</v>
      </c>
      <c r="V1060" s="623">
        <v>0.57769999999999999</v>
      </c>
      <c r="W1060" s="621">
        <v>0.21859999999999999</v>
      </c>
      <c r="X1060" s="622">
        <v>0.42630000000000001</v>
      </c>
      <c r="Y1060" s="623">
        <v>0.71740000000000004</v>
      </c>
    </row>
    <row r="1061" spans="1:25">
      <c r="A1061" s="227">
        <f t="shared" si="16"/>
        <v>106.4</v>
      </c>
      <c r="B1061" s="621">
        <v>4.6300000000000001E-2</v>
      </c>
      <c r="C1061" s="622">
        <v>8.9700000000000002E-2</v>
      </c>
      <c r="D1061" s="623">
        <v>0.15060000000000001</v>
      </c>
      <c r="E1061" s="621">
        <v>4.6300000000000001E-2</v>
      </c>
      <c r="F1061" s="622">
        <v>8.9700000000000002E-2</v>
      </c>
      <c r="G1061" s="623">
        <v>0.1507</v>
      </c>
      <c r="H1061" s="621">
        <v>5.3400000000000003E-2</v>
      </c>
      <c r="I1061" s="622">
        <v>0.10349999999999999</v>
      </c>
      <c r="J1061" s="623">
        <v>0.1739</v>
      </c>
      <c r="K1061" s="621">
        <v>6.0400000000000002E-2</v>
      </c>
      <c r="L1061" s="622">
        <v>0.11700000000000001</v>
      </c>
      <c r="M1061" s="623">
        <v>0.1966</v>
      </c>
      <c r="N1061" s="621">
        <v>6.54E-2</v>
      </c>
      <c r="O1061" s="622">
        <v>0.1268</v>
      </c>
      <c r="P1061" s="623">
        <v>0.21299999999999999</v>
      </c>
      <c r="Q1061" s="621">
        <v>9.2399999999999996E-2</v>
      </c>
      <c r="R1061" s="622">
        <v>0.17910000000000001</v>
      </c>
      <c r="S1061" s="623">
        <v>0.30099999999999999</v>
      </c>
      <c r="T1061" s="621">
        <v>0.17760000000000001</v>
      </c>
      <c r="U1061" s="622">
        <v>0.3448</v>
      </c>
      <c r="V1061" s="623">
        <v>0.5796</v>
      </c>
      <c r="W1061" s="621">
        <v>0.22009999999999999</v>
      </c>
      <c r="X1061" s="622">
        <v>0.42820000000000003</v>
      </c>
      <c r="Y1061" s="623">
        <v>0.7198</v>
      </c>
    </row>
    <row r="1062" spans="1:25">
      <c r="A1062" s="227">
        <f t="shared" si="16"/>
        <v>106.5</v>
      </c>
      <c r="B1062" s="621">
        <v>4.6600000000000003E-2</v>
      </c>
      <c r="C1062" s="622">
        <v>9.01E-2</v>
      </c>
      <c r="D1062" s="623">
        <v>0.15110000000000001</v>
      </c>
      <c r="E1062" s="621">
        <v>4.6699999999999998E-2</v>
      </c>
      <c r="F1062" s="622">
        <v>9.01E-2</v>
      </c>
      <c r="G1062" s="623">
        <v>0.1512</v>
      </c>
      <c r="H1062" s="621">
        <v>5.3800000000000001E-2</v>
      </c>
      <c r="I1062" s="622">
        <v>0.104</v>
      </c>
      <c r="J1062" s="623">
        <v>0.17449999999999999</v>
      </c>
      <c r="K1062" s="621">
        <v>6.08E-2</v>
      </c>
      <c r="L1062" s="622">
        <v>0.11749999999999999</v>
      </c>
      <c r="M1062" s="623">
        <v>0.1973</v>
      </c>
      <c r="N1062" s="621">
        <v>6.59E-2</v>
      </c>
      <c r="O1062" s="622">
        <v>0.1273</v>
      </c>
      <c r="P1062" s="623">
        <v>0.2137</v>
      </c>
      <c r="Q1062" s="621">
        <v>9.3100000000000002E-2</v>
      </c>
      <c r="R1062" s="622">
        <v>0.1799</v>
      </c>
      <c r="S1062" s="623">
        <v>0.30199999999999999</v>
      </c>
      <c r="T1062" s="621">
        <v>0.1789</v>
      </c>
      <c r="U1062" s="622">
        <v>0.34639999999999999</v>
      </c>
      <c r="V1062" s="623">
        <v>0.58160000000000001</v>
      </c>
      <c r="W1062" s="621">
        <v>0.22170000000000001</v>
      </c>
      <c r="X1062" s="622">
        <v>0.43009999999999998</v>
      </c>
      <c r="Y1062" s="623">
        <v>0.72219999999999995</v>
      </c>
    </row>
    <row r="1063" spans="1:25">
      <c r="A1063" s="227">
        <f t="shared" si="16"/>
        <v>106.6</v>
      </c>
      <c r="B1063" s="621">
        <v>4.7E-2</v>
      </c>
      <c r="C1063" s="622">
        <v>9.0499999999999997E-2</v>
      </c>
      <c r="D1063" s="623">
        <v>0.1517</v>
      </c>
      <c r="E1063" s="621">
        <v>4.7E-2</v>
      </c>
      <c r="F1063" s="622">
        <v>9.0499999999999997E-2</v>
      </c>
      <c r="G1063" s="623">
        <v>0.15179999999999999</v>
      </c>
      <c r="H1063" s="621">
        <v>5.4199999999999998E-2</v>
      </c>
      <c r="I1063" s="622">
        <v>0.10440000000000001</v>
      </c>
      <c r="J1063" s="623">
        <v>0.17510000000000001</v>
      </c>
      <c r="K1063" s="621">
        <v>6.13E-2</v>
      </c>
      <c r="L1063" s="622">
        <v>0.1181</v>
      </c>
      <c r="M1063" s="623">
        <v>0.19789999999999999</v>
      </c>
      <c r="N1063" s="621">
        <v>6.6400000000000001E-2</v>
      </c>
      <c r="O1063" s="622">
        <v>0.12790000000000001</v>
      </c>
      <c r="P1063" s="623">
        <v>0.21440000000000001</v>
      </c>
      <c r="Q1063" s="621">
        <v>9.3799999999999994E-2</v>
      </c>
      <c r="R1063" s="622">
        <v>0.1807</v>
      </c>
      <c r="S1063" s="623">
        <v>0.30309999999999998</v>
      </c>
      <c r="T1063" s="621">
        <v>0.1802</v>
      </c>
      <c r="U1063" s="622">
        <v>0.34789999999999999</v>
      </c>
      <c r="V1063" s="623">
        <v>0.58350000000000002</v>
      </c>
      <c r="W1063" s="621">
        <v>0.22339999999999999</v>
      </c>
      <c r="X1063" s="622">
        <v>0.432</v>
      </c>
      <c r="Y1063" s="623">
        <v>0.72470000000000001</v>
      </c>
    </row>
    <row r="1064" spans="1:25">
      <c r="A1064" s="227">
        <f t="shared" si="16"/>
        <v>106.7</v>
      </c>
      <c r="B1064" s="621">
        <v>4.7300000000000002E-2</v>
      </c>
      <c r="C1064" s="622">
        <v>9.0899999999999995E-2</v>
      </c>
      <c r="D1064" s="623">
        <v>0.1522</v>
      </c>
      <c r="E1064" s="621">
        <v>4.7399999999999998E-2</v>
      </c>
      <c r="F1064" s="622">
        <v>9.0899999999999995E-2</v>
      </c>
      <c r="G1064" s="623">
        <v>0.15229999999999999</v>
      </c>
      <c r="H1064" s="621">
        <v>5.4600000000000003E-2</v>
      </c>
      <c r="I1064" s="622">
        <v>0.10489999999999999</v>
      </c>
      <c r="J1064" s="623">
        <v>0.1757</v>
      </c>
      <c r="K1064" s="621">
        <v>6.1800000000000001E-2</v>
      </c>
      <c r="L1064" s="622">
        <v>0.1186</v>
      </c>
      <c r="M1064" s="623">
        <v>0.1986</v>
      </c>
      <c r="N1064" s="621">
        <v>6.6900000000000001E-2</v>
      </c>
      <c r="O1064" s="622">
        <v>0.1285</v>
      </c>
      <c r="P1064" s="623">
        <v>0.2152</v>
      </c>
      <c r="Q1064" s="621">
        <v>9.4500000000000001E-2</v>
      </c>
      <c r="R1064" s="622">
        <v>0.18160000000000001</v>
      </c>
      <c r="S1064" s="623">
        <v>0.30409999999999998</v>
      </c>
      <c r="T1064" s="621">
        <v>0.18160000000000001</v>
      </c>
      <c r="U1064" s="622">
        <v>0.34949999999999998</v>
      </c>
      <c r="V1064" s="623">
        <v>0.58550000000000002</v>
      </c>
      <c r="W1064" s="621">
        <v>0.22509999999999999</v>
      </c>
      <c r="X1064" s="622">
        <v>0.434</v>
      </c>
      <c r="Y1064" s="623">
        <v>0.72709999999999997</v>
      </c>
    </row>
    <row r="1065" spans="1:25">
      <c r="A1065" s="227">
        <f t="shared" si="16"/>
        <v>106.8</v>
      </c>
      <c r="B1065" s="621">
        <v>4.7699999999999999E-2</v>
      </c>
      <c r="C1065" s="622">
        <v>9.1300000000000006E-2</v>
      </c>
      <c r="D1065" s="623">
        <v>0.1527</v>
      </c>
      <c r="E1065" s="621">
        <v>4.7699999999999999E-2</v>
      </c>
      <c r="F1065" s="622">
        <v>9.1399999999999995E-2</v>
      </c>
      <c r="G1065" s="623">
        <v>0.15279999999999999</v>
      </c>
      <c r="H1065" s="621">
        <v>5.5100000000000003E-2</v>
      </c>
      <c r="I1065" s="622">
        <v>0.10539999999999999</v>
      </c>
      <c r="J1065" s="623">
        <v>0.17630000000000001</v>
      </c>
      <c r="K1065" s="621">
        <v>6.2199999999999998E-2</v>
      </c>
      <c r="L1065" s="622">
        <v>0.1192</v>
      </c>
      <c r="M1065" s="623">
        <v>0.1993</v>
      </c>
      <c r="N1065" s="621">
        <v>6.7400000000000002E-2</v>
      </c>
      <c r="O1065" s="622">
        <v>0.12909999999999999</v>
      </c>
      <c r="P1065" s="623">
        <v>0.21590000000000001</v>
      </c>
      <c r="Q1065" s="621">
        <v>9.5200000000000007E-2</v>
      </c>
      <c r="R1065" s="622">
        <v>0.18240000000000001</v>
      </c>
      <c r="S1065" s="623">
        <v>0.30520000000000003</v>
      </c>
      <c r="T1065" s="621">
        <v>0.183</v>
      </c>
      <c r="U1065" s="622">
        <v>0.35120000000000001</v>
      </c>
      <c r="V1065" s="623">
        <v>0.58760000000000001</v>
      </c>
      <c r="W1065" s="621">
        <v>0.2268</v>
      </c>
      <c r="X1065" s="622">
        <v>0.436</v>
      </c>
      <c r="Y1065" s="623">
        <v>0.72970000000000002</v>
      </c>
    </row>
    <row r="1066" spans="1:25">
      <c r="A1066" s="227">
        <f t="shared" si="16"/>
        <v>106.9</v>
      </c>
      <c r="B1066" s="621">
        <v>4.8099999999999997E-2</v>
      </c>
      <c r="C1066" s="622">
        <v>9.1700000000000004E-2</v>
      </c>
      <c r="D1066" s="623">
        <v>0.15329999999999999</v>
      </c>
      <c r="E1066" s="621">
        <v>4.8099999999999997E-2</v>
      </c>
      <c r="F1066" s="622">
        <v>9.1800000000000007E-2</v>
      </c>
      <c r="G1066" s="623">
        <v>0.15340000000000001</v>
      </c>
      <c r="H1066" s="621">
        <v>5.5500000000000001E-2</v>
      </c>
      <c r="I1066" s="622">
        <v>0.10589999999999999</v>
      </c>
      <c r="J1066" s="623">
        <v>0.17699999999999999</v>
      </c>
      <c r="K1066" s="621">
        <v>6.2700000000000006E-2</v>
      </c>
      <c r="L1066" s="622">
        <v>0.1197</v>
      </c>
      <c r="M1066" s="623">
        <v>0.2</v>
      </c>
      <c r="N1066" s="621">
        <v>6.7900000000000002E-2</v>
      </c>
      <c r="O1066" s="622">
        <v>0.12970000000000001</v>
      </c>
      <c r="P1066" s="623">
        <v>0.2167</v>
      </c>
      <c r="Q1066" s="621">
        <v>9.6000000000000002E-2</v>
      </c>
      <c r="R1066" s="622">
        <v>0.18329999999999999</v>
      </c>
      <c r="S1066" s="623">
        <v>0.30620000000000003</v>
      </c>
      <c r="T1066" s="621">
        <v>0.18440000000000001</v>
      </c>
      <c r="U1066" s="622">
        <v>0.3528</v>
      </c>
      <c r="V1066" s="623">
        <v>0.5897</v>
      </c>
      <c r="W1066" s="621">
        <v>0.2286</v>
      </c>
      <c r="X1066" s="622">
        <v>0.43809999999999999</v>
      </c>
      <c r="Y1066" s="623">
        <v>0.73229999999999995</v>
      </c>
    </row>
    <row r="1067" spans="1:25">
      <c r="A1067" s="227">
        <f t="shared" si="16"/>
        <v>107</v>
      </c>
      <c r="B1067" s="621">
        <v>4.8500000000000001E-2</v>
      </c>
      <c r="C1067" s="622">
        <v>9.2200000000000004E-2</v>
      </c>
      <c r="D1067" s="623">
        <v>0.15379999999999999</v>
      </c>
      <c r="E1067" s="621">
        <v>4.8500000000000001E-2</v>
      </c>
      <c r="F1067" s="622">
        <v>9.2200000000000004E-2</v>
      </c>
      <c r="G1067" s="623">
        <v>0.15390000000000001</v>
      </c>
      <c r="H1067" s="621">
        <v>5.5899999999999998E-2</v>
      </c>
      <c r="I1067" s="622">
        <v>0.10639999999999999</v>
      </c>
      <c r="J1067" s="623">
        <v>0.17760000000000001</v>
      </c>
      <c r="K1067" s="621">
        <v>6.3200000000000006E-2</v>
      </c>
      <c r="L1067" s="622">
        <v>0.1203</v>
      </c>
      <c r="M1067" s="623">
        <v>0.20069999999999999</v>
      </c>
      <c r="N1067" s="621">
        <v>6.8500000000000005E-2</v>
      </c>
      <c r="O1067" s="622">
        <v>0.1303</v>
      </c>
      <c r="P1067" s="623">
        <v>0.2175</v>
      </c>
      <c r="Q1067" s="621">
        <v>9.6799999999999997E-2</v>
      </c>
      <c r="R1067" s="622">
        <v>0.1842</v>
      </c>
      <c r="S1067" s="623">
        <v>0.30730000000000002</v>
      </c>
      <c r="T1067" s="621">
        <v>0.18590000000000001</v>
      </c>
      <c r="U1067" s="622">
        <v>0.35449999999999998</v>
      </c>
      <c r="V1067" s="623">
        <v>0.59179999999999999</v>
      </c>
      <c r="W1067" s="621">
        <v>0.23039999999999999</v>
      </c>
      <c r="X1067" s="622">
        <v>0.44019999999999998</v>
      </c>
      <c r="Y1067" s="623">
        <v>0.7349</v>
      </c>
    </row>
    <row r="1068" spans="1:25">
      <c r="A1068" s="227">
        <f t="shared" si="16"/>
        <v>107.1</v>
      </c>
      <c r="B1068" s="621">
        <v>4.8800000000000003E-2</v>
      </c>
      <c r="C1068" s="622">
        <v>9.2600000000000002E-2</v>
      </c>
      <c r="D1068" s="623">
        <v>0.15440000000000001</v>
      </c>
      <c r="E1068" s="621">
        <v>4.8899999999999999E-2</v>
      </c>
      <c r="F1068" s="622">
        <v>9.2700000000000005E-2</v>
      </c>
      <c r="G1068" s="623">
        <v>0.1545</v>
      </c>
      <c r="H1068" s="621">
        <v>5.6399999999999999E-2</v>
      </c>
      <c r="I1068" s="622">
        <v>0.107</v>
      </c>
      <c r="J1068" s="623">
        <v>0.1782</v>
      </c>
      <c r="K1068" s="621">
        <v>6.3700000000000007E-2</v>
      </c>
      <c r="L1068" s="622">
        <v>0.12089999999999999</v>
      </c>
      <c r="M1068" s="623">
        <v>0.20150000000000001</v>
      </c>
      <c r="N1068" s="621">
        <v>6.9000000000000006E-2</v>
      </c>
      <c r="O1068" s="622">
        <v>0.13100000000000001</v>
      </c>
      <c r="P1068" s="623">
        <v>0.21820000000000001</v>
      </c>
      <c r="Q1068" s="621">
        <v>9.7500000000000003E-2</v>
      </c>
      <c r="R1068" s="622">
        <v>0.18509999999999999</v>
      </c>
      <c r="S1068" s="623">
        <v>0.3085</v>
      </c>
      <c r="T1068" s="621">
        <v>0.18740000000000001</v>
      </c>
      <c r="U1068" s="622">
        <v>0.35630000000000001</v>
      </c>
      <c r="V1068" s="623">
        <v>0.59389999999999998</v>
      </c>
      <c r="W1068" s="621">
        <v>0.23230000000000001</v>
      </c>
      <c r="X1068" s="622">
        <v>0.44240000000000002</v>
      </c>
      <c r="Y1068" s="623">
        <v>0.73750000000000004</v>
      </c>
    </row>
    <row r="1069" spans="1:25">
      <c r="A1069" s="227">
        <f t="shared" si="16"/>
        <v>107.2</v>
      </c>
      <c r="B1069" s="621">
        <v>4.9299999999999997E-2</v>
      </c>
      <c r="C1069" s="622">
        <v>9.3100000000000002E-2</v>
      </c>
      <c r="D1069" s="623">
        <v>0.15490000000000001</v>
      </c>
      <c r="E1069" s="621">
        <v>4.9299999999999997E-2</v>
      </c>
      <c r="F1069" s="622">
        <v>9.3200000000000005E-2</v>
      </c>
      <c r="G1069" s="623">
        <v>0.155</v>
      </c>
      <c r="H1069" s="621">
        <v>5.6899999999999999E-2</v>
      </c>
      <c r="I1069" s="622">
        <v>0.1075</v>
      </c>
      <c r="J1069" s="623">
        <v>0.1789</v>
      </c>
      <c r="K1069" s="621">
        <v>6.4299999999999996E-2</v>
      </c>
      <c r="L1069" s="622">
        <v>0.1215</v>
      </c>
      <c r="M1069" s="623">
        <v>0.20219999999999999</v>
      </c>
      <c r="N1069" s="621">
        <v>6.9599999999999995E-2</v>
      </c>
      <c r="O1069" s="622">
        <v>0.13159999999999999</v>
      </c>
      <c r="P1069" s="623">
        <v>0.219</v>
      </c>
      <c r="Q1069" s="621">
        <v>9.8400000000000001E-2</v>
      </c>
      <c r="R1069" s="622">
        <v>0.186</v>
      </c>
      <c r="S1069" s="623">
        <v>0.30959999999999999</v>
      </c>
      <c r="T1069" s="621">
        <v>0.18890000000000001</v>
      </c>
      <c r="U1069" s="622">
        <v>0.35809999999999997</v>
      </c>
      <c r="V1069" s="623">
        <v>0.59609999999999996</v>
      </c>
      <c r="W1069" s="621">
        <v>0.23419999999999999</v>
      </c>
      <c r="X1069" s="622">
        <v>0.4446</v>
      </c>
      <c r="Y1069" s="623">
        <v>0.74019999999999997</v>
      </c>
    </row>
    <row r="1070" spans="1:25">
      <c r="A1070" s="227">
        <f t="shared" si="16"/>
        <v>107.3</v>
      </c>
      <c r="B1070" s="621">
        <v>4.9700000000000001E-2</v>
      </c>
      <c r="C1070" s="622">
        <v>9.3600000000000003E-2</v>
      </c>
      <c r="D1070" s="623">
        <v>0.1555</v>
      </c>
      <c r="E1070" s="621">
        <v>4.9700000000000001E-2</v>
      </c>
      <c r="F1070" s="622">
        <v>9.3600000000000003E-2</v>
      </c>
      <c r="G1070" s="623">
        <v>0.15559999999999999</v>
      </c>
      <c r="H1070" s="621">
        <v>5.7299999999999997E-2</v>
      </c>
      <c r="I1070" s="622">
        <v>0.108</v>
      </c>
      <c r="J1070" s="623">
        <v>0.17960000000000001</v>
      </c>
      <c r="K1070" s="621">
        <v>6.4799999999999996E-2</v>
      </c>
      <c r="L1070" s="622">
        <v>0.1221</v>
      </c>
      <c r="M1070" s="623">
        <v>0.20300000000000001</v>
      </c>
      <c r="N1070" s="621">
        <v>7.0199999999999999E-2</v>
      </c>
      <c r="O1070" s="622">
        <v>0.1323</v>
      </c>
      <c r="P1070" s="623">
        <v>0.21990000000000001</v>
      </c>
      <c r="Q1070" s="621">
        <v>9.9199999999999997E-2</v>
      </c>
      <c r="R1070" s="622">
        <v>0.187</v>
      </c>
      <c r="S1070" s="623">
        <v>0.31069999999999998</v>
      </c>
      <c r="T1070" s="621">
        <v>0.1905</v>
      </c>
      <c r="U1070" s="622">
        <v>0.3599</v>
      </c>
      <c r="V1070" s="623">
        <v>0.59830000000000005</v>
      </c>
      <c r="W1070" s="621">
        <v>0.23619999999999999</v>
      </c>
      <c r="X1070" s="622">
        <v>0.44679999999999997</v>
      </c>
      <c r="Y1070" s="623">
        <v>0.74299999999999999</v>
      </c>
    </row>
    <row r="1071" spans="1:25">
      <c r="A1071" s="227">
        <f t="shared" si="16"/>
        <v>107.4</v>
      </c>
      <c r="B1071" s="621">
        <v>5.0099999999999999E-2</v>
      </c>
      <c r="C1071" s="622">
        <v>9.4100000000000003E-2</v>
      </c>
      <c r="D1071" s="623">
        <v>0.15609999999999999</v>
      </c>
      <c r="E1071" s="621">
        <v>5.0099999999999999E-2</v>
      </c>
      <c r="F1071" s="622">
        <v>9.4100000000000003E-2</v>
      </c>
      <c r="G1071" s="623">
        <v>0.15620000000000001</v>
      </c>
      <c r="H1071" s="621">
        <v>5.7799999999999997E-2</v>
      </c>
      <c r="I1071" s="622">
        <v>0.1086</v>
      </c>
      <c r="J1071" s="623">
        <v>0.1802</v>
      </c>
      <c r="K1071" s="621">
        <v>6.54E-2</v>
      </c>
      <c r="L1071" s="622">
        <v>0.12280000000000001</v>
      </c>
      <c r="M1071" s="623">
        <v>0.20369999999999999</v>
      </c>
      <c r="N1071" s="621">
        <v>7.0800000000000002E-2</v>
      </c>
      <c r="O1071" s="622">
        <v>0.13300000000000001</v>
      </c>
      <c r="P1071" s="623">
        <v>0.22070000000000001</v>
      </c>
      <c r="Q1071" s="621">
        <v>0.10009999999999999</v>
      </c>
      <c r="R1071" s="622">
        <v>0.18790000000000001</v>
      </c>
      <c r="S1071" s="623">
        <v>0.31190000000000001</v>
      </c>
      <c r="T1071" s="621">
        <v>0.19220000000000001</v>
      </c>
      <c r="U1071" s="622">
        <v>0.36180000000000001</v>
      </c>
      <c r="V1071" s="623">
        <v>0.60060000000000002</v>
      </c>
      <c r="W1071" s="621">
        <v>0.23830000000000001</v>
      </c>
      <c r="X1071" s="622">
        <v>0.4491</v>
      </c>
      <c r="Y1071" s="623">
        <v>0.74580000000000002</v>
      </c>
    </row>
    <row r="1072" spans="1:25">
      <c r="A1072" s="227">
        <f t="shared" si="16"/>
        <v>107.5</v>
      </c>
      <c r="B1072" s="621">
        <v>5.0500000000000003E-2</v>
      </c>
      <c r="C1072" s="622">
        <v>9.4600000000000004E-2</v>
      </c>
      <c r="D1072" s="623">
        <v>0.15670000000000001</v>
      </c>
      <c r="E1072" s="621">
        <v>5.0599999999999999E-2</v>
      </c>
      <c r="F1072" s="622">
        <v>9.4600000000000004E-2</v>
      </c>
      <c r="G1072" s="623">
        <v>0.15679999999999999</v>
      </c>
      <c r="H1072" s="621">
        <v>5.8400000000000001E-2</v>
      </c>
      <c r="I1072" s="622">
        <v>0.10920000000000001</v>
      </c>
      <c r="J1072" s="623">
        <v>0.18090000000000001</v>
      </c>
      <c r="K1072" s="621">
        <v>6.6000000000000003E-2</v>
      </c>
      <c r="L1072" s="622">
        <v>0.1234</v>
      </c>
      <c r="M1072" s="623">
        <v>0.20449999999999999</v>
      </c>
      <c r="N1072" s="621">
        <v>7.1400000000000005E-2</v>
      </c>
      <c r="O1072" s="622">
        <v>0.13370000000000001</v>
      </c>
      <c r="P1072" s="623">
        <v>0.2215</v>
      </c>
      <c r="Q1072" s="621">
        <v>0.1009</v>
      </c>
      <c r="R1072" s="622">
        <v>0.18890000000000001</v>
      </c>
      <c r="S1072" s="623">
        <v>0.31309999999999999</v>
      </c>
      <c r="T1072" s="621">
        <v>0.19389999999999999</v>
      </c>
      <c r="U1072" s="622">
        <v>0.36370000000000002</v>
      </c>
      <c r="V1072" s="623">
        <v>0.60289999999999999</v>
      </c>
      <c r="W1072" s="621">
        <v>0.2404</v>
      </c>
      <c r="X1072" s="622">
        <v>0.45150000000000001</v>
      </c>
      <c r="Y1072" s="623">
        <v>0.74870000000000003</v>
      </c>
    </row>
    <row r="1073" spans="1:25">
      <c r="A1073" s="227">
        <f t="shared" si="16"/>
        <v>107.6</v>
      </c>
      <c r="B1073" s="621">
        <v>5.0999999999999997E-2</v>
      </c>
      <c r="C1073" s="622">
        <v>9.5100000000000004E-2</v>
      </c>
      <c r="D1073" s="623">
        <v>0.1573</v>
      </c>
      <c r="E1073" s="621">
        <v>5.0999999999999997E-2</v>
      </c>
      <c r="F1073" s="622">
        <v>9.5100000000000004E-2</v>
      </c>
      <c r="G1073" s="623">
        <v>0.15740000000000001</v>
      </c>
      <c r="H1073" s="621">
        <v>5.8900000000000001E-2</v>
      </c>
      <c r="I1073" s="622">
        <v>0.10979999999999999</v>
      </c>
      <c r="J1073" s="623">
        <v>0.18160000000000001</v>
      </c>
      <c r="K1073" s="621">
        <v>6.6600000000000006E-2</v>
      </c>
      <c r="L1073" s="622">
        <v>0.1241</v>
      </c>
      <c r="M1073" s="623">
        <v>0.20530000000000001</v>
      </c>
      <c r="N1073" s="621">
        <v>7.2099999999999997E-2</v>
      </c>
      <c r="O1073" s="622">
        <v>0.13439999999999999</v>
      </c>
      <c r="P1073" s="623">
        <v>0.22239999999999999</v>
      </c>
      <c r="Q1073" s="621">
        <v>0.1018</v>
      </c>
      <c r="R1073" s="622">
        <v>0.19</v>
      </c>
      <c r="S1073" s="623">
        <v>0.31430000000000002</v>
      </c>
      <c r="T1073" s="621">
        <v>0.1956</v>
      </c>
      <c r="U1073" s="622">
        <v>0.36559999999999998</v>
      </c>
      <c r="V1073" s="623">
        <v>0.60519999999999996</v>
      </c>
      <c r="W1073" s="621">
        <v>0.24249999999999999</v>
      </c>
      <c r="X1073" s="622">
        <v>0.45390000000000003</v>
      </c>
      <c r="Y1073" s="623">
        <v>0.75160000000000005</v>
      </c>
    </row>
    <row r="1074" spans="1:25">
      <c r="A1074" s="227">
        <f t="shared" si="16"/>
        <v>107.7</v>
      </c>
      <c r="B1074" s="621">
        <v>5.1499999999999997E-2</v>
      </c>
      <c r="C1074" s="622">
        <v>9.5600000000000004E-2</v>
      </c>
      <c r="D1074" s="623">
        <v>0.15790000000000001</v>
      </c>
      <c r="E1074" s="621">
        <v>5.1499999999999997E-2</v>
      </c>
      <c r="F1074" s="622">
        <v>9.5699999999999993E-2</v>
      </c>
      <c r="G1074" s="623">
        <v>0.158</v>
      </c>
      <c r="H1074" s="621">
        <v>5.9400000000000001E-2</v>
      </c>
      <c r="I1074" s="622">
        <v>0.1104</v>
      </c>
      <c r="J1074" s="623">
        <v>0.18240000000000001</v>
      </c>
      <c r="K1074" s="621">
        <v>6.7199999999999996E-2</v>
      </c>
      <c r="L1074" s="622">
        <v>0.12479999999999999</v>
      </c>
      <c r="M1074" s="623">
        <v>0.20610000000000001</v>
      </c>
      <c r="N1074" s="621">
        <v>7.2700000000000001E-2</v>
      </c>
      <c r="O1074" s="622">
        <v>0.1351</v>
      </c>
      <c r="P1074" s="623">
        <v>0.2233</v>
      </c>
      <c r="Q1074" s="621">
        <v>0.1028</v>
      </c>
      <c r="R1074" s="622">
        <v>0.191</v>
      </c>
      <c r="S1074" s="623">
        <v>0.31559999999999999</v>
      </c>
      <c r="T1074" s="621">
        <v>0.19739999999999999</v>
      </c>
      <c r="U1074" s="622">
        <v>0.36759999999999998</v>
      </c>
      <c r="V1074" s="623">
        <v>0.60760000000000003</v>
      </c>
      <c r="W1074" s="621">
        <v>0.2447</v>
      </c>
      <c r="X1074" s="622">
        <v>0.45639999999999997</v>
      </c>
      <c r="Y1074" s="623">
        <v>0.75449999999999995</v>
      </c>
    </row>
    <row r="1075" spans="1:25">
      <c r="A1075" s="227">
        <f t="shared" si="16"/>
        <v>107.8</v>
      </c>
      <c r="B1075" s="621">
        <v>5.1900000000000002E-2</v>
      </c>
      <c r="C1075" s="622">
        <v>9.6100000000000005E-2</v>
      </c>
      <c r="D1075" s="623">
        <v>0.15859999999999999</v>
      </c>
      <c r="E1075" s="621">
        <v>5.1999999999999998E-2</v>
      </c>
      <c r="F1075" s="622">
        <v>9.6199999999999994E-2</v>
      </c>
      <c r="G1075" s="623">
        <v>0.15870000000000001</v>
      </c>
      <c r="H1075" s="621">
        <v>0.06</v>
      </c>
      <c r="I1075" s="622">
        <v>0.111</v>
      </c>
      <c r="J1075" s="623">
        <v>0.18310000000000001</v>
      </c>
      <c r="K1075" s="621">
        <v>6.7799999999999999E-2</v>
      </c>
      <c r="L1075" s="622">
        <v>0.1255</v>
      </c>
      <c r="M1075" s="623">
        <v>0.20699999999999999</v>
      </c>
      <c r="N1075" s="621">
        <v>7.3400000000000007E-2</v>
      </c>
      <c r="O1075" s="622">
        <v>0.13589999999999999</v>
      </c>
      <c r="P1075" s="623">
        <v>0.22420000000000001</v>
      </c>
      <c r="Q1075" s="621">
        <v>0.1037</v>
      </c>
      <c r="R1075" s="622">
        <v>0.19209999999999999</v>
      </c>
      <c r="S1075" s="623">
        <v>0.31690000000000002</v>
      </c>
      <c r="T1075" s="621">
        <v>0.1993</v>
      </c>
      <c r="U1075" s="622">
        <v>0.36969999999999997</v>
      </c>
      <c r="V1075" s="623">
        <v>0.61009999999999998</v>
      </c>
      <c r="W1075" s="621">
        <v>0.247</v>
      </c>
      <c r="X1075" s="622">
        <v>0.45889999999999997</v>
      </c>
      <c r="Y1075" s="623">
        <v>0.75760000000000005</v>
      </c>
    </row>
    <row r="1076" spans="1:25">
      <c r="A1076" s="227">
        <f t="shared" si="16"/>
        <v>107.9</v>
      </c>
      <c r="B1076" s="621">
        <v>5.2400000000000002E-2</v>
      </c>
      <c r="C1076" s="622">
        <v>9.6699999999999994E-2</v>
      </c>
      <c r="D1076" s="623">
        <v>0.15920000000000001</v>
      </c>
      <c r="E1076" s="621">
        <v>5.2499999999999998E-2</v>
      </c>
      <c r="F1076" s="622">
        <v>9.6699999999999994E-2</v>
      </c>
      <c r="G1076" s="623">
        <v>0.1593</v>
      </c>
      <c r="H1076" s="621">
        <v>6.0499999999999998E-2</v>
      </c>
      <c r="I1076" s="622">
        <v>0.1116</v>
      </c>
      <c r="J1076" s="623">
        <v>0.18379999999999999</v>
      </c>
      <c r="K1076" s="621">
        <v>6.8400000000000002E-2</v>
      </c>
      <c r="L1076" s="622">
        <v>0.12620000000000001</v>
      </c>
      <c r="M1076" s="623">
        <v>0.20780000000000001</v>
      </c>
      <c r="N1076" s="621">
        <v>7.4099999999999999E-2</v>
      </c>
      <c r="O1076" s="622">
        <v>0.13669999999999999</v>
      </c>
      <c r="P1076" s="623">
        <v>0.22509999999999999</v>
      </c>
      <c r="Q1076" s="621">
        <v>0.1047</v>
      </c>
      <c r="R1076" s="622">
        <v>0.19309999999999999</v>
      </c>
      <c r="S1076" s="623">
        <v>0.31819999999999998</v>
      </c>
      <c r="T1076" s="621">
        <v>0.20119999999999999</v>
      </c>
      <c r="U1076" s="622">
        <v>0.37180000000000002</v>
      </c>
      <c r="V1076" s="623">
        <v>0.61260000000000003</v>
      </c>
      <c r="W1076" s="621">
        <v>0.24940000000000001</v>
      </c>
      <c r="X1076" s="622">
        <v>0.46150000000000002</v>
      </c>
      <c r="Y1076" s="623">
        <v>0.76070000000000004</v>
      </c>
    </row>
    <row r="1077" spans="1:25">
      <c r="A1077" s="227">
        <f t="shared" si="16"/>
        <v>108</v>
      </c>
      <c r="B1077" s="621">
        <v>5.2999999999999999E-2</v>
      </c>
      <c r="C1077" s="622">
        <v>9.7199999999999995E-2</v>
      </c>
      <c r="D1077" s="623">
        <v>0.15989999999999999</v>
      </c>
      <c r="E1077" s="621">
        <v>5.2999999999999999E-2</v>
      </c>
      <c r="F1077" s="622">
        <v>9.7299999999999998E-2</v>
      </c>
      <c r="G1077" s="623">
        <v>0.16</v>
      </c>
      <c r="H1077" s="621">
        <v>6.1100000000000002E-2</v>
      </c>
      <c r="I1077" s="622">
        <v>0.1123</v>
      </c>
      <c r="J1077" s="623">
        <v>0.18459999999999999</v>
      </c>
      <c r="K1077" s="621">
        <v>6.9099999999999995E-2</v>
      </c>
      <c r="L1077" s="622">
        <v>0.12690000000000001</v>
      </c>
      <c r="M1077" s="623">
        <v>0.2087</v>
      </c>
      <c r="N1077" s="621">
        <v>7.4800000000000005E-2</v>
      </c>
      <c r="O1077" s="622">
        <v>0.13750000000000001</v>
      </c>
      <c r="P1077" s="623">
        <v>0.22600000000000001</v>
      </c>
      <c r="Q1077" s="621">
        <v>0.1057</v>
      </c>
      <c r="R1077" s="622">
        <v>0.1943</v>
      </c>
      <c r="S1077" s="623">
        <v>0.31950000000000001</v>
      </c>
      <c r="T1077" s="621">
        <v>0.2031</v>
      </c>
      <c r="U1077" s="622">
        <v>0.37390000000000001</v>
      </c>
      <c r="V1077" s="623">
        <v>0.61509999999999998</v>
      </c>
      <c r="W1077" s="621">
        <v>0.25180000000000002</v>
      </c>
      <c r="X1077" s="622">
        <v>0.4642</v>
      </c>
      <c r="Y1077" s="623">
        <v>0.76380000000000003</v>
      </c>
    </row>
    <row r="1078" spans="1:25">
      <c r="A1078" s="227">
        <f t="shared" si="16"/>
        <v>108.1</v>
      </c>
      <c r="B1078" s="621">
        <v>5.3499999999999999E-2</v>
      </c>
      <c r="C1078" s="622">
        <v>9.7799999999999998E-2</v>
      </c>
      <c r="D1078" s="623">
        <v>0.16059999999999999</v>
      </c>
      <c r="E1078" s="621">
        <v>5.3499999999999999E-2</v>
      </c>
      <c r="F1078" s="622">
        <v>9.7900000000000001E-2</v>
      </c>
      <c r="G1078" s="623">
        <v>0.16070000000000001</v>
      </c>
      <c r="H1078" s="621">
        <v>6.1699999999999998E-2</v>
      </c>
      <c r="I1078" s="622">
        <v>0.1129</v>
      </c>
      <c r="J1078" s="623">
        <v>0.18540000000000001</v>
      </c>
      <c r="K1078" s="621">
        <v>6.9800000000000001E-2</v>
      </c>
      <c r="L1078" s="622">
        <v>0.12759999999999999</v>
      </c>
      <c r="M1078" s="623">
        <v>0.20949999999999999</v>
      </c>
      <c r="N1078" s="621">
        <v>7.5600000000000001E-2</v>
      </c>
      <c r="O1078" s="622">
        <v>0.13830000000000001</v>
      </c>
      <c r="P1078" s="623">
        <v>0.22700000000000001</v>
      </c>
      <c r="Q1078" s="621">
        <v>0.10680000000000001</v>
      </c>
      <c r="R1078" s="622">
        <v>0.19539999999999999</v>
      </c>
      <c r="S1078" s="623">
        <v>0.32079999999999997</v>
      </c>
      <c r="T1078" s="621">
        <v>0.2051</v>
      </c>
      <c r="U1078" s="622">
        <v>0.37609999999999999</v>
      </c>
      <c r="V1078" s="623">
        <v>0.61770000000000003</v>
      </c>
      <c r="W1078" s="621">
        <v>0.25430000000000003</v>
      </c>
      <c r="X1078" s="622">
        <v>0.46689999999999998</v>
      </c>
      <c r="Y1078" s="623">
        <v>0.76700000000000002</v>
      </c>
    </row>
    <row r="1079" spans="1:25">
      <c r="A1079" s="227">
        <f t="shared" si="16"/>
        <v>108.2</v>
      </c>
      <c r="B1079" s="621">
        <v>5.3999999999999999E-2</v>
      </c>
      <c r="C1079" s="622">
        <v>9.8400000000000001E-2</v>
      </c>
      <c r="D1079" s="623">
        <v>0.16120000000000001</v>
      </c>
      <c r="E1079" s="621">
        <v>5.4100000000000002E-2</v>
      </c>
      <c r="F1079" s="622">
        <v>9.8500000000000004E-2</v>
      </c>
      <c r="G1079" s="623">
        <v>0.1613</v>
      </c>
      <c r="H1079" s="621">
        <v>6.2399999999999997E-2</v>
      </c>
      <c r="I1079" s="622">
        <v>0.11360000000000001</v>
      </c>
      <c r="J1079" s="623">
        <v>0.1862</v>
      </c>
      <c r="K1079" s="621">
        <v>7.0499999999999993E-2</v>
      </c>
      <c r="L1079" s="622">
        <v>0.12839999999999999</v>
      </c>
      <c r="M1079" s="623">
        <v>0.2104</v>
      </c>
      <c r="N1079" s="621">
        <v>7.6399999999999996E-2</v>
      </c>
      <c r="O1079" s="622">
        <v>0.1391</v>
      </c>
      <c r="P1079" s="623">
        <v>0.22800000000000001</v>
      </c>
      <c r="Q1079" s="621">
        <v>0.1079</v>
      </c>
      <c r="R1079" s="622">
        <v>0.1966</v>
      </c>
      <c r="S1079" s="623">
        <v>0.32219999999999999</v>
      </c>
      <c r="T1079" s="621">
        <v>0.2072</v>
      </c>
      <c r="U1079" s="622">
        <v>0.37840000000000001</v>
      </c>
      <c r="V1079" s="623">
        <v>0.62029999999999996</v>
      </c>
      <c r="W1079" s="621">
        <v>0.25690000000000002</v>
      </c>
      <c r="X1079" s="622">
        <v>0.46970000000000001</v>
      </c>
      <c r="Y1079" s="623">
        <v>0.77029999999999998</v>
      </c>
    </row>
    <row r="1080" spans="1:25">
      <c r="A1080" s="227">
        <f t="shared" si="16"/>
        <v>108.3</v>
      </c>
      <c r="B1080" s="621">
        <v>5.4600000000000003E-2</v>
      </c>
      <c r="C1080" s="622">
        <v>9.9000000000000005E-2</v>
      </c>
      <c r="D1080" s="623">
        <v>0.16189999999999999</v>
      </c>
      <c r="E1080" s="621">
        <v>5.4600000000000003E-2</v>
      </c>
      <c r="F1080" s="622">
        <v>9.9099999999999994E-2</v>
      </c>
      <c r="G1080" s="623">
        <v>0.16200000000000001</v>
      </c>
      <c r="H1080" s="621">
        <v>6.3E-2</v>
      </c>
      <c r="I1080" s="622">
        <v>0.1143</v>
      </c>
      <c r="J1080" s="623">
        <v>0.187</v>
      </c>
      <c r="K1080" s="621">
        <v>7.1199999999999999E-2</v>
      </c>
      <c r="L1080" s="622">
        <v>0.12920000000000001</v>
      </c>
      <c r="M1080" s="623">
        <v>0.2114</v>
      </c>
      <c r="N1080" s="621">
        <v>7.7100000000000002E-2</v>
      </c>
      <c r="O1080" s="622">
        <v>0.14000000000000001</v>
      </c>
      <c r="P1080" s="623">
        <v>0.22900000000000001</v>
      </c>
      <c r="Q1080" s="621">
        <v>0.109</v>
      </c>
      <c r="R1080" s="622">
        <v>0.1978</v>
      </c>
      <c r="S1080" s="623">
        <v>0.3236</v>
      </c>
      <c r="T1080" s="621">
        <v>0.20930000000000001</v>
      </c>
      <c r="U1080" s="622">
        <v>0.38069999999999998</v>
      </c>
      <c r="V1080" s="623">
        <v>0.623</v>
      </c>
      <c r="W1080" s="621">
        <v>0.25950000000000001</v>
      </c>
      <c r="X1080" s="622">
        <v>0.47260000000000002</v>
      </c>
      <c r="Y1080" s="623">
        <v>0.77359999999999995</v>
      </c>
    </row>
    <row r="1081" spans="1:25">
      <c r="A1081" s="227">
        <f t="shared" si="16"/>
        <v>108.4</v>
      </c>
      <c r="B1081" s="621">
        <v>5.5100000000000003E-2</v>
      </c>
      <c r="C1081" s="622">
        <v>9.9599999999999994E-2</v>
      </c>
      <c r="D1081" s="623">
        <v>0.16270000000000001</v>
      </c>
      <c r="E1081" s="621">
        <v>5.5199999999999999E-2</v>
      </c>
      <c r="F1081" s="622">
        <v>9.9699999999999997E-2</v>
      </c>
      <c r="G1081" s="623">
        <v>0.1628</v>
      </c>
      <c r="H1081" s="621">
        <v>6.3700000000000007E-2</v>
      </c>
      <c r="I1081" s="622">
        <v>0.115</v>
      </c>
      <c r="J1081" s="623">
        <v>0.18779999999999999</v>
      </c>
      <c r="K1081" s="621">
        <v>7.1999999999999995E-2</v>
      </c>
      <c r="L1081" s="622">
        <v>0.13</v>
      </c>
      <c r="M1081" s="623">
        <v>0.21229999999999999</v>
      </c>
      <c r="N1081" s="621">
        <v>7.7899999999999997E-2</v>
      </c>
      <c r="O1081" s="622">
        <v>0.14080000000000001</v>
      </c>
      <c r="P1081" s="623">
        <v>0.23</v>
      </c>
      <c r="Q1081" s="621">
        <v>0.1101</v>
      </c>
      <c r="R1081" s="622">
        <v>0.19900000000000001</v>
      </c>
      <c r="S1081" s="623">
        <v>0.32500000000000001</v>
      </c>
      <c r="T1081" s="621">
        <v>0.21149999999999999</v>
      </c>
      <c r="U1081" s="622">
        <v>0.38300000000000001</v>
      </c>
      <c r="V1081" s="623">
        <v>0.62580000000000002</v>
      </c>
      <c r="W1081" s="621">
        <v>0.26219999999999999</v>
      </c>
      <c r="X1081" s="622">
        <v>0.47549999999999998</v>
      </c>
      <c r="Y1081" s="623">
        <v>0.77700000000000002</v>
      </c>
    </row>
    <row r="1082" spans="1:25">
      <c r="A1082" s="227">
        <f t="shared" si="16"/>
        <v>108.5</v>
      </c>
      <c r="B1082" s="621">
        <v>5.57E-2</v>
      </c>
      <c r="C1082" s="622">
        <v>0.1002</v>
      </c>
      <c r="D1082" s="623">
        <v>0.16339999999999999</v>
      </c>
      <c r="E1082" s="621">
        <v>5.5800000000000002E-2</v>
      </c>
      <c r="F1082" s="622">
        <v>0.1003</v>
      </c>
      <c r="G1082" s="623">
        <v>0.16350000000000001</v>
      </c>
      <c r="H1082" s="621">
        <v>6.4299999999999996E-2</v>
      </c>
      <c r="I1082" s="622">
        <v>0.1157</v>
      </c>
      <c r="J1082" s="623">
        <v>0.18870000000000001</v>
      </c>
      <c r="K1082" s="621">
        <v>7.2700000000000001E-2</v>
      </c>
      <c r="L1082" s="622">
        <v>0.1308</v>
      </c>
      <c r="M1082" s="623">
        <v>0.21329999999999999</v>
      </c>
      <c r="N1082" s="621">
        <v>7.8799999999999995E-2</v>
      </c>
      <c r="O1082" s="622">
        <v>0.14169999999999999</v>
      </c>
      <c r="P1082" s="623">
        <v>0.23100000000000001</v>
      </c>
      <c r="Q1082" s="621">
        <v>0.1113</v>
      </c>
      <c r="R1082" s="622">
        <v>0.20030000000000001</v>
      </c>
      <c r="S1082" s="623">
        <v>0.32650000000000001</v>
      </c>
      <c r="T1082" s="621">
        <v>0.21379999999999999</v>
      </c>
      <c r="U1082" s="622">
        <v>0.38550000000000001</v>
      </c>
      <c r="V1082" s="623">
        <v>0.62860000000000005</v>
      </c>
      <c r="W1082" s="621">
        <v>0.26500000000000001</v>
      </c>
      <c r="X1082" s="622">
        <v>0.47849999999999998</v>
      </c>
      <c r="Y1082" s="623">
        <v>0.78049999999999997</v>
      </c>
    </row>
    <row r="1083" spans="1:25">
      <c r="A1083" s="227">
        <f t="shared" si="16"/>
        <v>108.6</v>
      </c>
      <c r="B1083" s="621">
        <v>5.6300000000000003E-2</v>
      </c>
      <c r="C1083" s="622">
        <v>0.1009</v>
      </c>
      <c r="D1083" s="623">
        <v>0.1641</v>
      </c>
      <c r="E1083" s="621">
        <v>5.6399999999999999E-2</v>
      </c>
      <c r="F1083" s="622">
        <v>0.10100000000000001</v>
      </c>
      <c r="G1083" s="623">
        <v>0.16420000000000001</v>
      </c>
      <c r="H1083" s="621">
        <v>6.5100000000000005E-2</v>
      </c>
      <c r="I1083" s="622">
        <v>0.11650000000000001</v>
      </c>
      <c r="J1083" s="623">
        <v>0.1895</v>
      </c>
      <c r="K1083" s="621">
        <v>7.3499999999999996E-2</v>
      </c>
      <c r="L1083" s="622">
        <v>0.13170000000000001</v>
      </c>
      <c r="M1083" s="623">
        <v>0.2142</v>
      </c>
      <c r="N1083" s="621">
        <v>7.9600000000000004E-2</v>
      </c>
      <c r="O1083" s="622">
        <v>0.1426</v>
      </c>
      <c r="P1083" s="623">
        <v>0.2321</v>
      </c>
      <c r="Q1083" s="621">
        <v>0.1125</v>
      </c>
      <c r="R1083" s="622">
        <v>0.2016</v>
      </c>
      <c r="S1083" s="623">
        <v>0.32800000000000001</v>
      </c>
      <c r="T1083" s="621">
        <v>0.21609999999999999</v>
      </c>
      <c r="U1083" s="622">
        <v>0.38800000000000001</v>
      </c>
      <c r="V1083" s="623">
        <v>0.63139999999999996</v>
      </c>
      <c r="W1083" s="621">
        <v>0.26790000000000003</v>
      </c>
      <c r="X1083" s="622">
        <v>0.48159999999999997</v>
      </c>
      <c r="Y1083" s="623">
        <v>0.78410000000000002</v>
      </c>
    </row>
    <row r="1084" spans="1:25">
      <c r="A1084" s="227">
        <f t="shared" si="16"/>
        <v>108.7</v>
      </c>
      <c r="B1084" s="621">
        <v>5.7000000000000002E-2</v>
      </c>
      <c r="C1084" s="622">
        <v>0.1016</v>
      </c>
      <c r="D1084" s="623">
        <v>0.16489999999999999</v>
      </c>
      <c r="E1084" s="621">
        <v>5.7000000000000002E-2</v>
      </c>
      <c r="F1084" s="622">
        <v>0.1016</v>
      </c>
      <c r="G1084" s="623">
        <v>0.16500000000000001</v>
      </c>
      <c r="H1084" s="621">
        <v>6.5799999999999997E-2</v>
      </c>
      <c r="I1084" s="622">
        <v>0.1173</v>
      </c>
      <c r="J1084" s="623">
        <v>0.19040000000000001</v>
      </c>
      <c r="K1084" s="621">
        <v>7.4300000000000005E-2</v>
      </c>
      <c r="L1084" s="622">
        <v>0.1326</v>
      </c>
      <c r="M1084" s="623">
        <v>0.2152</v>
      </c>
      <c r="N1084" s="621">
        <v>8.0500000000000002E-2</v>
      </c>
      <c r="O1084" s="622">
        <v>0.14360000000000001</v>
      </c>
      <c r="P1084" s="623">
        <v>0.2331</v>
      </c>
      <c r="Q1084" s="621">
        <v>0.1138</v>
      </c>
      <c r="R1084" s="622">
        <v>0.2029</v>
      </c>
      <c r="S1084" s="623">
        <v>0.32950000000000002</v>
      </c>
      <c r="T1084" s="621">
        <v>0.2185</v>
      </c>
      <c r="U1084" s="622">
        <v>0.39050000000000001</v>
      </c>
      <c r="V1084" s="623">
        <v>0.63439999999999996</v>
      </c>
      <c r="W1084" s="621">
        <v>0.27089999999999997</v>
      </c>
      <c r="X1084" s="622">
        <v>0.48480000000000001</v>
      </c>
      <c r="Y1084" s="623">
        <v>0.78769999999999996</v>
      </c>
    </row>
    <row r="1085" spans="1:25">
      <c r="A1085" s="227">
        <f t="shared" si="16"/>
        <v>108.8</v>
      </c>
      <c r="B1085" s="621">
        <v>5.7599999999999998E-2</v>
      </c>
      <c r="C1085" s="622">
        <v>0.1023</v>
      </c>
      <c r="D1085" s="623">
        <v>0.16569999999999999</v>
      </c>
      <c r="E1085" s="621">
        <v>5.7700000000000001E-2</v>
      </c>
      <c r="F1085" s="622">
        <v>0.1023</v>
      </c>
      <c r="G1085" s="623">
        <v>0.1658</v>
      </c>
      <c r="H1085" s="621">
        <v>6.6500000000000004E-2</v>
      </c>
      <c r="I1085" s="622">
        <v>0.1181</v>
      </c>
      <c r="J1085" s="623">
        <v>0.1913</v>
      </c>
      <c r="K1085" s="621">
        <v>7.5200000000000003E-2</v>
      </c>
      <c r="L1085" s="622">
        <v>0.13339999999999999</v>
      </c>
      <c r="M1085" s="623">
        <v>0.2162</v>
      </c>
      <c r="N1085" s="621">
        <v>8.14E-2</v>
      </c>
      <c r="O1085" s="622">
        <v>0.14460000000000001</v>
      </c>
      <c r="P1085" s="623">
        <v>0.23419999999999999</v>
      </c>
      <c r="Q1085" s="621">
        <v>0.11509999999999999</v>
      </c>
      <c r="R1085" s="622">
        <v>0.20430000000000001</v>
      </c>
      <c r="S1085" s="623">
        <v>0.33110000000000001</v>
      </c>
      <c r="T1085" s="621">
        <v>0.221</v>
      </c>
      <c r="U1085" s="622">
        <v>0.3931</v>
      </c>
      <c r="V1085" s="623">
        <v>0.63739999999999997</v>
      </c>
      <c r="W1085" s="621">
        <v>0.27389999999999998</v>
      </c>
      <c r="X1085" s="622">
        <v>0.48799999999999999</v>
      </c>
      <c r="Y1085" s="623">
        <v>0.79139999999999999</v>
      </c>
    </row>
    <row r="1086" spans="1:25">
      <c r="A1086" s="227">
        <f t="shared" si="16"/>
        <v>108.9</v>
      </c>
      <c r="B1086" s="621">
        <v>5.8299999999999998E-2</v>
      </c>
      <c r="C1086" s="622">
        <v>0.10299999999999999</v>
      </c>
      <c r="D1086" s="623">
        <v>0.16650000000000001</v>
      </c>
      <c r="E1086" s="621">
        <v>5.8299999999999998E-2</v>
      </c>
      <c r="F1086" s="622">
        <v>0.10299999999999999</v>
      </c>
      <c r="G1086" s="623">
        <v>0.1666</v>
      </c>
      <c r="H1086" s="621">
        <v>6.7299999999999999E-2</v>
      </c>
      <c r="I1086" s="622">
        <v>0.11890000000000001</v>
      </c>
      <c r="J1086" s="623">
        <v>0.19220000000000001</v>
      </c>
      <c r="K1086" s="621">
        <v>7.6100000000000001E-2</v>
      </c>
      <c r="L1086" s="622">
        <v>0.13439999999999999</v>
      </c>
      <c r="M1086" s="623">
        <v>0.21729999999999999</v>
      </c>
      <c r="N1086" s="621">
        <v>8.2400000000000001E-2</v>
      </c>
      <c r="O1086" s="622">
        <v>0.14549999999999999</v>
      </c>
      <c r="P1086" s="623">
        <v>0.2354</v>
      </c>
      <c r="Q1086" s="621">
        <v>0.1164</v>
      </c>
      <c r="R1086" s="622">
        <v>0.20569999999999999</v>
      </c>
      <c r="S1086" s="623">
        <v>0.3327</v>
      </c>
      <c r="T1086" s="621">
        <v>0.2235</v>
      </c>
      <c r="U1086" s="622">
        <v>0.39579999999999999</v>
      </c>
      <c r="V1086" s="623">
        <v>0.64039999999999997</v>
      </c>
      <c r="W1086" s="621">
        <v>0.27710000000000001</v>
      </c>
      <c r="X1086" s="622">
        <v>0.4914</v>
      </c>
      <c r="Y1086" s="623">
        <v>0.79520000000000002</v>
      </c>
    </row>
    <row r="1087" spans="1:25">
      <c r="A1087" s="227">
        <f t="shared" si="16"/>
        <v>109</v>
      </c>
      <c r="B1087" s="621">
        <v>5.8999999999999997E-2</v>
      </c>
      <c r="C1087" s="622">
        <v>0.1037</v>
      </c>
      <c r="D1087" s="623">
        <v>0.1673</v>
      </c>
      <c r="E1087" s="621">
        <v>5.8999999999999997E-2</v>
      </c>
      <c r="F1087" s="622">
        <v>0.1037</v>
      </c>
      <c r="G1087" s="623">
        <v>0.16739999999999999</v>
      </c>
      <c r="H1087" s="621">
        <v>6.8099999999999994E-2</v>
      </c>
      <c r="I1087" s="622">
        <v>0.1197</v>
      </c>
      <c r="J1087" s="623">
        <v>0.19320000000000001</v>
      </c>
      <c r="K1087" s="621">
        <v>7.6999999999999999E-2</v>
      </c>
      <c r="L1087" s="622">
        <v>0.1353</v>
      </c>
      <c r="M1087" s="623">
        <v>0.21840000000000001</v>
      </c>
      <c r="N1087" s="621">
        <v>8.3400000000000002E-2</v>
      </c>
      <c r="O1087" s="622">
        <v>0.14660000000000001</v>
      </c>
      <c r="P1087" s="623">
        <v>0.23649999999999999</v>
      </c>
      <c r="Q1087" s="621">
        <v>0.1178</v>
      </c>
      <c r="R1087" s="622">
        <v>0.20710000000000001</v>
      </c>
      <c r="S1087" s="623">
        <v>0.33429999999999999</v>
      </c>
      <c r="T1087" s="621">
        <v>0.22620000000000001</v>
      </c>
      <c r="U1087" s="622">
        <v>0.39860000000000001</v>
      </c>
      <c r="V1087" s="623">
        <v>0.64359999999999995</v>
      </c>
      <c r="W1087" s="621">
        <v>0.28039999999999998</v>
      </c>
      <c r="X1087" s="622">
        <v>0.49480000000000002</v>
      </c>
      <c r="Y1087" s="623">
        <v>0.79910000000000003</v>
      </c>
    </row>
    <row r="1088" spans="1:25">
      <c r="A1088" s="227">
        <f t="shared" si="16"/>
        <v>109.1</v>
      </c>
      <c r="B1088" s="621">
        <v>5.9700000000000003E-2</v>
      </c>
      <c r="C1088" s="622">
        <v>0.10440000000000001</v>
      </c>
      <c r="D1088" s="623">
        <v>0.1681</v>
      </c>
      <c r="E1088" s="621">
        <v>5.9700000000000003E-2</v>
      </c>
      <c r="F1088" s="622">
        <v>0.1045</v>
      </c>
      <c r="G1088" s="623">
        <v>0.16819999999999999</v>
      </c>
      <c r="H1088" s="621">
        <v>6.8900000000000003E-2</v>
      </c>
      <c r="I1088" s="622">
        <v>0.1206</v>
      </c>
      <c r="J1088" s="623">
        <v>0.19409999999999999</v>
      </c>
      <c r="K1088" s="621">
        <v>7.7899999999999997E-2</v>
      </c>
      <c r="L1088" s="622">
        <v>0.1363</v>
      </c>
      <c r="M1088" s="623">
        <v>0.21940000000000001</v>
      </c>
      <c r="N1088" s="621">
        <v>8.4400000000000003E-2</v>
      </c>
      <c r="O1088" s="622">
        <v>0.14760000000000001</v>
      </c>
      <c r="P1088" s="623">
        <v>0.23769999999999999</v>
      </c>
      <c r="Q1088" s="621">
        <v>0.1192</v>
      </c>
      <c r="R1088" s="622">
        <v>0.20860000000000001</v>
      </c>
      <c r="S1088" s="623">
        <v>0.33600000000000002</v>
      </c>
      <c r="T1088" s="621">
        <v>0.22889999999999999</v>
      </c>
      <c r="U1088" s="622">
        <v>0.40150000000000002</v>
      </c>
      <c r="V1088" s="623">
        <v>0.64680000000000004</v>
      </c>
      <c r="W1088" s="621">
        <v>0.28370000000000001</v>
      </c>
      <c r="X1088" s="622">
        <v>0.49840000000000001</v>
      </c>
      <c r="Y1088" s="623">
        <v>0.80310000000000004</v>
      </c>
    </row>
    <row r="1089" spans="1:25">
      <c r="A1089" s="227">
        <f t="shared" si="16"/>
        <v>109.2</v>
      </c>
      <c r="B1089" s="621">
        <v>6.0400000000000002E-2</v>
      </c>
      <c r="C1089" s="622">
        <v>0.1052</v>
      </c>
      <c r="D1089" s="623">
        <v>0.16900000000000001</v>
      </c>
      <c r="E1089" s="621">
        <v>6.0499999999999998E-2</v>
      </c>
      <c r="F1089" s="622">
        <v>0.1053</v>
      </c>
      <c r="G1089" s="623">
        <v>0.1691</v>
      </c>
      <c r="H1089" s="621">
        <v>6.9699999999999998E-2</v>
      </c>
      <c r="I1089" s="622">
        <v>0.12139999999999999</v>
      </c>
      <c r="J1089" s="623">
        <v>0.1951</v>
      </c>
      <c r="K1089" s="621">
        <v>7.8799999999999995E-2</v>
      </c>
      <c r="L1089" s="622">
        <v>0.13730000000000001</v>
      </c>
      <c r="M1089" s="623">
        <v>0.22059999999999999</v>
      </c>
      <c r="N1089" s="621">
        <v>8.5400000000000004E-2</v>
      </c>
      <c r="O1089" s="622">
        <v>0.1487</v>
      </c>
      <c r="P1089" s="623">
        <v>0.2389</v>
      </c>
      <c r="Q1089" s="621">
        <v>0.1206</v>
      </c>
      <c r="R1089" s="622">
        <v>0.21010000000000001</v>
      </c>
      <c r="S1089" s="623">
        <v>0.3377</v>
      </c>
      <c r="T1089" s="621">
        <v>0.23169999999999999</v>
      </c>
      <c r="U1089" s="622">
        <v>0.40439999999999998</v>
      </c>
      <c r="V1089" s="623">
        <v>0.65010000000000001</v>
      </c>
      <c r="W1089" s="621">
        <v>0.28720000000000001</v>
      </c>
      <c r="X1089" s="622">
        <v>0.502</v>
      </c>
      <c r="Y1089" s="623">
        <v>0.80720000000000003</v>
      </c>
    </row>
    <row r="1090" spans="1:25">
      <c r="A1090" s="227">
        <f t="shared" si="16"/>
        <v>109.3</v>
      </c>
      <c r="B1090" s="621">
        <v>6.1199999999999997E-2</v>
      </c>
      <c r="C1090" s="622">
        <v>0.106</v>
      </c>
      <c r="D1090" s="623">
        <v>0.1699</v>
      </c>
      <c r="E1090" s="621">
        <v>6.1199999999999997E-2</v>
      </c>
      <c r="F1090" s="622">
        <v>0.106</v>
      </c>
      <c r="G1090" s="623">
        <v>0.17</v>
      </c>
      <c r="H1090" s="621">
        <v>7.0599999999999996E-2</v>
      </c>
      <c r="I1090" s="622">
        <v>0.12239999999999999</v>
      </c>
      <c r="J1090" s="623">
        <v>0.1961</v>
      </c>
      <c r="K1090" s="621">
        <v>7.9799999999999996E-2</v>
      </c>
      <c r="L1090" s="622">
        <v>0.13830000000000001</v>
      </c>
      <c r="M1090" s="623">
        <v>0.22170000000000001</v>
      </c>
      <c r="N1090" s="621">
        <v>8.6499999999999994E-2</v>
      </c>
      <c r="O1090" s="622">
        <v>0.14979999999999999</v>
      </c>
      <c r="P1090" s="623">
        <v>0.2402</v>
      </c>
      <c r="Q1090" s="621">
        <v>0.1221</v>
      </c>
      <c r="R1090" s="622">
        <v>0.2117</v>
      </c>
      <c r="S1090" s="623">
        <v>0.33939999999999998</v>
      </c>
      <c r="T1090" s="621">
        <v>0.2346</v>
      </c>
      <c r="U1090" s="622">
        <v>0.40739999999999998</v>
      </c>
      <c r="V1090" s="623">
        <v>0.65339999999999998</v>
      </c>
      <c r="W1090" s="621">
        <v>0.2908</v>
      </c>
      <c r="X1090" s="622">
        <v>0.50570000000000004</v>
      </c>
      <c r="Y1090" s="623">
        <v>0.81130000000000002</v>
      </c>
    </row>
    <row r="1091" spans="1:25">
      <c r="A1091" s="227">
        <f t="shared" si="16"/>
        <v>109.4</v>
      </c>
      <c r="B1091" s="621">
        <v>6.2E-2</v>
      </c>
      <c r="C1091" s="622">
        <v>0.10680000000000001</v>
      </c>
      <c r="D1091" s="623">
        <v>0.17080000000000001</v>
      </c>
      <c r="E1091" s="621">
        <v>6.2E-2</v>
      </c>
      <c r="F1091" s="622">
        <v>0.10680000000000001</v>
      </c>
      <c r="G1091" s="623">
        <v>0.1709</v>
      </c>
      <c r="H1091" s="621">
        <v>7.1499999999999994E-2</v>
      </c>
      <c r="I1091" s="622">
        <v>0.12330000000000001</v>
      </c>
      <c r="J1091" s="623">
        <v>0.19719999999999999</v>
      </c>
      <c r="K1091" s="621">
        <v>8.0799999999999997E-2</v>
      </c>
      <c r="L1091" s="622">
        <v>0.1394</v>
      </c>
      <c r="M1091" s="623">
        <v>0.22289999999999999</v>
      </c>
      <c r="N1091" s="621">
        <v>8.7599999999999997E-2</v>
      </c>
      <c r="O1091" s="622">
        <v>0.151</v>
      </c>
      <c r="P1091" s="623">
        <v>0.2414</v>
      </c>
      <c r="Q1091" s="621">
        <v>0.1237</v>
      </c>
      <c r="R1091" s="622">
        <v>0.21329999999999999</v>
      </c>
      <c r="S1091" s="623">
        <v>0.3412</v>
      </c>
      <c r="T1091" s="621">
        <v>0.23760000000000001</v>
      </c>
      <c r="U1091" s="622">
        <v>0.41049999999999998</v>
      </c>
      <c r="V1091" s="623">
        <v>0.65690000000000004</v>
      </c>
      <c r="W1091" s="621">
        <v>0.29449999999999998</v>
      </c>
      <c r="X1091" s="622">
        <v>0.50960000000000005</v>
      </c>
      <c r="Y1091" s="623">
        <v>0.81559999999999999</v>
      </c>
    </row>
    <row r="1092" spans="1:25">
      <c r="A1092" s="227">
        <f t="shared" si="16"/>
        <v>109.5</v>
      </c>
      <c r="B1092" s="621">
        <v>6.2799999999999995E-2</v>
      </c>
      <c r="C1092" s="622">
        <v>0.1076</v>
      </c>
      <c r="D1092" s="623">
        <v>0.17169999999999999</v>
      </c>
      <c r="E1092" s="621">
        <v>6.2799999999999995E-2</v>
      </c>
      <c r="F1092" s="622">
        <v>0.1077</v>
      </c>
      <c r="G1092" s="623">
        <v>0.17180000000000001</v>
      </c>
      <c r="H1092" s="621">
        <v>7.2499999999999995E-2</v>
      </c>
      <c r="I1092" s="622">
        <v>0.1242</v>
      </c>
      <c r="J1092" s="623">
        <v>0.19819999999999999</v>
      </c>
      <c r="K1092" s="621">
        <v>8.1900000000000001E-2</v>
      </c>
      <c r="L1092" s="622">
        <v>0.1404</v>
      </c>
      <c r="M1092" s="623">
        <v>0.22409999999999999</v>
      </c>
      <c r="N1092" s="621">
        <v>8.8700000000000001E-2</v>
      </c>
      <c r="O1092" s="622">
        <v>0.15210000000000001</v>
      </c>
      <c r="P1092" s="623">
        <v>0.2427</v>
      </c>
      <c r="Q1092" s="621">
        <v>0.12529999999999999</v>
      </c>
      <c r="R1092" s="622">
        <v>0.215</v>
      </c>
      <c r="S1092" s="623">
        <v>0.34310000000000002</v>
      </c>
      <c r="T1092" s="621">
        <v>0.2407</v>
      </c>
      <c r="U1092" s="622">
        <v>0.41370000000000001</v>
      </c>
      <c r="V1092" s="623">
        <v>0.66039999999999999</v>
      </c>
      <c r="W1092" s="621">
        <v>0.29830000000000001</v>
      </c>
      <c r="X1092" s="622">
        <v>0.51349999999999996</v>
      </c>
      <c r="Y1092" s="623">
        <v>0.82</v>
      </c>
    </row>
    <row r="1093" spans="1:25">
      <c r="A1093" s="227">
        <f t="shared" si="16"/>
        <v>109.6</v>
      </c>
      <c r="B1093" s="621">
        <v>6.3600000000000004E-2</v>
      </c>
      <c r="C1093" s="622">
        <v>0.1085</v>
      </c>
      <c r="D1093" s="623">
        <v>0.1726</v>
      </c>
      <c r="E1093" s="621">
        <v>6.3600000000000004E-2</v>
      </c>
      <c r="F1093" s="622">
        <v>0.1085</v>
      </c>
      <c r="G1093" s="623">
        <v>0.17280000000000001</v>
      </c>
      <c r="H1093" s="621">
        <v>7.3400000000000007E-2</v>
      </c>
      <c r="I1093" s="622">
        <v>0.12520000000000001</v>
      </c>
      <c r="J1093" s="623">
        <v>0.1993</v>
      </c>
      <c r="K1093" s="621">
        <v>8.3000000000000004E-2</v>
      </c>
      <c r="L1093" s="622">
        <v>0.1416</v>
      </c>
      <c r="M1093" s="623">
        <v>0.2253</v>
      </c>
      <c r="N1093" s="621">
        <v>8.9899999999999994E-2</v>
      </c>
      <c r="O1093" s="622">
        <v>0.15329999999999999</v>
      </c>
      <c r="P1093" s="623">
        <v>0.24410000000000001</v>
      </c>
      <c r="Q1093" s="621">
        <v>0.127</v>
      </c>
      <c r="R1093" s="622">
        <v>0.2167</v>
      </c>
      <c r="S1093" s="623">
        <v>0.34499999999999997</v>
      </c>
      <c r="T1093" s="621">
        <v>0.24390000000000001</v>
      </c>
      <c r="U1093" s="622">
        <v>0.41699999999999998</v>
      </c>
      <c r="V1093" s="623">
        <v>0.66410000000000002</v>
      </c>
      <c r="W1093" s="621">
        <v>0.30230000000000001</v>
      </c>
      <c r="X1093" s="622">
        <v>0.51759999999999995</v>
      </c>
      <c r="Y1093" s="623">
        <v>0.82450000000000001</v>
      </c>
    </row>
    <row r="1094" spans="1:25">
      <c r="A1094" s="227">
        <f t="shared" si="16"/>
        <v>109.7</v>
      </c>
      <c r="B1094" s="621">
        <v>6.4500000000000002E-2</v>
      </c>
      <c r="C1094" s="622">
        <v>0.1094</v>
      </c>
      <c r="D1094" s="623">
        <v>0.1736</v>
      </c>
      <c r="E1094" s="621">
        <v>6.4500000000000002E-2</v>
      </c>
      <c r="F1094" s="622">
        <v>0.1094</v>
      </c>
      <c r="G1094" s="623">
        <v>0.17369999999999999</v>
      </c>
      <c r="H1094" s="621">
        <v>7.4399999999999994E-2</v>
      </c>
      <c r="I1094" s="622">
        <v>0.1263</v>
      </c>
      <c r="J1094" s="623">
        <v>0.20050000000000001</v>
      </c>
      <c r="K1094" s="621">
        <v>8.4099999999999994E-2</v>
      </c>
      <c r="L1094" s="622">
        <v>0.14269999999999999</v>
      </c>
      <c r="M1094" s="623">
        <v>0.2266</v>
      </c>
      <c r="N1094" s="621">
        <v>9.11E-2</v>
      </c>
      <c r="O1094" s="622">
        <v>0.15459999999999999</v>
      </c>
      <c r="P1094" s="623">
        <v>0.2455</v>
      </c>
      <c r="Q1094" s="621">
        <v>0.12870000000000001</v>
      </c>
      <c r="R1094" s="622">
        <v>0.2185</v>
      </c>
      <c r="S1094" s="623">
        <v>0.34689999999999999</v>
      </c>
      <c r="T1094" s="621">
        <v>0.2472</v>
      </c>
      <c r="U1094" s="622">
        <v>0.4204</v>
      </c>
      <c r="V1094" s="623">
        <v>0.66779999999999995</v>
      </c>
      <c r="W1094" s="621">
        <v>0.30640000000000001</v>
      </c>
      <c r="X1094" s="622">
        <v>0.52180000000000004</v>
      </c>
      <c r="Y1094" s="623">
        <v>0.82909999999999995</v>
      </c>
    </row>
    <row r="1095" spans="1:25">
      <c r="A1095" s="227">
        <f t="shared" si="16"/>
        <v>109.8</v>
      </c>
      <c r="B1095" s="621">
        <v>6.5299999999999997E-2</v>
      </c>
      <c r="C1095" s="622">
        <v>0.1103</v>
      </c>
      <c r="D1095" s="623">
        <v>0.17460000000000001</v>
      </c>
      <c r="E1095" s="621">
        <v>6.54E-2</v>
      </c>
      <c r="F1095" s="622">
        <v>0.1103</v>
      </c>
      <c r="G1095" s="623">
        <v>0.17469999999999999</v>
      </c>
      <c r="H1095" s="621">
        <v>7.5399999999999995E-2</v>
      </c>
      <c r="I1095" s="622">
        <v>0.1273</v>
      </c>
      <c r="J1095" s="623">
        <v>0.2016</v>
      </c>
      <c r="K1095" s="621">
        <v>8.5300000000000001E-2</v>
      </c>
      <c r="L1095" s="622">
        <v>0.1439</v>
      </c>
      <c r="M1095" s="623">
        <v>0.22789999999999999</v>
      </c>
      <c r="N1095" s="621">
        <v>9.2399999999999996E-2</v>
      </c>
      <c r="O1095" s="622">
        <v>0.15590000000000001</v>
      </c>
      <c r="P1095" s="623">
        <v>0.24690000000000001</v>
      </c>
      <c r="Q1095" s="621">
        <v>0.1305</v>
      </c>
      <c r="R1095" s="622">
        <v>0.2203</v>
      </c>
      <c r="S1095" s="623">
        <v>0.34889999999999999</v>
      </c>
      <c r="T1095" s="621">
        <v>0.25059999999999999</v>
      </c>
      <c r="U1095" s="622">
        <v>0.4239</v>
      </c>
      <c r="V1095" s="623">
        <v>0.67159999999999997</v>
      </c>
      <c r="W1095" s="621">
        <v>0.31059999999999999</v>
      </c>
      <c r="X1095" s="622">
        <v>0.52610000000000001</v>
      </c>
      <c r="Y1095" s="623">
        <v>0.83389999999999997</v>
      </c>
    </row>
    <row r="1096" spans="1:25">
      <c r="A1096" s="227">
        <f t="shared" si="16"/>
        <v>109.9</v>
      </c>
      <c r="B1096" s="621">
        <v>6.6299999999999998E-2</v>
      </c>
      <c r="C1096" s="622">
        <v>0.11119999999999999</v>
      </c>
      <c r="D1096" s="623">
        <v>0.17560000000000001</v>
      </c>
      <c r="E1096" s="621">
        <v>6.6299999999999998E-2</v>
      </c>
      <c r="F1096" s="622">
        <v>0.1113</v>
      </c>
      <c r="G1096" s="623">
        <v>0.1757</v>
      </c>
      <c r="H1096" s="621">
        <v>7.6499999999999999E-2</v>
      </c>
      <c r="I1096" s="622">
        <v>0.12839999999999999</v>
      </c>
      <c r="J1096" s="623">
        <v>0.20280000000000001</v>
      </c>
      <c r="K1096" s="621">
        <v>8.6499999999999994E-2</v>
      </c>
      <c r="L1096" s="622">
        <v>0.14510000000000001</v>
      </c>
      <c r="M1096" s="623">
        <v>0.22919999999999999</v>
      </c>
      <c r="N1096" s="621">
        <v>9.3700000000000006E-2</v>
      </c>
      <c r="O1096" s="622">
        <v>0.15720000000000001</v>
      </c>
      <c r="P1096" s="623">
        <v>0.24829999999999999</v>
      </c>
      <c r="Q1096" s="621">
        <v>0.1323</v>
      </c>
      <c r="R1096" s="622">
        <v>0.22220000000000001</v>
      </c>
      <c r="S1096" s="623">
        <v>0.35089999999999999</v>
      </c>
      <c r="T1096" s="621">
        <v>0.25409999999999999</v>
      </c>
      <c r="U1096" s="622">
        <v>0.42749999999999999</v>
      </c>
      <c r="V1096" s="623">
        <v>0.67549999999999999</v>
      </c>
      <c r="W1096" s="621">
        <v>0.315</v>
      </c>
      <c r="X1096" s="622">
        <v>0.53059999999999996</v>
      </c>
      <c r="Y1096" s="623">
        <v>0.8387</v>
      </c>
    </row>
    <row r="1097" spans="1:25">
      <c r="A1097" s="227">
        <f t="shared" si="16"/>
        <v>110</v>
      </c>
      <c r="B1097" s="621">
        <v>6.7199999999999996E-2</v>
      </c>
      <c r="C1097" s="622">
        <v>0.11219999999999999</v>
      </c>
      <c r="D1097" s="623">
        <v>0.1767</v>
      </c>
      <c r="E1097" s="621">
        <v>6.7299999999999999E-2</v>
      </c>
      <c r="F1097" s="622">
        <v>0.11219999999999999</v>
      </c>
      <c r="G1097" s="623">
        <v>0.17680000000000001</v>
      </c>
      <c r="H1097" s="621">
        <v>7.7600000000000002E-2</v>
      </c>
      <c r="I1097" s="622">
        <v>0.1295</v>
      </c>
      <c r="J1097" s="623">
        <v>0.20399999999999999</v>
      </c>
      <c r="K1097" s="621">
        <v>8.77E-2</v>
      </c>
      <c r="L1097" s="622">
        <v>0.1464</v>
      </c>
      <c r="M1097" s="623">
        <v>0.2306</v>
      </c>
      <c r="N1097" s="621">
        <v>9.5000000000000001E-2</v>
      </c>
      <c r="O1097" s="622">
        <v>0.15859999999999999</v>
      </c>
      <c r="P1097" s="623">
        <v>0.24979999999999999</v>
      </c>
      <c r="Q1097" s="621">
        <v>0.13420000000000001</v>
      </c>
      <c r="R1097" s="622">
        <v>0.22409999999999999</v>
      </c>
      <c r="S1097" s="623">
        <v>0.35299999999999998</v>
      </c>
      <c r="T1097" s="621">
        <v>0.25779999999999997</v>
      </c>
      <c r="U1097" s="622">
        <v>0.43120000000000003</v>
      </c>
      <c r="V1097" s="623">
        <v>0.67959999999999998</v>
      </c>
      <c r="W1097" s="621">
        <v>0.31950000000000001</v>
      </c>
      <c r="X1097" s="622">
        <v>0.53520000000000001</v>
      </c>
      <c r="Y1097" s="623">
        <v>0.84370000000000001</v>
      </c>
    </row>
    <row r="1098" spans="1:25">
      <c r="A1098" s="227">
        <f t="shared" ref="A1098:A1161" si="17">ROUND(A1097+0.1,1)</f>
        <v>110.1</v>
      </c>
      <c r="B1098" s="621">
        <v>6.8199999999999997E-2</v>
      </c>
      <c r="C1098" s="622">
        <v>0.1132</v>
      </c>
      <c r="D1098" s="623">
        <v>0.17780000000000001</v>
      </c>
      <c r="E1098" s="621">
        <v>6.8199999999999997E-2</v>
      </c>
      <c r="F1098" s="622">
        <v>0.1132</v>
      </c>
      <c r="G1098" s="623">
        <v>0.1779</v>
      </c>
      <c r="H1098" s="621">
        <v>7.8700000000000006E-2</v>
      </c>
      <c r="I1098" s="622">
        <v>0.13070000000000001</v>
      </c>
      <c r="J1098" s="623">
        <v>0.20519999999999999</v>
      </c>
      <c r="K1098" s="621">
        <v>8.8999999999999996E-2</v>
      </c>
      <c r="L1098" s="622">
        <v>0.1477</v>
      </c>
      <c r="M1098" s="623">
        <v>0.23200000000000001</v>
      </c>
      <c r="N1098" s="621">
        <v>9.64E-2</v>
      </c>
      <c r="O1098" s="622">
        <v>0.16</v>
      </c>
      <c r="P1098" s="623">
        <v>0.25130000000000002</v>
      </c>
      <c r="Q1098" s="621">
        <v>0.13619999999999999</v>
      </c>
      <c r="R1098" s="622">
        <v>0.2261</v>
      </c>
      <c r="S1098" s="623">
        <v>0.35520000000000002</v>
      </c>
      <c r="T1098" s="621">
        <v>0.26150000000000001</v>
      </c>
      <c r="U1098" s="622">
        <v>0.435</v>
      </c>
      <c r="V1098" s="623">
        <v>0.68369999999999997</v>
      </c>
      <c r="W1098" s="621">
        <v>0.32419999999999999</v>
      </c>
      <c r="X1098" s="622">
        <v>0.53990000000000005</v>
      </c>
      <c r="Y1098" s="623">
        <v>0.84889999999999999</v>
      </c>
    </row>
    <row r="1099" spans="1:25">
      <c r="A1099" s="227">
        <f t="shared" si="17"/>
        <v>110.2</v>
      </c>
      <c r="B1099" s="621">
        <v>6.9199999999999998E-2</v>
      </c>
      <c r="C1099" s="622">
        <v>0.1142</v>
      </c>
      <c r="D1099" s="623">
        <v>0.1789</v>
      </c>
      <c r="E1099" s="621">
        <v>6.93E-2</v>
      </c>
      <c r="F1099" s="622">
        <v>0.1143</v>
      </c>
      <c r="G1099" s="623">
        <v>0.17899999999999999</v>
      </c>
      <c r="H1099" s="621">
        <v>7.9899999999999999E-2</v>
      </c>
      <c r="I1099" s="622">
        <v>0.13189999999999999</v>
      </c>
      <c r="J1099" s="623">
        <v>0.20649999999999999</v>
      </c>
      <c r="K1099" s="621">
        <v>9.0300000000000005E-2</v>
      </c>
      <c r="L1099" s="622">
        <v>0.14899999999999999</v>
      </c>
      <c r="M1099" s="623">
        <v>0.23350000000000001</v>
      </c>
      <c r="N1099" s="621">
        <v>9.7799999999999998E-2</v>
      </c>
      <c r="O1099" s="622">
        <v>0.16139999999999999</v>
      </c>
      <c r="P1099" s="623">
        <v>0.25290000000000001</v>
      </c>
      <c r="Q1099" s="621">
        <v>0.13819999999999999</v>
      </c>
      <c r="R1099" s="622">
        <v>0.2281</v>
      </c>
      <c r="S1099" s="623">
        <v>0.3574</v>
      </c>
      <c r="T1099" s="621">
        <v>0.26550000000000001</v>
      </c>
      <c r="U1099" s="622">
        <v>0.439</v>
      </c>
      <c r="V1099" s="623">
        <v>0.68799999999999994</v>
      </c>
      <c r="W1099" s="621">
        <v>0.32900000000000001</v>
      </c>
      <c r="X1099" s="622">
        <v>0.54479999999999995</v>
      </c>
      <c r="Y1099" s="623">
        <v>0.85409999999999997</v>
      </c>
    </row>
    <row r="1100" spans="1:25">
      <c r="A1100" s="227">
        <f t="shared" si="17"/>
        <v>110.3</v>
      </c>
      <c r="B1100" s="621">
        <v>7.0300000000000001E-2</v>
      </c>
      <c r="C1100" s="622">
        <v>0.1153</v>
      </c>
      <c r="D1100" s="623">
        <v>0.18</v>
      </c>
      <c r="E1100" s="621">
        <v>7.0300000000000001E-2</v>
      </c>
      <c r="F1100" s="622">
        <v>0.1153</v>
      </c>
      <c r="G1100" s="623">
        <v>0.18010000000000001</v>
      </c>
      <c r="H1100" s="621">
        <v>8.1100000000000005E-2</v>
      </c>
      <c r="I1100" s="622">
        <v>0.1331</v>
      </c>
      <c r="J1100" s="623">
        <v>0.2079</v>
      </c>
      <c r="K1100" s="621">
        <v>9.1700000000000004E-2</v>
      </c>
      <c r="L1100" s="622">
        <v>0.15040000000000001</v>
      </c>
      <c r="M1100" s="623">
        <v>0.2349</v>
      </c>
      <c r="N1100" s="621">
        <v>9.9299999999999999E-2</v>
      </c>
      <c r="O1100" s="622">
        <v>0.16289999999999999</v>
      </c>
      <c r="P1100" s="623">
        <v>0.2545</v>
      </c>
      <c r="Q1100" s="621">
        <v>0.14030000000000001</v>
      </c>
      <c r="R1100" s="622">
        <v>0.2303</v>
      </c>
      <c r="S1100" s="623">
        <v>0.35970000000000002</v>
      </c>
      <c r="T1100" s="621">
        <v>0.26950000000000002</v>
      </c>
      <c r="U1100" s="622">
        <v>0.44309999999999999</v>
      </c>
      <c r="V1100" s="623">
        <v>0.69230000000000003</v>
      </c>
      <c r="W1100" s="621">
        <v>0.33410000000000001</v>
      </c>
      <c r="X1100" s="622">
        <v>0.54990000000000006</v>
      </c>
      <c r="Y1100" s="623">
        <v>0.85960000000000003</v>
      </c>
    </row>
    <row r="1101" spans="1:25">
      <c r="A1101" s="227">
        <f t="shared" si="17"/>
        <v>110.4</v>
      </c>
      <c r="B1101" s="621">
        <v>7.1400000000000005E-2</v>
      </c>
      <c r="C1101" s="622">
        <v>0.1164</v>
      </c>
      <c r="D1101" s="623">
        <v>0.1812</v>
      </c>
      <c r="E1101" s="621">
        <v>7.1400000000000005E-2</v>
      </c>
      <c r="F1101" s="622">
        <v>0.1164</v>
      </c>
      <c r="G1101" s="623">
        <v>0.18129999999999999</v>
      </c>
      <c r="H1101" s="621">
        <v>8.2400000000000001E-2</v>
      </c>
      <c r="I1101" s="622">
        <v>0.13439999999999999</v>
      </c>
      <c r="J1101" s="623">
        <v>0.2092</v>
      </c>
      <c r="K1101" s="621">
        <v>9.3100000000000002E-2</v>
      </c>
      <c r="L1101" s="622">
        <v>0.15190000000000001</v>
      </c>
      <c r="M1101" s="623">
        <v>0.23649999999999999</v>
      </c>
      <c r="N1101" s="621">
        <v>0.1009</v>
      </c>
      <c r="O1101" s="622">
        <v>0.16450000000000001</v>
      </c>
      <c r="P1101" s="623">
        <v>0.25619999999999998</v>
      </c>
      <c r="Q1101" s="621">
        <v>0.14249999999999999</v>
      </c>
      <c r="R1101" s="622">
        <v>0.23250000000000001</v>
      </c>
      <c r="S1101" s="623">
        <v>0.36199999999999999</v>
      </c>
      <c r="T1101" s="621">
        <v>0.2737</v>
      </c>
      <c r="U1101" s="622">
        <v>0.44729999999999998</v>
      </c>
      <c r="V1101" s="623">
        <v>0.69689999999999996</v>
      </c>
      <c r="W1101" s="621">
        <v>0.33929999999999999</v>
      </c>
      <c r="X1101" s="622">
        <v>0.55510000000000004</v>
      </c>
      <c r="Y1101" s="623">
        <v>0.86519999999999997</v>
      </c>
    </row>
    <row r="1102" spans="1:25">
      <c r="A1102" s="227">
        <f t="shared" si="17"/>
        <v>110.5</v>
      </c>
      <c r="B1102" s="621">
        <v>7.2499999999999995E-2</v>
      </c>
      <c r="C1102" s="622">
        <v>0.11749999999999999</v>
      </c>
      <c r="D1102" s="623">
        <v>0.18240000000000001</v>
      </c>
      <c r="E1102" s="621">
        <v>7.2599999999999998E-2</v>
      </c>
      <c r="F1102" s="622">
        <v>0.1176</v>
      </c>
      <c r="G1102" s="623">
        <v>0.1825</v>
      </c>
      <c r="H1102" s="621">
        <v>8.3699999999999997E-2</v>
      </c>
      <c r="I1102" s="622">
        <v>0.13569999999999999</v>
      </c>
      <c r="J1102" s="623">
        <v>0.21060000000000001</v>
      </c>
      <c r="K1102" s="621">
        <v>9.4600000000000004E-2</v>
      </c>
      <c r="L1102" s="622">
        <v>0.15329999999999999</v>
      </c>
      <c r="M1102" s="623">
        <v>0.23810000000000001</v>
      </c>
      <c r="N1102" s="621">
        <v>0.10249999999999999</v>
      </c>
      <c r="O1102" s="622">
        <v>0.1661</v>
      </c>
      <c r="P1102" s="623">
        <v>0.25790000000000002</v>
      </c>
      <c r="Q1102" s="621">
        <v>0.14480000000000001</v>
      </c>
      <c r="R1102" s="622">
        <v>0.23469999999999999</v>
      </c>
      <c r="S1102" s="623">
        <v>0.36449999999999999</v>
      </c>
      <c r="T1102" s="621">
        <v>0.27810000000000001</v>
      </c>
      <c r="U1102" s="622">
        <v>0.4516</v>
      </c>
      <c r="V1102" s="623">
        <v>0.70150000000000001</v>
      </c>
      <c r="W1102" s="621">
        <v>0.34470000000000001</v>
      </c>
      <c r="X1102" s="622">
        <v>0.5605</v>
      </c>
      <c r="Y1102" s="623">
        <v>0.87090000000000001</v>
      </c>
    </row>
    <row r="1103" spans="1:25">
      <c r="A1103" s="227">
        <f t="shared" si="17"/>
        <v>110.6</v>
      </c>
      <c r="B1103" s="621">
        <v>7.3700000000000002E-2</v>
      </c>
      <c r="C1103" s="622">
        <v>0.1187</v>
      </c>
      <c r="D1103" s="623">
        <v>0.1837</v>
      </c>
      <c r="E1103" s="621">
        <v>7.3700000000000002E-2</v>
      </c>
      <c r="F1103" s="622">
        <v>0.1187</v>
      </c>
      <c r="G1103" s="623">
        <v>0.18379999999999999</v>
      </c>
      <c r="H1103" s="621">
        <v>8.5099999999999995E-2</v>
      </c>
      <c r="I1103" s="622">
        <v>0.13700000000000001</v>
      </c>
      <c r="J1103" s="623">
        <v>0.21199999999999999</v>
      </c>
      <c r="K1103" s="621">
        <v>9.6199999999999994E-2</v>
      </c>
      <c r="L1103" s="622">
        <v>0.15490000000000001</v>
      </c>
      <c r="M1103" s="623">
        <v>0.2397</v>
      </c>
      <c r="N1103" s="621">
        <v>0.1042</v>
      </c>
      <c r="O1103" s="622">
        <v>0.1678</v>
      </c>
      <c r="P1103" s="623">
        <v>0.2596</v>
      </c>
      <c r="Q1103" s="621">
        <v>0.14710000000000001</v>
      </c>
      <c r="R1103" s="622">
        <v>0.23710000000000001</v>
      </c>
      <c r="S1103" s="623">
        <v>0.3669</v>
      </c>
      <c r="T1103" s="621">
        <v>0.28260000000000002</v>
      </c>
      <c r="U1103" s="622">
        <v>0.45610000000000001</v>
      </c>
      <c r="V1103" s="623">
        <v>0.70630000000000004</v>
      </c>
      <c r="W1103" s="621">
        <v>0.3503</v>
      </c>
      <c r="X1103" s="622">
        <v>0.56610000000000005</v>
      </c>
      <c r="Y1103" s="623">
        <v>0.87690000000000001</v>
      </c>
    </row>
    <row r="1104" spans="1:25">
      <c r="A1104" s="227">
        <f t="shared" si="17"/>
        <v>110.7</v>
      </c>
      <c r="B1104" s="621">
        <v>7.4899999999999994E-2</v>
      </c>
      <c r="C1104" s="622">
        <v>0.11990000000000001</v>
      </c>
      <c r="D1104" s="623">
        <v>0.18490000000000001</v>
      </c>
      <c r="E1104" s="621">
        <v>7.4999999999999997E-2</v>
      </c>
      <c r="F1104" s="622">
        <v>0.12</v>
      </c>
      <c r="G1104" s="623">
        <v>0.18509999999999999</v>
      </c>
      <c r="H1104" s="621">
        <v>8.6499999999999994E-2</v>
      </c>
      <c r="I1104" s="622">
        <v>0.1384</v>
      </c>
      <c r="J1104" s="623">
        <v>0.2135</v>
      </c>
      <c r="K1104" s="621">
        <v>9.7799999999999998E-2</v>
      </c>
      <c r="L1104" s="622">
        <v>0.1565</v>
      </c>
      <c r="M1104" s="623">
        <v>0.2414</v>
      </c>
      <c r="N1104" s="621">
        <v>0.10589999999999999</v>
      </c>
      <c r="O1104" s="622">
        <v>0.16950000000000001</v>
      </c>
      <c r="P1104" s="623">
        <v>0.26150000000000001</v>
      </c>
      <c r="Q1104" s="621">
        <v>0.14960000000000001</v>
      </c>
      <c r="R1104" s="622">
        <v>0.23949999999999999</v>
      </c>
      <c r="S1104" s="623">
        <v>0.3695</v>
      </c>
      <c r="T1104" s="621">
        <v>0.2873</v>
      </c>
      <c r="U1104" s="622">
        <v>0.46079999999999999</v>
      </c>
      <c r="V1104" s="623">
        <v>0.71120000000000005</v>
      </c>
      <c r="W1104" s="621">
        <v>0.35610000000000003</v>
      </c>
      <c r="X1104" s="622">
        <v>0.57189999999999996</v>
      </c>
      <c r="Y1104" s="623">
        <v>0.88300000000000001</v>
      </c>
    </row>
    <row r="1105" spans="1:27">
      <c r="A1105" s="227">
        <f t="shared" si="17"/>
        <v>110.8</v>
      </c>
      <c r="B1105" s="621">
        <v>7.6200000000000004E-2</v>
      </c>
      <c r="C1105" s="622">
        <v>0.1211</v>
      </c>
      <c r="D1105" s="623">
        <v>0.18629999999999999</v>
      </c>
      <c r="E1105" s="621">
        <v>7.6200000000000004E-2</v>
      </c>
      <c r="F1105" s="622">
        <v>0.1212</v>
      </c>
      <c r="G1105" s="623">
        <v>0.18640000000000001</v>
      </c>
      <c r="H1105" s="621">
        <v>8.7999999999999995E-2</v>
      </c>
      <c r="I1105" s="622">
        <v>0.1399</v>
      </c>
      <c r="J1105" s="623">
        <v>0.21510000000000001</v>
      </c>
      <c r="K1105" s="621">
        <v>9.9400000000000002E-2</v>
      </c>
      <c r="L1105" s="622">
        <v>0.15809999999999999</v>
      </c>
      <c r="M1105" s="623">
        <v>0.24310000000000001</v>
      </c>
      <c r="N1105" s="621">
        <v>0.1077</v>
      </c>
      <c r="O1105" s="622">
        <v>0.17130000000000001</v>
      </c>
      <c r="P1105" s="623">
        <v>0.26329999999999998</v>
      </c>
      <c r="Q1105" s="621">
        <v>0.15210000000000001</v>
      </c>
      <c r="R1105" s="622">
        <v>0.24199999999999999</v>
      </c>
      <c r="S1105" s="623">
        <v>0.37219999999999998</v>
      </c>
      <c r="T1105" s="621">
        <v>0.29210000000000003</v>
      </c>
      <c r="U1105" s="622">
        <v>0.46560000000000001</v>
      </c>
      <c r="V1105" s="623">
        <v>0.71630000000000005</v>
      </c>
      <c r="W1105" s="621">
        <v>0.36209999999999998</v>
      </c>
      <c r="X1105" s="622">
        <v>0.57779999999999998</v>
      </c>
      <c r="Y1105" s="623">
        <v>0.88929999999999998</v>
      </c>
    </row>
    <row r="1106" spans="1:27">
      <c r="A1106" s="227">
        <f t="shared" si="17"/>
        <v>110.9</v>
      </c>
      <c r="B1106" s="621">
        <v>7.7499999999999999E-2</v>
      </c>
      <c r="C1106" s="622">
        <v>0.1225</v>
      </c>
      <c r="D1106" s="623">
        <v>0.18759999999999999</v>
      </c>
      <c r="E1106" s="621">
        <v>7.7499999999999999E-2</v>
      </c>
      <c r="F1106" s="622">
        <v>0.1225</v>
      </c>
      <c r="G1106" s="623">
        <v>0.18779999999999999</v>
      </c>
      <c r="H1106" s="621">
        <v>8.9499999999999996E-2</v>
      </c>
      <c r="I1106" s="622">
        <v>0.1414</v>
      </c>
      <c r="J1106" s="623">
        <v>0.21659999999999999</v>
      </c>
      <c r="K1106" s="621">
        <v>0.1011</v>
      </c>
      <c r="L1106" s="622">
        <v>0.1598</v>
      </c>
      <c r="M1106" s="623">
        <v>0.24490000000000001</v>
      </c>
      <c r="N1106" s="621">
        <v>0.1095</v>
      </c>
      <c r="O1106" s="622">
        <v>0.1731</v>
      </c>
      <c r="P1106" s="623">
        <v>0.26529999999999998</v>
      </c>
      <c r="Q1106" s="621">
        <v>0.1547</v>
      </c>
      <c r="R1106" s="622">
        <v>0.24460000000000001</v>
      </c>
      <c r="S1106" s="623">
        <v>0.37490000000000001</v>
      </c>
      <c r="T1106" s="621">
        <v>0.29720000000000002</v>
      </c>
      <c r="U1106" s="622">
        <v>0.47060000000000002</v>
      </c>
      <c r="V1106" s="623">
        <v>0.72160000000000002</v>
      </c>
      <c r="W1106" s="621">
        <v>0.36830000000000002</v>
      </c>
      <c r="X1106" s="622">
        <v>0.58399999999999996</v>
      </c>
      <c r="Y1106" s="623">
        <v>0.89580000000000004</v>
      </c>
    </row>
    <row r="1107" spans="1:27">
      <c r="A1107" s="227">
        <f t="shared" si="17"/>
        <v>111</v>
      </c>
      <c r="B1107" s="621">
        <v>7.8899999999999998E-2</v>
      </c>
      <c r="C1107" s="622">
        <v>0.12379999999999999</v>
      </c>
      <c r="D1107" s="623">
        <v>0.18909999999999999</v>
      </c>
      <c r="E1107" s="621">
        <v>7.8899999999999998E-2</v>
      </c>
      <c r="F1107" s="622">
        <v>0.1239</v>
      </c>
      <c r="G1107" s="623">
        <v>0.18920000000000001</v>
      </c>
      <c r="H1107" s="621">
        <v>9.11E-2</v>
      </c>
      <c r="I1107" s="622">
        <v>0.1429</v>
      </c>
      <c r="J1107" s="623">
        <v>0.21829999999999999</v>
      </c>
      <c r="K1107" s="621">
        <v>0.10290000000000001</v>
      </c>
      <c r="L1107" s="622">
        <v>0.16159999999999999</v>
      </c>
      <c r="M1107" s="623">
        <v>0.2467</v>
      </c>
      <c r="N1107" s="621">
        <v>0.1115</v>
      </c>
      <c r="O1107" s="622">
        <v>0.17499999999999999</v>
      </c>
      <c r="P1107" s="623">
        <v>0.26729999999999998</v>
      </c>
      <c r="Q1107" s="621">
        <v>0.1575</v>
      </c>
      <c r="R1107" s="622">
        <v>0.24729999999999999</v>
      </c>
      <c r="S1107" s="623">
        <v>0.37769999999999998</v>
      </c>
      <c r="T1107" s="621">
        <v>0.3024</v>
      </c>
      <c r="U1107" s="622">
        <v>0.4758</v>
      </c>
      <c r="V1107" s="623">
        <v>0.72699999999999998</v>
      </c>
      <c r="W1107" s="621">
        <v>0.37480000000000002</v>
      </c>
      <c r="X1107" s="622">
        <v>0.59040000000000004</v>
      </c>
      <c r="Y1107" s="623">
        <v>0.90249999999999997</v>
      </c>
    </row>
    <row r="1108" spans="1:27">
      <c r="A1108" s="227">
        <f t="shared" si="17"/>
        <v>111.1</v>
      </c>
      <c r="B1108" s="621">
        <v>8.0299999999999996E-2</v>
      </c>
      <c r="C1108" s="622">
        <v>0.12520000000000001</v>
      </c>
      <c r="D1108" s="623">
        <v>0.1905</v>
      </c>
      <c r="E1108" s="621">
        <v>8.0299999999999996E-2</v>
      </c>
      <c r="F1108" s="622">
        <v>0.12529999999999999</v>
      </c>
      <c r="G1108" s="623">
        <v>0.19059999999999999</v>
      </c>
      <c r="H1108" s="621">
        <v>9.2700000000000005E-2</v>
      </c>
      <c r="I1108" s="622">
        <v>0.14449999999999999</v>
      </c>
      <c r="J1108" s="623">
        <v>0.22</v>
      </c>
      <c r="K1108" s="621">
        <v>0.1048</v>
      </c>
      <c r="L1108" s="622">
        <v>0.16339999999999999</v>
      </c>
      <c r="M1108" s="623">
        <v>0.24859999999999999</v>
      </c>
      <c r="N1108" s="621">
        <v>0.1135</v>
      </c>
      <c r="O1108" s="622">
        <v>0.17699999999999999</v>
      </c>
      <c r="P1108" s="623">
        <v>0.26929999999999998</v>
      </c>
      <c r="Q1108" s="621">
        <v>0.1603</v>
      </c>
      <c r="R1108" s="622">
        <v>0.25009999999999999</v>
      </c>
      <c r="S1108" s="623">
        <v>0.38059999999999999</v>
      </c>
      <c r="T1108" s="621">
        <v>0.30790000000000001</v>
      </c>
      <c r="U1108" s="622">
        <v>0.48110000000000003</v>
      </c>
      <c r="V1108" s="623">
        <v>0.73260000000000003</v>
      </c>
      <c r="W1108" s="621">
        <v>0.38159999999999999</v>
      </c>
      <c r="X1108" s="622">
        <v>0.59709999999999996</v>
      </c>
      <c r="Y1108" s="623">
        <v>0.90949999999999998</v>
      </c>
      <c r="AA1108" s="228"/>
    </row>
    <row r="1109" spans="1:27">
      <c r="A1109" s="227">
        <f t="shared" si="17"/>
        <v>111.2</v>
      </c>
      <c r="B1109" s="621">
        <v>8.1799999999999998E-2</v>
      </c>
      <c r="C1109" s="622">
        <v>0.12659999999999999</v>
      </c>
      <c r="D1109" s="623">
        <v>0.192</v>
      </c>
      <c r="E1109" s="621">
        <v>8.1799999999999998E-2</v>
      </c>
      <c r="F1109" s="622">
        <v>0.12670000000000001</v>
      </c>
      <c r="G1109" s="623">
        <v>0.19209999999999999</v>
      </c>
      <c r="H1109" s="621">
        <v>9.4399999999999998E-2</v>
      </c>
      <c r="I1109" s="622">
        <v>0.1462</v>
      </c>
      <c r="J1109" s="623">
        <v>0.22170000000000001</v>
      </c>
      <c r="K1109" s="621">
        <v>0.1067</v>
      </c>
      <c r="L1109" s="622">
        <v>0.1653</v>
      </c>
      <c r="M1109" s="623">
        <v>0.25059999999999999</v>
      </c>
      <c r="N1109" s="621">
        <v>0.11559999999999999</v>
      </c>
      <c r="O1109" s="622">
        <v>0.17899999999999999</v>
      </c>
      <c r="P1109" s="623">
        <v>0.27150000000000002</v>
      </c>
      <c r="Q1109" s="621">
        <v>0.1633</v>
      </c>
      <c r="R1109" s="622">
        <v>0.253</v>
      </c>
      <c r="S1109" s="623">
        <v>0.38369999999999999</v>
      </c>
      <c r="T1109" s="621">
        <v>0.3135</v>
      </c>
      <c r="U1109" s="622">
        <v>0.48670000000000002</v>
      </c>
      <c r="V1109" s="623">
        <v>0.73839999999999995</v>
      </c>
      <c r="W1109" s="621">
        <v>0.3886</v>
      </c>
      <c r="X1109" s="622">
        <v>0.60399999999999998</v>
      </c>
      <c r="Y1109" s="623">
        <v>0.91659999999999997</v>
      </c>
      <c r="AA1109" s="228"/>
    </row>
    <row r="1110" spans="1:27">
      <c r="A1110" s="227">
        <f t="shared" si="17"/>
        <v>111.3</v>
      </c>
      <c r="B1110" s="621">
        <v>8.3299999999999999E-2</v>
      </c>
      <c r="C1110" s="622">
        <v>0.12820000000000001</v>
      </c>
      <c r="D1110" s="623">
        <v>0.19359999999999999</v>
      </c>
      <c r="E1110" s="621">
        <v>8.3400000000000002E-2</v>
      </c>
      <c r="F1110" s="622">
        <v>0.12820000000000001</v>
      </c>
      <c r="G1110" s="623">
        <v>0.19370000000000001</v>
      </c>
      <c r="H1110" s="621">
        <v>9.6199999999999994E-2</v>
      </c>
      <c r="I1110" s="622">
        <v>0.14799999999999999</v>
      </c>
      <c r="J1110" s="623">
        <v>0.2235</v>
      </c>
      <c r="K1110" s="621">
        <v>0.1087</v>
      </c>
      <c r="L1110" s="622">
        <v>0.16719999999999999</v>
      </c>
      <c r="M1110" s="623">
        <v>0.25269999999999998</v>
      </c>
      <c r="N1110" s="621">
        <v>0.1177</v>
      </c>
      <c r="O1110" s="622">
        <v>0.1812</v>
      </c>
      <c r="P1110" s="623">
        <v>0.2737</v>
      </c>
      <c r="Q1110" s="621">
        <v>0.1663</v>
      </c>
      <c r="R1110" s="622">
        <v>0.25600000000000001</v>
      </c>
      <c r="S1110" s="623">
        <v>0.38679999999999998</v>
      </c>
      <c r="T1110" s="621">
        <v>0.31940000000000002</v>
      </c>
      <c r="U1110" s="622">
        <v>0.4924</v>
      </c>
      <c r="V1110" s="623">
        <v>0.74439999999999995</v>
      </c>
      <c r="W1110" s="621">
        <v>0.39589999999999997</v>
      </c>
      <c r="X1110" s="622">
        <v>0.61109999999999998</v>
      </c>
      <c r="Y1110" s="623">
        <v>0.92410000000000003</v>
      </c>
      <c r="AA1110" s="228"/>
    </row>
    <row r="1111" spans="1:27">
      <c r="A1111" s="227">
        <f t="shared" si="17"/>
        <v>111.4</v>
      </c>
      <c r="B1111" s="621">
        <v>8.4900000000000003E-2</v>
      </c>
      <c r="C1111" s="622">
        <v>0.12970000000000001</v>
      </c>
      <c r="D1111" s="623">
        <v>0.19520000000000001</v>
      </c>
      <c r="E1111" s="621">
        <v>8.5000000000000006E-2</v>
      </c>
      <c r="F1111" s="622">
        <v>0.1298</v>
      </c>
      <c r="G1111" s="623">
        <v>0.1953</v>
      </c>
      <c r="H1111" s="621">
        <v>9.8000000000000004E-2</v>
      </c>
      <c r="I1111" s="622">
        <v>0.14979999999999999</v>
      </c>
      <c r="J1111" s="623">
        <v>0.22539999999999999</v>
      </c>
      <c r="K1111" s="621">
        <v>0.1108</v>
      </c>
      <c r="L1111" s="622">
        <v>0.16930000000000001</v>
      </c>
      <c r="M1111" s="623">
        <v>0.25480000000000003</v>
      </c>
      <c r="N1111" s="621">
        <v>0.12</v>
      </c>
      <c r="O1111" s="622">
        <v>0.18340000000000001</v>
      </c>
      <c r="P1111" s="623">
        <v>0.27600000000000002</v>
      </c>
      <c r="Q1111" s="621">
        <v>0.16950000000000001</v>
      </c>
      <c r="R1111" s="622">
        <v>0.2591</v>
      </c>
      <c r="S1111" s="623">
        <v>0.39</v>
      </c>
      <c r="T1111" s="621">
        <v>0.32550000000000001</v>
      </c>
      <c r="U1111" s="622">
        <v>0.49840000000000001</v>
      </c>
      <c r="V1111" s="623">
        <v>0.75060000000000004</v>
      </c>
      <c r="W1111" s="621">
        <v>0.40350000000000003</v>
      </c>
      <c r="X1111" s="622">
        <v>0.61850000000000005</v>
      </c>
      <c r="Y1111" s="623">
        <v>0.93169999999999997</v>
      </c>
      <c r="AA1111" s="228"/>
    </row>
    <row r="1112" spans="1:27">
      <c r="A1112" s="227">
        <f t="shared" si="17"/>
        <v>111.5</v>
      </c>
      <c r="B1112" s="621">
        <v>8.6599999999999996E-2</v>
      </c>
      <c r="C1112" s="622">
        <v>0.1313</v>
      </c>
      <c r="D1112" s="623">
        <v>0.19689999999999999</v>
      </c>
      <c r="E1112" s="621">
        <v>8.6599999999999996E-2</v>
      </c>
      <c r="F1112" s="622">
        <v>0.13139999999999999</v>
      </c>
      <c r="G1112" s="623">
        <v>0.19700000000000001</v>
      </c>
      <c r="H1112" s="621">
        <v>9.9900000000000003E-2</v>
      </c>
      <c r="I1112" s="622">
        <v>0.15160000000000001</v>
      </c>
      <c r="J1112" s="623">
        <v>0.2273</v>
      </c>
      <c r="K1112" s="621">
        <v>0.113</v>
      </c>
      <c r="L1112" s="622">
        <v>0.1714</v>
      </c>
      <c r="M1112" s="623">
        <v>0.25700000000000001</v>
      </c>
      <c r="N1112" s="621">
        <v>0.12239999999999999</v>
      </c>
      <c r="O1112" s="622">
        <v>0.1857</v>
      </c>
      <c r="P1112" s="623">
        <v>0.27829999999999999</v>
      </c>
      <c r="Q1112" s="621">
        <v>0.1729</v>
      </c>
      <c r="R1112" s="622">
        <v>0.26240000000000002</v>
      </c>
      <c r="S1112" s="623">
        <v>0.39340000000000003</v>
      </c>
      <c r="T1112" s="621">
        <v>0.33189999999999997</v>
      </c>
      <c r="U1112" s="622">
        <v>0.50470000000000004</v>
      </c>
      <c r="V1112" s="623">
        <v>0.75700000000000001</v>
      </c>
      <c r="W1112" s="621">
        <v>0.41139999999999999</v>
      </c>
      <c r="X1112" s="622">
        <v>0.62619999999999998</v>
      </c>
      <c r="Y1112" s="623">
        <v>0.93969999999999998</v>
      </c>
      <c r="AA1112" s="228"/>
    </row>
    <row r="1113" spans="1:27">
      <c r="A1113" s="227">
        <f t="shared" si="17"/>
        <v>111.6</v>
      </c>
      <c r="B1113" s="621">
        <v>8.8300000000000003E-2</v>
      </c>
      <c r="C1113" s="622">
        <v>0.13300000000000001</v>
      </c>
      <c r="D1113" s="623">
        <v>0.1986</v>
      </c>
      <c r="E1113" s="621">
        <v>8.8400000000000006E-2</v>
      </c>
      <c r="F1113" s="622">
        <v>0.1331</v>
      </c>
      <c r="G1113" s="623">
        <v>0.19869999999999999</v>
      </c>
      <c r="H1113" s="621">
        <v>0.1019</v>
      </c>
      <c r="I1113" s="622">
        <v>0.15359999999999999</v>
      </c>
      <c r="J1113" s="623">
        <v>0.2293</v>
      </c>
      <c r="K1113" s="621">
        <v>0.1152</v>
      </c>
      <c r="L1113" s="622">
        <v>0.1736</v>
      </c>
      <c r="M1113" s="623">
        <v>0.25919999999999999</v>
      </c>
      <c r="N1113" s="621">
        <v>0.12479999999999999</v>
      </c>
      <c r="O1113" s="622">
        <v>0.188</v>
      </c>
      <c r="P1113" s="623">
        <v>0.28079999999999999</v>
      </c>
      <c r="Q1113" s="621">
        <v>0.17630000000000001</v>
      </c>
      <c r="R1113" s="622">
        <v>0.26569999999999999</v>
      </c>
      <c r="S1113" s="623">
        <v>0.39679999999999999</v>
      </c>
      <c r="T1113" s="621">
        <v>0.33860000000000001</v>
      </c>
      <c r="U1113" s="622">
        <v>0.5111</v>
      </c>
      <c r="V1113" s="623">
        <v>0.76359999999999995</v>
      </c>
      <c r="W1113" s="621">
        <v>0.41959999999999997</v>
      </c>
      <c r="X1113" s="622">
        <v>0.63419999999999999</v>
      </c>
      <c r="Y1113" s="623">
        <v>0.94789999999999996</v>
      </c>
      <c r="AA1113" s="228"/>
    </row>
    <row r="1114" spans="1:27">
      <c r="A1114" s="227">
        <f t="shared" si="17"/>
        <v>111.7</v>
      </c>
      <c r="B1114" s="621">
        <v>9.01E-2</v>
      </c>
      <c r="C1114" s="622">
        <v>0.1348</v>
      </c>
      <c r="D1114" s="623">
        <v>0.20039999999999999</v>
      </c>
      <c r="E1114" s="621">
        <v>9.0200000000000002E-2</v>
      </c>
      <c r="F1114" s="622">
        <v>0.13489999999999999</v>
      </c>
      <c r="G1114" s="623">
        <v>0.20050000000000001</v>
      </c>
      <c r="H1114" s="621">
        <v>0.104</v>
      </c>
      <c r="I1114" s="622">
        <v>0.15559999999999999</v>
      </c>
      <c r="J1114" s="623">
        <v>0.23139999999999999</v>
      </c>
      <c r="K1114" s="621">
        <v>0.1176</v>
      </c>
      <c r="L1114" s="622">
        <v>0.1759</v>
      </c>
      <c r="M1114" s="623">
        <v>0.2616</v>
      </c>
      <c r="N1114" s="621">
        <v>0.12740000000000001</v>
      </c>
      <c r="O1114" s="622">
        <v>0.1905</v>
      </c>
      <c r="P1114" s="623">
        <v>0.2833</v>
      </c>
      <c r="Q1114" s="621">
        <v>0.1799</v>
      </c>
      <c r="R1114" s="622">
        <v>0.26919999999999999</v>
      </c>
      <c r="S1114" s="623">
        <v>0.40039999999999998</v>
      </c>
      <c r="T1114" s="621">
        <v>0.34549999999999997</v>
      </c>
      <c r="U1114" s="622">
        <v>0.51780000000000004</v>
      </c>
      <c r="V1114" s="623">
        <v>0.77049999999999996</v>
      </c>
      <c r="W1114" s="621">
        <v>0.42820000000000003</v>
      </c>
      <c r="X1114" s="622">
        <v>0.64259999999999995</v>
      </c>
      <c r="Y1114" s="623">
        <v>0.95650000000000002</v>
      </c>
      <c r="AA1114" s="228"/>
    </row>
    <row r="1115" spans="1:27">
      <c r="A1115" s="227">
        <f t="shared" si="17"/>
        <v>111.8</v>
      </c>
      <c r="B1115" s="621">
        <v>9.1999999999999998E-2</v>
      </c>
      <c r="C1115" s="622">
        <v>0.1366</v>
      </c>
      <c r="D1115" s="623">
        <v>0.20230000000000001</v>
      </c>
      <c r="E1115" s="621">
        <v>9.2100000000000001E-2</v>
      </c>
      <c r="F1115" s="622">
        <v>0.13669999999999999</v>
      </c>
      <c r="G1115" s="623">
        <v>0.2024</v>
      </c>
      <c r="H1115" s="621">
        <v>0.1062</v>
      </c>
      <c r="I1115" s="622">
        <v>0.15770000000000001</v>
      </c>
      <c r="J1115" s="623">
        <v>0.2336</v>
      </c>
      <c r="K1115" s="621">
        <v>0.1201</v>
      </c>
      <c r="L1115" s="622">
        <v>0.17829999999999999</v>
      </c>
      <c r="M1115" s="623">
        <v>0.26400000000000001</v>
      </c>
      <c r="N1115" s="621">
        <v>0.13</v>
      </c>
      <c r="O1115" s="622">
        <v>0.19309999999999999</v>
      </c>
      <c r="P1115" s="623">
        <v>0.28599999999999998</v>
      </c>
      <c r="Q1115" s="621">
        <v>0.1837</v>
      </c>
      <c r="R1115" s="622">
        <v>0.27289999999999998</v>
      </c>
      <c r="S1115" s="623">
        <v>0.40410000000000001</v>
      </c>
      <c r="T1115" s="621">
        <v>0.35270000000000001</v>
      </c>
      <c r="U1115" s="622">
        <v>0.52480000000000004</v>
      </c>
      <c r="V1115" s="623">
        <v>0.77769999999999995</v>
      </c>
      <c r="W1115" s="621">
        <v>0.43719999999999998</v>
      </c>
      <c r="X1115" s="622">
        <v>0.6512</v>
      </c>
      <c r="Y1115" s="623">
        <v>0.96530000000000005</v>
      </c>
      <c r="AA1115" s="228"/>
    </row>
    <row r="1116" spans="1:27">
      <c r="A1116" s="227">
        <f t="shared" si="17"/>
        <v>111.9</v>
      </c>
      <c r="B1116" s="621">
        <v>9.4E-2</v>
      </c>
      <c r="C1116" s="622">
        <v>0.13850000000000001</v>
      </c>
      <c r="D1116" s="623">
        <v>0.20419999999999999</v>
      </c>
      <c r="E1116" s="621">
        <v>9.4E-2</v>
      </c>
      <c r="F1116" s="622">
        <v>0.1386</v>
      </c>
      <c r="G1116" s="623">
        <v>0.20430000000000001</v>
      </c>
      <c r="H1116" s="621">
        <v>0.1085</v>
      </c>
      <c r="I1116" s="622">
        <v>0.15989999999999999</v>
      </c>
      <c r="J1116" s="623">
        <v>0.23580000000000001</v>
      </c>
      <c r="K1116" s="621">
        <v>0.1226</v>
      </c>
      <c r="L1116" s="622">
        <v>0.1807</v>
      </c>
      <c r="M1116" s="623">
        <v>0.26650000000000001</v>
      </c>
      <c r="N1116" s="621">
        <v>0.1328</v>
      </c>
      <c r="O1116" s="622">
        <v>0.1958</v>
      </c>
      <c r="P1116" s="623">
        <v>0.28870000000000001</v>
      </c>
      <c r="Q1116" s="621">
        <v>0.18759999999999999</v>
      </c>
      <c r="R1116" s="622">
        <v>0.2767</v>
      </c>
      <c r="S1116" s="623">
        <v>0.40799999999999997</v>
      </c>
      <c r="T1116" s="621">
        <v>0.36030000000000001</v>
      </c>
      <c r="U1116" s="622">
        <v>0.53210000000000002</v>
      </c>
      <c r="V1116" s="623">
        <v>0.78510000000000002</v>
      </c>
      <c r="W1116" s="621">
        <v>0.44650000000000001</v>
      </c>
      <c r="X1116" s="622">
        <v>0.66020000000000001</v>
      </c>
      <c r="Y1116" s="623">
        <v>0.97450000000000003</v>
      </c>
      <c r="AA1116" s="228"/>
    </row>
    <row r="1117" spans="1:27">
      <c r="A1117" s="227">
        <f t="shared" si="17"/>
        <v>112</v>
      </c>
      <c r="B1117" s="621">
        <v>9.6000000000000002E-2</v>
      </c>
      <c r="C1117" s="622">
        <v>0.14050000000000001</v>
      </c>
      <c r="D1117" s="623">
        <v>0.20619999999999999</v>
      </c>
      <c r="E1117" s="621">
        <v>9.6100000000000005E-2</v>
      </c>
      <c r="F1117" s="622">
        <v>0.1406</v>
      </c>
      <c r="G1117" s="623">
        <v>0.2064</v>
      </c>
      <c r="H1117" s="621">
        <v>0.1109</v>
      </c>
      <c r="I1117" s="622">
        <v>0.16220000000000001</v>
      </c>
      <c r="J1117" s="623">
        <v>0.23810000000000001</v>
      </c>
      <c r="K1117" s="621">
        <v>0.12529999999999999</v>
      </c>
      <c r="L1117" s="622">
        <v>0.18329999999999999</v>
      </c>
      <c r="M1117" s="623">
        <v>0.26919999999999999</v>
      </c>
      <c r="N1117" s="621">
        <v>0.13569999999999999</v>
      </c>
      <c r="O1117" s="622">
        <v>0.1986</v>
      </c>
      <c r="P1117" s="623">
        <v>0.29160000000000003</v>
      </c>
      <c r="Q1117" s="621">
        <v>0.19170000000000001</v>
      </c>
      <c r="R1117" s="622">
        <v>0.28060000000000002</v>
      </c>
      <c r="S1117" s="623">
        <v>0.41199999999999998</v>
      </c>
      <c r="T1117" s="621">
        <v>0.36809999999999998</v>
      </c>
      <c r="U1117" s="622">
        <v>0.53969999999999996</v>
      </c>
      <c r="V1117" s="623">
        <v>0.79279999999999995</v>
      </c>
      <c r="W1117" s="621">
        <v>0.45619999999999999</v>
      </c>
      <c r="X1117" s="622">
        <v>0.66959999999999997</v>
      </c>
      <c r="Y1117" s="623">
        <v>0.98409999999999997</v>
      </c>
      <c r="AA1117" s="228"/>
    </row>
    <row r="1118" spans="1:27">
      <c r="A1118" s="227">
        <f t="shared" si="17"/>
        <v>112.1</v>
      </c>
      <c r="B1118" s="621">
        <v>9.8199999999999996E-2</v>
      </c>
      <c r="C1118" s="622">
        <v>0.14249999999999999</v>
      </c>
      <c r="D1118" s="623">
        <v>0.20830000000000001</v>
      </c>
      <c r="E1118" s="621">
        <v>9.8199999999999996E-2</v>
      </c>
      <c r="F1118" s="622">
        <v>0.1426</v>
      </c>
      <c r="G1118" s="623">
        <v>0.20849999999999999</v>
      </c>
      <c r="H1118" s="621">
        <v>0.1133</v>
      </c>
      <c r="I1118" s="622">
        <v>0.1646</v>
      </c>
      <c r="J1118" s="623">
        <v>0.24049999999999999</v>
      </c>
      <c r="K1118" s="621">
        <v>0.12809999999999999</v>
      </c>
      <c r="L1118" s="622">
        <v>0.186</v>
      </c>
      <c r="M1118" s="623">
        <v>0.27189999999999998</v>
      </c>
      <c r="N1118" s="621">
        <v>0.13880000000000001</v>
      </c>
      <c r="O1118" s="622">
        <v>0.20150000000000001</v>
      </c>
      <c r="P1118" s="623">
        <v>0.29449999999999998</v>
      </c>
      <c r="Q1118" s="621">
        <v>0.19600000000000001</v>
      </c>
      <c r="R1118" s="622">
        <v>0.28470000000000001</v>
      </c>
      <c r="S1118" s="623">
        <v>0.41620000000000001</v>
      </c>
      <c r="T1118" s="621">
        <v>0.37640000000000001</v>
      </c>
      <c r="U1118" s="622">
        <v>0.54759999999999998</v>
      </c>
      <c r="V1118" s="623">
        <v>0.80089999999999995</v>
      </c>
      <c r="W1118" s="621">
        <v>0.46639999999999998</v>
      </c>
      <c r="X1118" s="622">
        <v>0.6794</v>
      </c>
      <c r="Y1118" s="623">
        <v>0.99409999999999998</v>
      </c>
      <c r="AA1118" s="228"/>
    </row>
    <row r="1119" spans="1:27">
      <c r="A1119" s="227">
        <f t="shared" si="17"/>
        <v>112.2</v>
      </c>
      <c r="B1119" s="621">
        <v>0.1004</v>
      </c>
      <c r="C1119" s="622">
        <v>0.1447</v>
      </c>
      <c r="D1119" s="623">
        <v>0.21049999999999999</v>
      </c>
      <c r="E1119" s="621">
        <v>0.10050000000000001</v>
      </c>
      <c r="F1119" s="622">
        <v>0.14480000000000001</v>
      </c>
      <c r="G1119" s="623">
        <v>0.21060000000000001</v>
      </c>
      <c r="H1119" s="621">
        <v>0.1159</v>
      </c>
      <c r="I1119" s="622">
        <v>0.1671</v>
      </c>
      <c r="J1119" s="623">
        <v>0.24299999999999999</v>
      </c>
      <c r="K1119" s="621">
        <v>0.13100000000000001</v>
      </c>
      <c r="L1119" s="622">
        <v>0.1888</v>
      </c>
      <c r="M1119" s="623">
        <v>0.2747</v>
      </c>
      <c r="N1119" s="621">
        <v>0.1419</v>
      </c>
      <c r="O1119" s="622">
        <v>0.20449999999999999</v>
      </c>
      <c r="P1119" s="623">
        <v>0.29759999999999998</v>
      </c>
      <c r="Q1119" s="621">
        <v>0.20050000000000001</v>
      </c>
      <c r="R1119" s="622">
        <v>0.28899999999999998</v>
      </c>
      <c r="S1119" s="623">
        <v>0.42059999999999997</v>
      </c>
      <c r="T1119" s="621">
        <v>0.38500000000000001</v>
      </c>
      <c r="U1119" s="622">
        <v>0.55579999999999996</v>
      </c>
      <c r="V1119" s="623">
        <v>0.80920000000000003</v>
      </c>
      <c r="W1119" s="621">
        <v>0.47710000000000002</v>
      </c>
      <c r="X1119" s="622">
        <v>0.68959999999999999</v>
      </c>
      <c r="Y1119" s="623">
        <v>1.0044</v>
      </c>
      <c r="AA1119" s="228"/>
    </row>
    <row r="1120" spans="1:27">
      <c r="A1120" s="227">
        <f t="shared" si="17"/>
        <v>112.3</v>
      </c>
      <c r="B1120" s="621">
        <v>0.1028</v>
      </c>
      <c r="C1120" s="622">
        <v>0.1469</v>
      </c>
      <c r="D1120" s="623">
        <v>0.21279999999999999</v>
      </c>
      <c r="E1120" s="621">
        <v>0.1028</v>
      </c>
      <c r="F1120" s="622">
        <v>0.14699999999999999</v>
      </c>
      <c r="G1120" s="623">
        <v>0.21290000000000001</v>
      </c>
      <c r="H1120" s="621">
        <v>0.1186</v>
      </c>
      <c r="I1120" s="622">
        <v>0.16969999999999999</v>
      </c>
      <c r="J1120" s="623">
        <v>0.2457</v>
      </c>
      <c r="K1120" s="621">
        <v>0.1341</v>
      </c>
      <c r="L1120" s="622">
        <v>0.1918</v>
      </c>
      <c r="M1120" s="623">
        <v>0.2777</v>
      </c>
      <c r="N1120" s="621">
        <v>0.1452</v>
      </c>
      <c r="O1120" s="622">
        <v>0.2077</v>
      </c>
      <c r="P1120" s="623">
        <v>0.30080000000000001</v>
      </c>
      <c r="Q1120" s="621">
        <v>0.20519999999999999</v>
      </c>
      <c r="R1120" s="622">
        <v>0.29349999999999998</v>
      </c>
      <c r="S1120" s="623">
        <v>0.42509999999999998</v>
      </c>
      <c r="T1120" s="621">
        <v>0.39389999999999997</v>
      </c>
      <c r="U1120" s="622">
        <v>0.5645</v>
      </c>
      <c r="V1120" s="623">
        <v>0.81789999999999996</v>
      </c>
      <c r="W1120" s="621">
        <v>0.48820000000000002</v>
      </c>
      <c r="X1120" s="622">
        <v>0.70030000000000003</v>
      </c>
      <c r="Y1120" s="623">
        <v>1.0152000000000001</v>
      </c>
      <c r="AA1120" s="228"/>
    </row>
    <row r="1121" spans="1:27">
      <c r="A1121" s="227">
        <f t="shared" si="17"/>
        <v>112.4</v>
      </c>
      <c r="B1121" s="621">
        <v>0.1052</v>
      </c>
      <c r="C1121" s="622">
        <v>0.14929999999999999</v>
      </c>
      <c r="D1121" s="623">
        <v>0.21510000000000001</v>
      </c>
      <c r="E1121" s="621">
        <v>0.1053</v>
      </c>
      <c r="F1121" s="622">
        <v>0.14940000000000001</v>
      </c>
      <c r="G1121" s="623">
        <v>0.21529999999999999</v>
      </c>
      <c r="H1121" s="621">
        <v>0.1215</v>
      </c>
      <c r="I1121" s="622">
        <v>0.1724</v>
      </c>
      <c r="J1121" s="623">
        <v>0.24840000000000001</v>
      </c>
      <c r="K1121" s="621">
        <v>0.13730000000000001</v>
      </c>
      <c r="L1121" s="622">
        <v>0.1948</v>
      </c>
      <c r="M1121" s="623">
        <v>0.28079999999999999</v>
      </c>
      <c r="N1121" s="621">
        <v>0.1487</v>
      </c>
      <c r="O1121" s="622">
        <v>0.21099999999999999</v>
      </c>
      <c r="P1121" s="623">
        <v>0.30409999999999998</v>
      </c>
      <c r="Q1121" s="621">
        <v>0.21010000000000001</v>
      </c>
      <c r="R1121" s="622">
        <v>0.29820000000000002</v>
      </c>
      <c r="S1121" s="623">
        <v>0.42980000000000002</v>
      </c>
      <c r="T1121" s="621">
        <v>0.40339999999999998</v>
      </c>
      <c r="U1121" s="622">
        <v>0.57340000000000002</v>
      </c>
      <c r="V1121" s="623">
        <v>0.82699999999999996</v>
      </c>
      <c r="W1121" s="621">
        <v>0.49990000000000001</v>
      </c>
      <c r="X1121" s="622">
        <v>0.71150000000000002</v>
      </c>
      <c r="Y1121" s="623">
        <v>1.0264</v>
      </c>
      <c r="AA1121" s="228"/>
    </row>
    <row r="1122" spans="1:27">
      <c r="A1122" s="227">
        <f t="shared" si="17"/>
        <v>112.5</v>
      </c>
      <c r="B1122" s="621">
        <v>0.10780000000000001</v>
      </c>
      <c r="C1122" s="622">
        <v>0.1517</v>
      </c>
      <c r="D1122" s="623">
        <v>0.21759999999999999</v>
      </c>
      <c r="E1122" s="621">
        <v>0.1079</v>
      </c>
      <c r="F1122" s="622">
        <v>0.15179999999999999</v>
      </c>
      <c r="G1122" s="623">
        <v>0.2177</v>
      </c>
      <c r="H1122" s="621">
        <v>0.1244</v>
      </c>
      <c r="I1122" s="622">
        <v>0.17519999999999999</v>
      </c>
      <c r="J1122" s="623">
        <v>0.25119999999999998</v>
      </c>
      <c r="K1122" s="621">
        <v>0.1406</v>
      </c>
      <c r="L1122" s="622">
        <v>0.19800000000000001</v>
      </c>
      <c r="M1122" s="623">
        <v>0.28399999999999997</v>
      </c>
      <c r="N1122" s="621">
        <v>0.15229999999999999</v>
      </c>
      <c r="O1122" s="622">
        <v>0.2145</v>
      </c>
      <c r="P1122" s="623">
        <v>0.30759999999999998</v>
      </c>
      <c r="Q1122" s="621">
        <v>0.2152</v>
      </c>
      <c r="R1122" s="622">
        <v>0.30309999999999998</v>
      </c>
      <c r="S1122" s="623">
        <v>0.43469999999999998</v>
      </c>
      <c r="T1122" s="621">
        <v>0.41320000000000001</v>
      </c>
      <c r="U1122" s="622">
        <v>0.58279999999999998</v>
      </c>
      <c r="V1122" s="623">
        <v>0.83640000000000003</v>
      </c>
      <c r="W1122" s="621">
        <v>0.5121</v>
      </c>
      <c r="X1122" s="622">
        <v>0.72309999999999997</v>
      </c>
      <c r="Y1122" s="623">
        <v>1.0381</v>
      </c>
      <c r="AA1122" s="228"/>
    </row>
    <row r="1123" spans="1:27">
      <c r="A1123" s="227">
        <f t="shared" si="17"/>
        <v>112.6</v>
      </c>
      <c r="B1123" s="621">
        <v>0.1105</v>
      </c>
      <c r="C1123" s="622">
        <v>0.15429999999999999</v>
      </c>
      <c r="D1123" s="623">
        <v>0.22020000000000001</v>
      </c>
      <c r="E1123" s="621">
        <v>0.1106</v>
      </c>
      <c r="F1123" s="622">
        <v>0.15440000000000001</v>
      </c>
      <c r="G1123" s="623">
        <v>0.2203</v>
      </c>
      <c r="H1123" s="621">
        <v>0.12759999999999999</v>
      </c>
      <c r="I1123" s="622">
        <v>0.1782</v>
      </c>
      <c r="J1123" s="623">
        <v>0.25419999999999998</v>
      </c>
      <c r="K1123" s="621">
        <v>0.14419999999999999</v>
      </c>
      <c r="L1123" s="622">
        <v>0.2014</v>
      </c>
      <c r="M1123" s="623">
        <v>0.2873</v>
      </c>
      <c r="N1123" s="621">
        <v>0.15620000000000001</v>
      </c>
      <c r="O1123" s="622">
        <v>0.21809999999999999</v>
      </c>
      <c r="P1123" s="623">
        <v>0.31130000000000002</v>
      </c>
      <c r="Q1123" s="621">
        <v>0.22059999999999999</v>
      </c>
      <c r="R1123" s="622">
        <v>0.30819999999999997</v>
      </c>
      <c r="S1123" s="623">
        <v>0.43990000000000001</v>
      </c>
      <c r="T1123" s="621">
        <v>0.42349999999999999</v>
      </c>
      <c r="U1123" s="622">
        <v>0.5927</v>
      </c>
      <c r="V1123" s="623">
        <v>0.84630000000000005</v>
      </c>
      <c r="W1123" s="621">
        <v>0.52490000000000003</v>
      </c>
      <c r="X1123" s="622">
        <v>0.73529999999999995</v>
      </c>
      <c r="Y1123" s="623">
        <v>1.0503</v>
      </c>
      <c r="AA1123" s="228"/>
    </row>
    <row r="1124" spans="1:27">
      <c r="A1124" s="227">
        <f t="shared" si="17"/>
        <v>112.7</v>
      </c>
      <c r="B1124" s="621">
        <v>0.1133</v>
      </c>
      <c r="C1124" s="622">
        <v>0.157</v>
      </c>
      <c r="D1124" s="623">
        <v>0.22289999999999999</v>
      </c>
      <c r="E1124" s="621">
        <v>0.1134</v>
      </c>
      <c r="F1124" s="622">
        <v>0.15709999999999999</v>
      </c>
      <c r="G1124" s="623">
        <v>0.223</v>
      </c>
      <c r="H1124" s="621">
        <v>0.1308</v>
      </c>
      <c r="I1124" s="622">
        <v>0.18129999999999999</v>
      </c>
      <c r="J1124" s="623">
        <v>0.25729999999999997</v>
      </c>
      <c r="K1124" s="621">
        <v>0.1479</v>
      </c>
      <c r="L1124" s="622">
        <v>0.2049</v>
      </c>
      <c r="M1124" s="623">
        <v>0.29089999999999999</v>
      </c>
      <c r="N1124" s="621">
        <v>0.16020000000000001</v>
      </c>
      <c r="O1124" s="622">
        <v>0.22189999999999999</v>
      </c>
      <c r="P1124" s="623">
        <v>0.31509999999999999</v>
      </c>
      <c r="Q1124" s="621">
        <v>0.22620000000000001</v>
      </c>
      <c r="R1124" s="622">
        <v>0.31359999999999999</v>
      </c>
      <c r="S1124" s="623">
        <v>0.44519999999999998</v>
      </c>
      <c r="T1124" s="621">
        <v>0.43440000000000001</v>
      </c>
      <c r="U1124" s="622">
        <v>0.60299999999999998</v>
      </c>
      <c r="V1124" s="623">
        <v>0.85660000000000003</v>
      </c>
      <c r="W1124" s="621">
        <v>0.5383</v>
      </c>
      <c r="X1124" s="622">
        <v>0.74809999999999999</v>
      </c>
      <c r="Y1124" s="623">
        <v>1.0630999999999999</v>
      </c>
      <c r="AA1124" s="228"/>
    </row>
    <row r="1125" spans="1:27">
      <c r="A1125" s="227">
        <f t="shared" si="17"/>
        <v>112.8</v>
      </c>
      <c r="B1125" s="621">
        <v>0.1163</v>
      </c>
      <c r="C1125" s="622">
        <v>0.1598</v>
      </c>
      <c r="D1125" s="623">
        <v>0.22570000000000001</v>
      </c>
      <c r="E1125" s="621">
        <v>0.1163</v>
      </c>
      <c r="F1125" s="622">
        <v>0.15989999999999999</v>
      </c>
      <c r="G1125" s="623">
        <v>0.2258</v>
      </c>
      <c r="H1125" s="621">
        <v>0.13420000000000001</v>
      </c>
      <c r="I1125" s="622">
        <v>0.1845</v>
      </c>
      <c r="J1125" s="623">
        <v>0.2606</v>
      </c>
      <c r="K1125" s="621">
        <v>0.1517</v>
      </c>
      <c r="L1125" s="622">
        <v>0.20860000000000001</v>
      </c>
      <c r="M1125" s="623">
        <v>0.29449999999999998</v>
      </c>
      <c r="N1125" s="621">
        <v>0.1643</v>
      </c>
      <c r="O1125" s="622">
        <v>0.22589999999999999</v>
      </c>
      <c r="P1125" s="623">
        <v>0.31900000000000001</v>
      </c>
      <c r="Q1125" s="621">
        <v>0.23219999999999999</v>
      </c>
      <c r="R1125" s="622">
        <v>0.31919999999999998</v>
      </c>
      <c r="S1125" s="623">
        <v>0.45079999999999998</v>
      </c>
      <c r="T1125" s="621">
        <v>0.44569999999999999</v>
      </c>
      <c r="U1125" s="622">
        <v>0.61380000000000001</v>
      </c>
      <c r="V1125" s="623">
        <v>0.86729999999999996</v>
      </c>
      <c r="W1125" s="621">
        <v>0.5524</v>
      </c>
      <c r="X1125" s="622">
        <v>0.76139999999999997</v>
      </c>
      <c r="Y1125" s="623">
        <v>1.0764</v>
      </c>
      <c r="AA1125" s="228"/>
    </row>
    <row r="1126" spans="1:27">
      <c r="A1126" s="227">
        <f t="shared" si="17"/>
        <v>112.9</v>
      </c>
      <c r="B1126" s="621">
        <v>0.11940000000000001</v>
      </c>
      <c r="C1126" s="622">
        <v>0.1628</v>
      </c>
      <c r="D1126" s="623">
        <v>0.2286</v>
      </c>
      <c r="E1126" s="621">
        <v>0.1195</v>
      </c>
      <c r="F1126" s="622">
        <v>0.16289999999999999</v>
      </c>
      <c r="G1126" s="623">
        <v>0.2288</v>
      </c>
      <c r="H1126" s="621">
        <v>0.13780000000000001</v>
      </c>
      <c r="I1126" s="622">
        <v>0.18790000000000001</v>
      </c>
      <c r="J1126" s="623">
        <v>0.26390000000000002</v>
      </c>
      <c r="K1126" s="621">
        <v>0.15579999999999999</v>
      </c>
      <c r="L1126" s="622">
        <v>0.21240000000000001</v>
      </c>
      <c r="M1126" s="623">
        <v>0.2984</v>
      </c>
      <c r="N1126" s="621">
        <v>0.16880000000000001</v>
      </c>
      <c r="O1126" s="622">
        <v>0.2301</v>
      </c>
      <c r="P1126" s="623">
        <v>0.32319999999999999</v>
      </c>
      <c r="Q1126" s="621">
        <v>0.2384</v>
      </c>
      <c r="R1126" s="622">
        <v>0.3251</v>
      </c>
      <c r="S1126" s="623">
        <v>0.45669999999999999</v>
      </c>
      <c r="T1126" s="621">
        <v>0.4577</v>
      </c>
      <c r="U1126" s="622">
        <v>0.62509999999999999</v>
      </c>
      <c r="V1126" s="623">
        <v>0.87860000000000005</v>
      </c>
      <c r="W1126" s="621">
        <v>0.56720000000000004</v>
      </c>
      <c r="X1126" s="622">
        <v>0.77539999999999998</v>
      </c>
      <c r="Y1126" s="623">
        <v>1.0903</v>
      </c>
      <c r="AA1126" s="228"/>
    </row>
    <row r="1127" spans="1:27">
      <c r="A1127" s="227">
        <f t="shared" si="17"/>
        <v>113</v>
      </c>
      <c r="B1127" s="621">
        <v>0.1227</v>
      </c>
      <c r="C1127" s="622">
        <v>0.16589999999999999</v>
      </c>
      <c r="D1127" s="623">
        <v>0.23169999999999999</v>
      </c>
      <c r="E1127" s="621">
        <v>0.1227</v>
      </c>
      <c r="F1127" s="622">
        <v>0.16600000000000001</v>
      </c>
      <c r="G1127" s="623">
        <v>0.23180000000000001</v>
      </c>
      <c r="H1127" s="621">
        <v>0.1416</v>
      </c>
      <c r="I1127" s="622">
        <v>0.1915</v>
      </c>
      <c r="J1127" s="623">
        <v>0.26750000000000002</v>
      </c>
      <c r="K1127" s="621">
        <v>0.16009999999999999</v>
      </c>
      <c r="L1127" s="622">
        <v>0.2165</v>
      </c>
      <c r="M1127" s="623">
        <v>0.3024</v>
      </c>
      <c r="N1127" s="621">
        <v>0.1734</v>
      </c>
      <c r="O1127" s="622">
        <v>0.23449999999999999</v>
      </c>
      <c r="P1127" s="623">
        <v>0.32750000000000001</v>
      </c>
      <c r="Q1127" s="621">
        <v>0.24490000000000001</v>
      </c>
      <c r="R1127" s="622">
        <v>0.33129999999999998</v>
      </c>
      <c r="S1127" s="623">
        <v>0.46279999999999999</v>
      </c>
      <c r="T1127" s="621">
        <v>0.47020000000000001</v>
      </c>
      <c r="U1127" s="622">
        <v>0.63700000000000001</v>
      </c>
      <c r="V1127" s="623">
        <v>0.89039999999999997</v>
      </c>
      <c r="W1127" s="621">
        <v>0.5827</v>
      </c>
      <c r="X1127" s="622">
        <v>0.79020000000000001</v>
      </c>
      <c r="Y1127" s="623">
        <v>1.105</v>
      </c>
      <c r="AA1127" s="228"/>
    </row>
    <row r="1128" spans="1:27">
      <c r="A1128" s="227">
        <f t="shared" si="17"/>
        <v>113.1</v>
      </c>
      <c r="B1128" s="621">
        <v>0.12609999999999999</v>
      </c>
      <c r="C1128" s="622">
        <v>0.1691</v>
      </c>
      <c r="D1128" s="623">
        <v>0.2349</v>
      </c>
      <c r="E1128" s="621">
        <v>0.12620000000000001</v>
      </c>
      <c r="F1128" s="622">
        <v>0.16919999999999999</v>
      </c>
      <c r="G1128" s="623">
        <v>0.2351</v>
      </c>
      <c r="H1128" s="621">
        <v>0.14560000000000001</v>
      </c>
      <c r="I1128" s="622">
        <v>0.1953</v>
      </c>
      <c r="J1128" s="623">
        <v>0.2712</v>
      </c>
      <c r="K1128" s="621">
        <v>0.1646</v>
      </c>
      <c r="L1128" s="622">
        <v>0.22070000000000001</v>
      </c>
      <c r="M1128" s="623">
        <v>0.30659999999999998</v>
      </c>
      <c r="N1128" s="621">
        <v>0.17829999999999999</v>
      </c>
      <c r="O1128" s="622">
        <v>0.23910000000000001</v>
      </c>
      <c r="P1128" s="623">
        <v>0.33210000000000001</v>
      </c>
      <c r="Q1128" s="621">
        <v>0.25180000000000002</v>
      </c>
      <c r="R1128" s="622">
        <v>0.33779999999999999</v>
      </c>
      <c r="S1128" s="623">
        <v>0.46929999999999999</v>
      </c>
      <c r="T1128" s="621">
        <v>0.4834</v>
      </c>
      <c r="U1128" s="622">
        <v>0.64939999999999998</v>
      </c>
      <c r="V1128" s="623">
        <v>0.90269999999999995</v>
      </c>
      <c r="W1128" s="621">
        <v>0.59909999999999997</v>
      </c>
      <c r="X1128" s="622">
        <v>0.80559999999999998</v>
      </c>
      <c r="Y1128" s="623">
        <v>1.1203000000000001</v>
      </c>
      <c r="AA1128" s="228"/>
    </row>
    <row r="1129" spans="1:27">
      <c r="A1129" s="227">
        <f t="shared" si="17"/>
        <v>113.2</v>
      </c>
      <c r="B1129" s="621">
        <v>0.12970000000000001</v>
      </c>
      <c r="C1129" s="622">
        <v>0.17249999999999999</v>
      </c>
      <c r="D1129" s="623">
        <v>0.23830000000000001</v>
      </c>
      <c r="E1129" s="621">
        <v>0.1298</v>
      </c>
      <c r="F1129" s="622">
        <v>0.17269999999999999</v>
      </c>
      <c r="G1129" s="623">
        <v>0.2384</v>
      </c>
      <c r="H1129" s="621">
        <v>0.14979999999999999</v>
      </c>
      <c r="I1129" s="622">
        <v>0.19919999999999999</v>
      </c>
      <c r="J1129" s="623">
        <v>0.27510000000000001</v>
      </c>
      <c r="K1129" s="621">
        <v>0.16930000000000001</v>
      </c>
      <c r="L1129" s="622">
        <v>0.22520000000000001</v>
      </c>
      <c r="M1129" s="623">
        <v>0.311</v>
      </c>
      <c r="N1129" s="621">
        <v>0.18340000000000001</v>
      </c>
      <c r="O1129" s="622">
        <v>0.24390000000000001</v>
      </c>
      <c r="P1129" s="623">
        <v>0.33689999999999998</v>
      </c>
      <c r="Q1129" s="621">
        <v>0.25900000000000001</v>
      </c>
      <c r="R1129" s="622">
        <v>0.34460000000000002</v>
      </c>
      <c r="S1129" s="623">
        <v>0.47599999999999998</v>
      </c>
      <c r="T1129" s="621">
        <v>0.49730000000000002</v>
      </c>
      <c r="U1129" s="622">
        <v>0.66259999999999997</v>
      </c>
      <c r="V1129" s="623">
        <v>0.91569999999999996</v>
      </c>
      <c r="W1129" s="621">
        <v>0.61629999999999996</v>
      </c>
      <c r="X1129" s="622">
        <v>0.82189999999999996</v>
      </c>
      <c r="Y1129" s="623">
        <v>1.1363000000000001</v>
      </c>
      <c r="AA1129" s="228"/>
    </row>
    <row r="1130" spans="1:27">
      <c r="A1130" s="227">
        <f t="shared" si="17"/>
        <v>113.3</v>
      </c>
      <c r="B1130" s="621">
        <v>0.1336</v>
      </c>
      <c r="C1130" s="622">
        <v>0.1762</v>
      </c>
      <c r="D1130" s="623">
        <v>0.2419</v>
      </c>
      <c r="E1130" s="621">
        <v>0.1336</v>
      </c>
      <c r="F1130" s="622">
        <v>0.17630000000000001</v>
      </c>
      <c r="G1130" s="623">
        <v>0.24199999999999999</v>
      </c>
      <c r="H1130" s="621">
        <v>0.1542</v>
      </c>
      <c r="I1130" s="622">
        <v>0.2034</v>
      </c>
      <c r="J1130" s="623">
        <v>0.2792</v>
      </c>
      <c r="K1130" s="621">
        <v>0.17430000000000001</v>
      </c>
      <c r="L1130" s="622">
        <v>0.22989999999999999</v>
      </c>
      <c r="M1130" s="623">
        <v>0.31559999999999999</v>
      </c>
      <c r="N1130" s="621">
        <v>0.1888</v>
      </c>
      <c r="O1130" s="622">
        <v>0.249</v>
      </c>
      <c r="P1130" s="623">
        <v>0.34189999999999998</v>
      </c>
      <c r="Q1130" s="621">
        <v>0.26669999999999999</v>
      </c>
      <c r="R1130" s="622">
        <v>0.3518</v>
      </c>
      <c r="S1130" s="623">
        <v>0.48309999999999997</v>
      </c>
      <c r="T1130" s="621">
        <v>0.51200000000000001</v>
      </c>
      <c r="U1130" s="622">
        <v>0.6764</v>
      </c>
      <c r="V1130" s="623">
        <v>0.92930000000000001</v>
      </c>
      <c r="W1130" s="621">
        <v>0.63439999999999996</v>
      </c>
      <c r="X1130" s="622">
        <v>0.83899999999999997</v>
      </c>
      <c r="Y1130" s="623">
        <v>1.1532</v>
      </c>
      <c r="AA1130" s="228"/>
    </row>
    <row r="1131" spans="1:27">
      <c r="A1131" s="227">
        <f t="shared" si="17"/>
        <v>113.4</v>
      </c>
      <c r="B1131" s="621">
        <v>0.1376</v>
      </c>
      <c r="C1131" s="622">
        <v>0.1799</v>
      </c>
      <c r="D1131" s="623">
        <v>0.24560000000000001</v>
      </c>
      <c r="E1131" s="621">
        <v>0.13769999999999999</v>
      </c>
      <c r="F1131" s="622">
        <v>0.18010000000000001</v>
      </c>
      <c r="G1131" s="623">
        <v>0.2457</v>
      </c>
      <c r="H1131" s="621">
        <v>0.15890000000000001</v>
      </c>
      <c r="I1131" s="622">
        <v>0.20780000000000001</v>
      </c>
      <c r="J1131" s="623">
        <v>0.28349999999999997</v>
      </c>
      <c r="K1131" s="621">
        <v>0.17949999999999999</v>
      </c>
      <c r="L1131" s="622">
        <v>0.23480000000000001</v>
      </c>
      <c r="M1131" s="623">
        <v>0.32050000000000001</v>
      </c>
      <c r="N1131" s="621">
        <v>0.19450000000000001</v>
      </c>
      <c r="O1131" s="622">
        <v>0.25440000000000002</v>
      </c>
      <c r="P1131" s="623">
        <v>0.34720000000000001</v>
      </c>
      <c r="Q1131" s="621">
        <v>0.2747</v>
      </c>
      <c r="R1131" s="622">
        <v>0.3594</v>
      </c>
      <c r="S1131" s="623">
        <v>0.49059999999999998</v>
      </c>
      <c r="T1131" s="621">
        <v>0.52739999999999998</v>
      </c>
      <c r="U1131" s="622">
        <v>0.69089999999999996</v>
      </c>
      <c r="V1131" s="623">
        <v>0.94359999999999999</v>
      </c>
      <c r="W1131" s="621">
        <v>0.65359999999999996</v>
      </c>
      <c r="X1131" s="622">
        <v>0.85699999999999998</v>
      </c>
      <c r="Y1131" s="623">
        <v>1.1709000000000001</v>
      </c>
      <c r="AA1131" s="228"/>
    </row>
    <row r="1132" spans="1:27">
      <c r="A1132" s="227">
        <f t="shared" si="17"/>
        <v>113.5</v>
      </c>
      <c r="B1132" s="621">
        <v>0.1419</v>
      </c>
      <c r="C1132" s="622">
        <v>0.18390000000000001</v>
      </c>
      <c r="D1132" s="623">
        <v>0.2495</v>
      </c>
      <c r="E1132" s="621">
        <v>0.1419</v>
      </c>
      <c r="F1132" s="622">
        <v>0.18410000000000001</v>
      </c>
      <c r="G1132" s="623">
        <v>0.24970000000000001</v>
      </c>
      <c r="H1132" s="621">
        <v>0.1638</v>
      </c>
      <c r="I1132" s="622">
        <v>0.21240000000000001</v>
      </c>
      <c r="J1132" s="623">
        <v>0.28810000000000002</v>
      </c>
      <c r="K1132" s="621">
        <v>0.18509999999999999</v>
      </c>
      <c r="L1132" s="622">
        <v>0.24</v>
      </c>
      <c r="M1132" s="623">
        <v>0.3256</v>
      </c>
      <c r="N1132" s="621">
        <v>0.20050000000000001</v>
      </c>
      <c r="O1132" s="622">
        <v>0.26</v>
      </c>
      <c r="P1132" s="623">
        <v>0.35270000000000001</v>
      </c>
      <c r="Q1132" s="621">
        <v>0.28320000000000001</v>
      </c>
      <c r="R1132" s="622">
        <v>0.3674</v>
      </c>
      <c r="S1132" s="623">
        <v>0.49840000000000001</v>
      </c>
      <c r="T1132" s="621">
        <v>0.54369999999999996</v>
      </c>
      <c r="U1132" s="622">
        <v>0.70620000000000005</v>
      </c>
      <c r="V1132" s="623">
        <v>0.9587</v>
      </c>
      <c r="W1132" s="621">
        <v>0.67379999999999995</v>
      </c>
      <c r="X1132" s="622">
        <v>0.87590000000000001</v>
      </c>
      <c r="Y1132" s="623">
        <v>1.1896</v>
      </c>
      <c r="AA1132" s="228"/>
    </row>
    <row r="1133" spans="1:27">
      <c r="A1133" s="227">
        <f t="shared" si="17"/>
        <v>113.6</v>
      </c>
      <c r="B1133" s="621">
        <v>0.1464</v>
      </c>
      <c r="C1133" s="622">
        <v>0.18820000000000001</v>
      </c>
      <c r="D1133" s="623">
        <v>0.25369999999999998</v>
      </c>
      <c r="E1133" s="621">
        <v>0.1464</v>
      </c>
      <c r="F1133" s="622">
        <v>0.1883</v>
      </c>
      <c r="G1133" s="623">
        <v>0.25380000000000003</v>
      </c>
      <c r="H1133" s="621">
        <v>0.16900000000000001</v>
      </c>
      <c r="I1133" s="622">
        <v>0.2172</v>
      </c>
      <c r="J1133" s="623">
        <v>0.29289999999999999</v>
      </c>
      <c r="K1133" s="621">
        <v>0.191</v>
      </c>
      <c r="L1133" s="622">
        <v>0.24560000000000001</v>
      </c>
      <c r="M1133" s="623">
        <v>0.33100000000000002</v>
      </c>
      <c r="N1133" s="621">
        <v>0.2069</v>
      </c>
      <c r="O1133" s="622">
        <v>0.26600000000000001</v>
      </c>
      <c r="P1133" s="623">
        <v>0.35859999999999997</v>
      </c>
      <c r="Q1133" s="621">
        <v>0.29220000000000002</v>
      </c>
      <c r="R1133" s="622">
        <v>0.37580000000000002</v>
      </c>
      <c r="S1133" s="623">
        <v>0.50670000000000004</v>
      </c>
      <c r="T1133" s="621">
        <v>0.56100000000000005</v>
      </c>
      <c r="U1133" s="622">
        <v>0.72240000000000004</v>
      </c>
      <c r="V1133" s="623">
        <v>0.97460000000000002</v>
      </c>
      <c r="W1133" s="621">
        <v>0.69510000000000005</v>
      </c>
      <c r="X1133" s="622">
        <v>0.89600000000000002</v>
      </c>
      <c r="Y1133" s="623">
        <v>1.2093</v>
      </c>
      <c r="AA1133" s="228"/>
    </row>
    <row r="1134" spans="1:27">
      <c r="A1134" s="227">
        <f t="shared" si="17"/>
        <v>113.7</v>
      </c>
      <c r="B1134" s="621">
        <v>0.15110000000000001</v>
      </c>
      <c r="C1134" s="622">
        <v>0.19259999999999999</v>
      </c>
      <c r="D1134" s="623">
        <v>0.25800000000000001</v>
      </c>
      <c r="E1134" s="621">
        <v>0.1512</v>
      </c>
      <c r="F1134" s="622">
        <v>0.19270000000000001</v>
      </c>
      <c r="G1134" s="623">
        <v>0.25819999999999999</v>
      </c>
      <c r="H1134" s="621">
        <v>0.17449999999999999</v>
      </c>
      <c r="I1134" s="622">
        <v>0.22239999999999999</v>
      </c>
      <c r="J1134" s="623">
        <v>0.2979</v>
      </c>
      <c r="K1134" s="621">
        <v>0.19719999999999999</v>
      </c>
      <c r="L1134" s="622">
        <v>0.25140000000000001</v>
      </c>
      <c r="M1134" s="623">
        <v>0.3367</v>
      </c>
      <c r="N1134" s="621">
        <v>0.21360000000000001</v>
      </c>
      <c r="O1134" s="622">
        <v>0.27229999999999999</v>
      </c>
      <c r="P1134" s="623">
        <v>0.36480000000000001</v>
      </c>
      <c r="Q1134" s="621">
        <v>0.30170000000000002</v>
      </c>
      <c r="R1134" s="622">
        <v>0.38469999999999999</v>
      </c>
      <c r="S1134" s="623">
        <v>0.51539999999999997</v>
      </c>
      <c r="T1134" s="621">
        <v>0.57920000000000005</v>
      </c>
      <c r="U1134" s="622">
        <v>0.73950000000000005</v>
      </c>
      <c r="V1134" s="623">
        <v>0.99129999999999996</v>
      </c>
      <c r="W1134" s="621">
        <v>0.7177</v>
      </c>
      <c r="X1134" s="622">
        <v>0.91720000000000002</v>
      </c>
      <c r="Y1134" s="623">
        <v>1.23</v>
      </c>
      <c r="AA1134" s="228"/>
    </row>
    <row r="1135" spans="1:27">
      <c r="A1135" s="227">
        <f t="shared" si="17"/>
        <v>113.8</v>
      </c>
      <c r="B1135" s="621">
        <v>0.15609999999999999</v>
      </c>
      <c r="C1135" s="622">
        <v>0.1973</v>
      </c>
      <c r="D1135" s="623">
        <v>0.2626</v>
      </c>
      <c r="E1135" s="621">
        <v>0.15620000000000001</v>
      </c>
      <c r="F1135" s="622">
        <v>0.19750000000000001</v>
      </c>
      <c r="G1135" s="623">
        <v>0.26279999999999998</v>
      </c>
      <c r="H1135" s="621">
        <v>0.18029999999999999</v>
      </c>
      <c r="I1135" s="622">
        <v>0.2278</v>
      </c>
      <c r="J1135" s="623">
        <v>0.30320000000000003</v>
      </c>
      <c r="K1135" s="621">
        <v>0.20380000000000001</v>
      </c>
      <c r="L1135" s="622">
        <v>0.25750000000000001</v>
      </c>
      <c r="M1135" s="623">
        <v>0.34279999999999999</v>
      </c>
      <c r="N1135" s="621">
        <v>0.22070000000000001</v>
      </c>
      <c r="O1135" s="622">
        <v>0.27900000000000003</v>
      </c>
      <c r="P1135" s="623">
        <v>0.37130000000000002</v>
      </c>
      <c r="Q1135" s="621">
        <v>0.31180000000000002</v>
      </c>
      <c r="R1135" s="622">
        <v>0.39410000000000001</v>
      </c>
      <c r="S1135" s="623">
        <v>0.52459999999999996</v>
      </c>
      <c r="T1135" s="621">
        <v>0.59850000000000003</v>
      </c>
      <c r="U1135" s="622">
        <v>0.75760000000000005</v>
      </c>
      <c r="V1135" s="623">
        <v>1.0089999999999999</v>
      </c>
      <c r="W1135" s="621">
        <v>0.74160000000000004</v>
      </c>
      <c r="X1135" s="622">
        <v>0.9395</v>
      </c>
      <c r="Y1135" s="623">
        <v>1.2519</v>
      </c>
      <c r="AA1135" s="228"/>
    </row>
    <row r="1136" spans="1:27">
      <c r="A1136" s="227">
        <f t="shared" si="17"/>
        <v>113.9</v>
      </c>
      <c r="B1136" s="621">
        <v>0.1615</v>
      </c>
      <c r="C1136" s="622">
        <v>0.20230000000000001</v>
      </c>
      <c r="D1136" s="623">
        <v>0.26750000000000002</v>
      </c>
      <c r="E1136" s="621">
        <v>0.16159999999999999</v>
      </c>
      <c r="F1136" s="622">
        <v>0.20250000000000001</v>
      </c>
      <c r="G1136" s="623">
        <v>0.26769999999999999</v>
      </c>
      <c r="H1136" s="621">
        <v>0.18640000000000001</v>
      </c>
      <c r="I1136" s="622">
        <v>0.2336</v>
      </c>
      <c r="J1136" s="623">
        <v>0.30890000000000001</v>
      </c>
      <c r="K1136" s="621">
        <v>0.2107</v>
      </c>
      <c r="L1136" s="622">
        <v>0.26400000000000001</v>
      </c>
      <c r="M1136" s="623">
        <v>0.34910000000000002</v>
      </c>
      <c r="N1136" s="621">
        <v>0.22819999999999999</v>
      </c>
      <c r="O1136" s="622">
        <v>0.28599999999999998</v>
      </c>
      <c r="P1136" s="623">
        <v>0.37819999999999998</v>
      </c>
      <c r="Q1136" s="621">
        <v>0.32240000000000002</v>
      </c>
      <c r="R1136" s="622">
        <v>0.40410000000000001</v>
      </c>
      <c r="S1136" s="623">
        <v>0.53439999999999999</v>
      </c>
      <c r="T1136" s="621">
        <v>0.61890000000000001</v>
      </c>
      <c r="U1136" s="622">
        <v>0.77669999999999995</v>
      </c>
      <c r="V1136" s="623">
        <v>1.0276000000000001</v>
      </c>
      <c r="W1136" s="621">
        <v>0.76690000000000003</v>
      </c>
      <c r="X1136" s="622">
        <v>0.96319999999999995</v>
      </c>
      <c r="Y1136" s="623">
        <v>1.2749999999999999</v>
      </c>
      <c r="AA1136" s="228"/>
    </row>
    <row r="1137" spans="1:27">
      <c r="A1137" s="227">
        <f t="shared" si="17"/>
        <v>114</v>
      </c>
      <c r="B1137" s="621">
        <v>0.16719999999999999</v>
      </c>
      <c r="C1137" s="622">
        <v>0.20760000000000001</v>
      </c>
      <c r="D1137" s="623">
        <v>0.2727</v>
      </c>
      <c r="E1137" s="621">
        <v>0.1673</v>
      </c>
      <c r="F1137" s="622">
        <v>0.20780000000000001</v>
      </c>
      <c r="G1137" s="623">
        <v>0.27279999999999999</v>
      </c>
      <c r="H1137" s="621">
        <v>0.193</v>
      </c>
      <c r="I1137" s="622">
        <v>0.2397</v>
      </c>
      <c r="J1137" s="623">
        <v>0.31480000000000002</v>
      </c>
      <c r="K1137" s="621">
        <v>0.21809999999999999</v>
      </c>
      <c r="L1137" s="622">
        <v>0.27100000000000002</v>
      </c>
      <c r="M1137" s="623">
        <v>0.35589999999999999</v>
      </c>
      <c r="N1137" s="621">
        <v>0.23630000000000001</v>
      </c>
      <c r="O1137" s="622">
        <v>0.29349999999999998</v>
      </c>
      <c r="P1137" s="623">
        <v>0.38550000000000001</v>
      </c>
      <c r="Q1137" s="621">
        <v>0.3337</v>
      </c>
      <c r="R1137" s="622">
        <v>0.41470000000000001</v>
      </c>
      <c r="S1137" s="623">
        <v>0.54469999999999996</v>
      </c>
      <c r="T1137" s="621">
        <v>0.64059999999999995</v>
      </c>
      <c r="U1137" s="622">
        <v>0.79700000000000004</v>
      </c>
      <c r="V1137" s="623">
        <v>1.0474000000000001</v>
      </c>
      <c r="W1137" s="621">
        <v>0.79379999999999995</v>
      </c>
      <c r="X1137" s="622">
        <v>0.98839999999999995</v>
      </c>
      <c r="Y1137" s="623">
        <v>1.2995000000000001</v>
      </c>
      <c r="AA1137" s="228"/>
    </row>
    <row r="1138" spans="1:27">
      <c r="A1138" s="227">
        <f t="shared" si="17"/>
        <v>114.1</v>
      </c>
      <c r="B1138" s="621">
        <v>0.17319999999999999</v>
      </c>
      <c r="C1138" s="622">
        <v>0.21329999999999999</v>
      </c>
      <c r="D1138" s="623">
        <v>0.27810000000000001</v>
      </c>
      <c r="E1138" s="621">
        <v>0.17330000000000001</v>
      </c>
      <c r="F1138" s="622">
        <v>0.21340000000000001</v>
      </c>
      <c r="G1138" s="623">
        <v>0.27829999999999999</v>
      </c>
      <c r="H1138" s="621">
        <v>0.19989999999999999</v>
      </c>
      <c r="I1138" s="622">
        <v>0.2462</v>
      </c>
      <c r="J1138" s="623">
        <v>0.3211</v>
      </c>
      <c r="K1138" s="621">
        <v>0.22600000000000001</v>
      </c>
      <c r="L1138" s="622">
        <v>0.27829999999999999</v>
      </c>
      <c r="M1138" s="623">
        <v>0.36299999999999999</v>
      </c>
      <c r="N1138" s="621">
        <v>0.24479999999999999</v>
      </c>
      <c r="O1138" s="622">
        <v>0.3014</v>
      </c>
      <c r="P1138" s="623">
        <v>0.39319999999999999</v>
      </c>
      <c r="Q1138" s="621">
        <v>0.34570000000000001</v>
      </c>
      <c r="R1138" s="622">
        <v>0.4259</v>
      </c>
      <c r="S1138" s="623">
        <v>0.55559999999999998</v>
      </c>
      <c r="T1138" s="621">
        <v>0.66369999999999996</v>
      </c>
      <c r="U1138" s="622">
        <v>0.81850000000000001</v>
      </c>
      <c r="V1138" s="623">
        <v>1.0683</v>
      </c>
      <c r="W1138" s="621">
        <v>0.82240000000000002</v>
      </c>
      <c r="X1138" s="622">
        <v>1.0149999999999999</v>
      </c>
      <c r="Y1138" s="623">
        <v>1.3253999999999999</v>
      </c>
      <c r="AA1138" s="228"/>
    </row>
    <row r="1139" spans="1:27">
      <c r="A1139" s="227">
        <f t="shared" si="17"/>
        <v>114.2</v>
      </c>
      <c r="B1139" s="621">
        <v>0.17960000000000001</v>
      </c>
      <c r="C1139" s="622">
        <v>0.21920000000000001</v>
      </c>
      <c r="D1139" s="623">
        <v>0.28389999999999999</v>
      </c>
      <c r="E1139" s="621">
        <v>0.1797</v>
      </c>
      <c r="F1139" s="622">
        <v>0.21940000000000001</v>
      </c>
      <c r="G1139" s="623">
        <v>0.28410000000000002</v>
      </c>
      <c r="H1139" s="621">
        <v>0.20730000000000001</v>
      </c>
      <c r="I1139" s="622">
        <v>0.25309999999999999</v>
      </c>
      <c r="J1139" s="623">
        <v>0.32779999999999998</v>
      </c>
      <c r="K1139" s="621">
        <v>0.23430000000000001</v>
      </c>
      <c r="L1139" s="622">
        <v>0.28610000000000002</v>
      </c>
      <c r="M1139" s="623">
        <v>0.37059999999999998</v>
      </c>
      <c r="N1139" s="621">
        <v>0.25380000000000003</v>
      </c>
      <c r="O1139" s="622">
        <v>0.30990000000000001</v>
      </c>
      <c r="P1139" s="623">
        <v>0.40139999999999998</v>
      </c>
      <c r="Q1139" s="621">
        <v>0.35849999999999999</v>
      </c>
      <c r="R1139" s="622">
        <v>0.43780000000000002</v>
      </c>
      <c r="S1139" s="623">
        <v>0.56720000000000004</v>
      </c>
      <c r="T1139" s="621">
        <v>0.68820000000000003</v>
      </c>
      <c r="U1139" s="622">
        <v>0.84130000000000005</v>
      </c>
      <c r="V1139" s="623">
        <v>1.0906</v>
      </c>
      <c r="W1139" s="621">
        <v>0.85270000000000001</v>
      </c>
      <c r="X1139" s="622">
        <v>1.0432999999999999</v>
      </c>
      <c r="Y1139" s="623">
        <v>1.3529</v>
      </c>
      <c r="AA1139" s="228"/>
    </row>
    <row r="1140" spans="1:27">
      <c r="A1140" s="227">
        <f t="shared" si="17"/>
        <v>114.3</v>
      </c>
      <c r="B1140" s="621">
        <v>0.18640000000000001</v>
      </c>
      <c r="C1140" s="622">
        <v>0.22559999999999999</v>
      </c>
      <c r="D1140" s="623">
        <v>0.29010000000000002</v>
      </c>
      <c r="E1140" s="621">
        <v>0.1865</v>
      </c>
      <c r="F1140" s="622">
        <v>0.22570000000000001</v>
      </c>
      <c r="G1140" s="623">
        <v>0.2903</v>
      </c>
      <c r="H1140" s="621">
        <v>0.2152</v>
      </c>
      <c r="I1140" s="622">
        <v>0.26040000000000002</v>
      </c>
      <c r="J1140" s="623">
        <v>0.33489999999999998</v>
      </c>
      <c r="K1140" s="621">
        <v>0.2432</v>
      </c>
      <c r="L1140" s="622">
        <v>0.2944</v>
      </c>
      <c r="M1140" s="623">
        <v>0.37859999999999999</v>
      </c>
      <c r="N1140" s="621">
        <v>0.26340000000000002</v>
      </c>
      <c r="O1140" s="622">
        <v>0.31879999999999997</v>
      </c>
      <c r="P1140" s="623">
        <v>0.41010000000000002</v>
      </c>
      <c r="Q1140" s="621">
        <v>0.37209999999999999</v>
      </c>
      <c r="R1140" s="622">
        <v>0.45050000000000001</v>
      </c>
      <c r="S1140" s="623">
        <v>0.57950000000000002</v>
      </c>
      <c r="T1140" s="621">
        <v>0.71430000000000005</v>
      </c>
      <c r="U1140" s="622">
        <v>0.86570000000000003</v>
      </c>
      <c r="V1140" s="623">
        <v>1.1141000000000001</v>
      </c>
      <c r="W1140" s="621">
        <v>0.8851</v>
      </c>
      <c r="X1140" s="622">
        <v>1.0734999999999999</v>
      </c>
      <c r="Y1140" s="623">
        <v>1.3822000000000001</v>
      </c>
      <c r="AA1140" s="228"/>
    </row>
    <row r="1141" spans="1:27">
      <c r="A1141" s="227">
        <f t="shared" si="17"/>
        <v>114.4</v>
      </c>
      <c r="B1141" s="621">
        <v>0.19359999999999999</v>
      </c>
      <c r="C1141" s="622">
        <v>0.23230000000000001</v>
      </c>
      <c r="D1141" s="623">
        <v>0.29670000000000002</v>
      </c>
      <c r="E1141" s="621">
        <v>0.1938</v>
      </c>
      <c r="F1141" s="622">
        <v>0.23250000000000001</v>
      </c>
      <c r="G1141" s="623">
        <v>0.29680000000000001</v>
      </c>
      <c r="H1141" s="621">
        <v>0.22359999999999999</v>
      </c>
      <c r="I1141" s="622">
        <v>0.26819999999999999</v>
      </c>
      <c r="J1141" s="623">
        <v>0.34250000000000003</v>
      </c>
      <c r="K1141" s="621">
        <v>0.25269999999999998</v>
      </c>
      <c r="L1141" s="622">
        <v>0.30320000000000003</v>
      </c>
      <c r="M1141" s="623">
        <v>0.3871</v>
      </c>
      <c r="N1141" s="621">
        <v>0.2737</v>
      </c>
      <c r="O1141" s="622">
        <v>0.32840000000000003</v>
      </c>
      <c r="P1141" s="623">
        <v>0.4194</v>
      </c>
      <c r="Q1141" s="621">
        <v>0.3866</v>
      </c>
      <c r="R1141" s="622">
        <v>0.46400000000000002</v>
      </c>
      <c r="S1141" s="623">
        <v>0.59250000000000003</v>
      </c>
      <c r="T1141" s="621">
        <v>0.74209999999999998</v>
      </c>
      <c r="U1141" s="622">
        <v>0.89159999999999995</v>
      </c>
      <c r="V1141" s="623">
        <v>1.1392</v>
      </c>
      <c r="W1141" s="621">
        <v>0.91949999999999998</v>
      </c>
      <c r="X1141" s="622">
        <v>1.1054999999999999</v>
      </c>
      <c r="Y1141" s="623">
        <v>1.4132</v>
      </c>
      <c r="AA1141" s="228"/>
    </row>
    <row r="1142" spans="1:27">
      <c r="A1142" s="227">
        <f t="shared" si="17"/>
        <v>114.5</v>
      </c>
      <c r="B1142" s="621">
        <v>0.2014</v>
      </c>
      <c r="C1142" s="622">
        <v>0.23949999999999999</v>
      </c>
      <c r="D1142" s="623">
        <v>0.30359999999999998</v>
      </c>
      <c r="E1142" s="621">
        <v>0.20150000000000001</v>
      </c>
      <c r="F1142" s="622">
        <v>0.2397</v>
      </c>
      <c r="G1142" s="623">
        <v>0.30380000000000001</v>
      </c>
      <c r="H1142" s="621">
        <v>0.23250000000000001</v>
      </c>
      <c r="I1142" s="622">
        <v>0.27660000000000001</v>
      </c>
      <c r="J1142" s="623">
        <v>0.35060000000000002</v>
      </c>
      <c r="K1142" s="621">
        <v>0.26279999999999998</v>
      </c>
      <c r="L1142" s="622">
        <v>0.31259999999999999</v>
      </c>
      <c r="M1142" s="623">
        <v>0.3962</v>
      </c>
      <c r="N1142" s="621">
        <v>0.28470000000000001</v>
      </c>
      <c r="O1142" s="622">
        <v>0.33860000000000001</v>
      </c>
      <c r="P1142" s="623">
        <v>0.42920000000000003</v>
      </c>
      <c r="Q1142" s="621">
        <v>0.40210000000000001</v>
      </c>
      <c r="R1142" s="622">
        <v>0.47839999999999999</v>
      </c>
      <c r="S1142" s="623">
        <v>0.60650000000000004</v>
      </c>
      <c r="T1142" s="621">
        <v>0.77180000000000004</v>
      </c>
      <c r="U1142" s="622">
        <v>0.91920000000000002</v>
      </c>
      <c r="V1142" s="623">
        <v>1.1659999999999999</v>
      </c>
      <c r="W1142" s="621">
        <v>0.95630000000000004</v>
      </c>
      <c r="X1142" s="622">
        <v>1.1397999999999999</v>
      </c>
      <c r="Y1142" s="623">
        <v>1.4463999999999999</v>
      </c>
      <c r="AA1142" s="228"/>
    </row>
    <row r="1143" spans="1:27">
      <c r="A1143" s="227">
        <f t="shared" si="17"/>
        <v>114.6</v>
      </c>
      <c r="B1143" s="621">
        <v>0.2097</v>
      </c>
      <c r="C1143" s="622">
        <v>0.24729999999999999</v>
      </c>
      <c r="D1143" s="623">
        <v>0.31109999999999999</v>
      </c>
      <c r="E1143" s="621">
        <v>0.20979999999999999</v>
      </c>
      <c r="F1143" s="622">
        <v>0.24740000000000001</v>
      </c>
      <c r="G1143" s="623">
        <v>0.31130000000000002</v>
      </c>
      <c r="H1143" s="621">
        <v>0.24210000000000001</v>
      </c>
      <c r="I1143" s="622">
        <v>0.28549999999999998</v>
      </c>
      <c r="J1143" s="623">
        <v>0.35920000000000002</v>
      </c>
      <c r="K1143" s="621">
        <v>0.27360000000000001</v>
      </c>
      <c r="L1143" s="622">
        <v>0.32269999999999999</v>
      </c>
      <c r="M1143" s="623">
        <v>0.40600000000000003</v>
      </c>
      <c r="N1143" s="621">
        <v>0.2964</v>
      </c>
      <c r="O1143" s="622">
        <v>0.34949999999999998</v>
      </c>
      <c r="P1143" s="623">
        <v>0.43969999999999998</v>
      </c>
      <c r="Q1143" s="621">
        <v>0.41860000000000003</v>
      </c>
      <c r="R1143" s="622">
        <v>0.49380000000000002</v>
      </c>
      <c r="S1143" s="623">
        <v>0.62129999999999996</v>
      </c>
      <c r="T1143" s="621">
        <v>0.80359999999999998</v>
      </c>
      <c r="U1143" s="622">
        <v>0.94869999999999999</v>
      </c>
      <c r="V1143" s="623">
        <v>1.1944999999999999</v>
      </c>
      <c r="W1143" s="621">
        <v>0.99570000000000003</v>
      </c>
      <c r="X1143" s="622">
        <v>1.1762999999999999</v>
      </c>
      <c r="Y1143" s="623">
        <v>1.4817</v>
      </c>
      <c r="AA1143" s="228"/>
    </row>
    <row r="1144" spans="1:27">
      <c r="A1144" s="227">
        <f t="shared" si="17"/>
        <v>114.7</v>
      </c>
      <c r="B1144" s="621">
        <v>0.21859999999999999</v>
      </c>
      <c r="C1144" s="622">
        <v>0.2555</v>
      </c>
      <c r="D1144" s="623">
        <v>0.31900000000000001</v>
      </c>
      <c r="E1144" s="621">
        <v>0.21870000000000001</v>
      </c>
      <c r="F1144" s="622">
        <v>0.25569999999999998</v>
      </c>
      <c r="G1144" s="623">
        <v>0.31919999999999998</v>
      </c>
      <c r="H1144" s="621">
        <v>0.25230000000000002</v>
      </c>
      <c r="I1144" s="622">
        <v>0.29499999999999998</v>
      </c>
      <c r="J1144" s="623">
        <v>0.36830000000000002</v>
      </c>
      <c r="K1144" s="621">
        <v>0.28520000000000001</v>
      </c>
      <c r="L1144" s="622">
        <v>0.33339999999999997</v>
      </c>
      <c r="M1144" s="623">
        <v>0.4163</v>
      </c>
      <c r="N1144" s="621">
        <v>0.30890000000000001</v>
      </c>
      <c r="O1144" s="622">
        <v>0.36109999999999998</v>
      </c>
      <c r="P1144" s="623">
        <v>0.45100000000000001</v>
      </c>
      <c r="Q1144" s="621">
        <v>0.43640000000000001</v>
      </c>
      <c r="R1144" s="622">
        <v>0.51019999999999999</v>
      </c>
      <c r="S1144" s="623">
        <v>0.63719999999999999</v>
      </c>
      <c r="T1144" s="621">
        <v>0.83760000000000001</v>
      </c>
      <c r="U1144" s="622">
        <v>0.98029999999999995</v>
      </c>
      <c r="V1144" s="623">
        <v>1.2250000000000001</v>
      </c>
      <c r="W1144" s="621">
        <v>1.0378000000000001</v>
      </c>
      <c r="X1144" s="622">
        <v>1.2155</v>
      </c>
      <c r="Y1144" s="623">
        <v>1.5194000000000001</v>
      </c>
      <c r="AA1144" s="228"/>
    </row>
    <row r="1145" spans="1:27">
      <c r="A1145" s="227">
        <f t="shared" si="17"/>
        <v>114.8</v>
      </c>
      <c r="B1145" s="621">
        <v>0.2281</v>
      </c>
      <c r="C1145" s="622">
        <v>0.26429999999999998</v>
      </c>
      <c r="D1145" s="623">
        <v>0.3276</v>
      </c>
      <c r="E1145" s="621">
        <v>0.22819999999999999</v>
      </c>
      <c r="F1145" s="622">
        <v>0.26450000000000001</v>
      </c>
      <c r="G1145" s="623">
        <v>0.32779999999999998</v>
      </c>
      <c r="H1145" s="621">
        <v>0.26329999999999998</v>
      </c>
      <c r="I1145" s="622">
        <v>0.30520000000000003</v>
      </c>
      <c r="J1145" s="623">
        <v>0.37819999999999998</v>
      </c>
      <c r="K1145" s="621">
        <v>0.29759999999999998</v>
      </c>
      <c r="L1145" s="622">
        <v>0.34489999999999998</v>
      </c>
      <c r="M1145" s="623">
        <v>0.42749999999999999</v>
      </c>
      <c r="N1145" s="621">
        <v>0.32240000000000002</v>
      </c>
      <c r="O1145" s="622">
        <v>0.37359999999999999</v>
      </c>
      <c r="P1145" s="623">
        <v>0.46300000000000002</v>
      </c>
      <c r="Q1145" s="621">
        <v>0.45529999999999998</v>
      </c>
      <c r="R1145" s="622">
        <v>0.52790000000000004</v>
      </c>
      <c r="S1145" s="623">
        <v>0.6542</v>
      </c>
      <c r="T1145" s="621">
        <v>0.874</v>
      </c>
      <c r="U1145" s="622">
        <v>1.0141</v>
      </c>
      <c r="V1145" s="623">
        <v>1.2576000000000001</v>
      </c>
      <c r="W1145" s="621">
        <v>1.0829</v>
      </c>
      <c r="X1145" s="622">
        <v>1.2574000000000001</v>
      </c>
      <c r="Y1145" s="623">
        <v>1.5598000000000001</v>
      </c>
      <c r="AA1145" s="228"/>
    </row>
    <row r="1146" spans="1:27">
      <c r="A1146" s="227">
        <f t="shared" si="17"/>
        <v>114.9</v>
      </c>
      <c r="B1146" s="621">
        <v>0.23830000000000001</v>
      </c>
      <c r="C1146" s="622">
        <v>0.27379999999999999</v>
      </c>
      <c r="D1146" s="623">
        <v>0.3367</v>
      </c>
      <c r="E1146" s="621">
        <v>0.2384</v>
      </c>
      <c r="F1146" s="622">
        <v>0.27400000000000002</v>
      </c>
      <c r="G1146" s="623">
        <v>0.33689999999999998</v>
      </c>
      <c r="H1146" s="621">
        <v>0.27510000000000001</v>
      </c>
      <c r="I1146" s="622">
        <v>0.31609999999999999</v>
      </c>
      <c r="J1146" s="623">
        <v>0.38869999999999999</v>
      </c>
      <c r="K1146" s="621">
        <v>0.31090000000000001</v>
      </c>
      <c r="L1146" s="622">
        <v>0.35730000000000001</v>
      </c>
      <c r="M1146" s="623">
        <v>0.43940000000000001</v>
      </c>
      <c r="N1146" s="621">
        <v>0.33679999999999999</v>
      </c>
      <c r="O1146" s="622">
        <v>0.38700000000000001</v>
      </c>
      <c r="P1146" s="623">
        <v>0.47589999999999999</v>
      </c>
      <c r="Q1146" s="621">
        <v>0.47570000000000001</v>
      </c>
      <c r="R1146" s="622">
        <v>0.54679999999999995</v>
      </c>
      <c r="S1146" s="623">
        <v>0.6724</v>
      </c>
      <c r="T1146" s="621">
        <v>0.91310000000000002</v>
      </c>
      <c r="U1146" s="622">
        <v>1.0504</v>
      </c>
      <c r="V1146" s="623">
        <v>1.2925</v>
      </c>
      <c r="W1146" s="621">
        <v>1.1314</v>
      </c>
      <c r="X1146" s="622">
        <v>1.3023</v>
      </c>
      <c r="Y1146" s="623">
        <v>1.6031</v>
      </c>
      <c r="AA1146" s="228"/>
    </row>
    <row r="1147" spans="1:27">
      <c r="A1147" s="227">
        <f t="shared" si="17"/>
        <v>115</v>
      </c>
      <c r="B1147" s="621">
        <v>0.24929999999999999</v>
      </c>
      <c r="C1147" s="622">
        <v>0.28399999999999997</v>
      </c>
      <c r="D1147" s="623">
        <v>0.34649999999999997</v>
      </c>
      <c r="E1147" s="621">
        <v>0.24940000000000001</v>
      </c>
      <c r="F1147" s="622">
        <v>0.28420000000000001</v>
      </c>
      <c r="G1147" s="623">
        <v>0.34670000000000001</v>
      </c>
      <c r="H1147" s="621">
        <v>0.2878</v>
      </c>
      <c r="I1147" s="622">
        <v>0.32790000000000002</v>
      </c>
      <c r="J1147" s="623">
        <v>0.4</v>
      </c>
      <c r="K1147" s="621">
        <v>0.32529999999999998</v>
      </c>
      <c r="L1147" s="622">
        <v>0.37059999999999998</v>
      </c>
      <c r="M1147" s="623">
        <v>0.45219999999999999</v>
      </c>
      <c r="N1147" s="621">
        <v>0.3523</v>
      </c>
      <c r="O1147" s="622">
        <v>0.40139999999999998</v>
      </c>
      <c r="P1147" s="623">
        <v>0.48980000000000001</v>
      </c>
      <c r="Q1147" s="621">
        <v>0.49769999999999998</v>
      </c>
      <c r="R1147" s="622">
        <v>0.56710000000000005</v>
      </c>
      <c r="S1147" s="623">
        <v>0.69199999999999995</v>
      </c>
      <c r="T1147" s="621">
        <v>0.95520000000000005</v>
      </c>
      <c r="U1147" s="622">
        <v>1.0894999999999999</v>
      </c>
      <c r="V1147" s="623">
        <v>1.3301000000000001</v>
      </c>
      <c r="W1147" s="621">
        <v>1.1835</v>
      </c>
      <c r="X1147" s="622">
        <v>1.3507</v>
      </c>
      <c r="Y1147" s="623">
        <v>1.6496</v>
      </c>
      <c r="AA1147" s="228"/>
    </row>
    <row r="1148" spans="1:27">
      <c r="A1148" s="227">
        <f t="shared" si="17"/>
        <v>115.1</v>
      </c>
      <c r="B1148" s="621">
        <v>0.2611</v>
      </c>
      <c r="C1148" s="622">
        <v>0.29499999999999998</v>
      </c>
      <c r="D1148" s="623">
        <v>0.35699999999999998</v>
      </c>
      <c r="E1148" s="621">
        <v>0.26129999999999998</v>
      </c>
      <c r="F1148" s="622">
        <v>0.29520000000000002</v>
      </c>
      <c r="G1148" s="623">
        <v>0.35720000000000002</v>
      </c>
      <c r="H1148" s="621">
        <v>0.30149999999999999</v>
      </c>
      <c r="I1148" s="622">
        <v>0.34050000000000002</v>
      </c>
      <c r="J1148" s="623">
        <v>0.41220000000000001</v>
      </c>
      <c r="K1148" s="621">
        <v>0.3407</v>
      </c>
      <c r="L1148" s="622">
        <v>0.38490000000000002</v>
      </c>
      <c r="M1148" s="623">
        <v>0.46589999999999998</v>
      </c>
      <c r="N1148" s="621">
        <v>0.36909999999999998</v>
      </c>
      <c r="O1148" s="622">
        <v>0.41689999999999999</v>
      </c>
      <c r="P1148" s="623">
        <v>0.50470000000000004</v>
      </c>
      <c r="Q1148" s="621">
        <v>0.52129999999999999</v>
      </c>
      <c r="R1148" s="622">
        <v>0.58899999999999997</v>
      </c>
      <c r="S1148" s="623">
        <v>0.71299999999999997</v>
      </c>
      <c r="T1148" s="621">
        <v>1.0005999999999999</v>
      </c>
      <c r="U1148" s="622">
        <v>1.1315</v>
      </c>
      <c r="V1148" s="623">
        <v>1.3704000000000001</v>
      </c>
      <c r="W1148" s="621">
        <v>1.2396</v>
      </c>
      <c r="X1148" s="622">
        <v>1.4027000000000001</v>
      </c>
      <c r="Y1148" s="623">
        <v>1.6996</v>
      </c>
      <c r="AA1148" s="228"/>
    </row>
    <row r="1149" spans="1:27">
      <c r="A1149" s="227">
        <f t="shared" si="17"/>
        <v>115.2</v>
      </c>
      <c r="B1149" s="621">
        <v>0.27389999999999998</v>
      </c>
      <c r="C1149" s="622">
        <v>0.30680000000000002</v>
      </c>
      <c r="D1149" s="623">
        <v>0.36840000000000001</v>
      </c>
      <c r="E1149" s="621">
        <v>0.27410000000000001</v>
      </c>
      <c r="F1149" s="622">
        <v>0.307</v>
      </c>
      <c r="G1149" s="623">
        <v>0.36859999999999998</v>
      </c>
      <c r="H1149" s="621">
        <v>0.31619999999999998</v>
      </c>
      <c r="I1149" s="622">
        <v>0.35420000000000001</v>
      </c>
      <c r="J1149" s="623">
        <v>0.42530000000000001</v>
      </c>
      <c r="K1149" s="621">
        <v>0.3574</v>
      </c>
      <c r="L1149" s="622">
        <v>0.40039999999999998</v>
      </c>
      <c r="M1149" s="623">
        <v>0.48070000000000002</v>
      </c>
      <c r="N1149" s="621">
        <v>0.3871</v>
      </c>
      <c r="O1149" s="622">
        <v>0.43369999999999997</v>
      </c>
      <c r="P1149" s="623">
        <v>0.52070000000000005</v>
      </c>
      <c r="Q1149" s="621">
        <v>0.54679999999999995</v>
      </c>
      <c r="R1149" s="622">
        <v>0.61260000000000003</v>
      </c>
      <c r="S1149" s="623">
        <v>0.73570000000000002</v>
      </c>
      <c r="T1149" s="621">
        <v>1.0495000000000001</v>
      </c>
      <c r="U1149" s="622">
        <v>1.1768000000000001</v>
      </c>
      <c r="V1149" s="623">
        <v>1.4138999999999999</v>
      </c>
      <c r="W1149" s="621">
        <v>1.3002</v>
      </c>
      <c r="X1149" s="622">
        <v>1.4588000000000001</v>
      </c>
      <c r="Y1149" s="623">
        <v>1.7534000000000001</v>
      </c>
      <c r="AA1149" s="228"/>
    </row>
    <row r="1150" spans="1:27">
      <c r="A1150" s="227">
        <f t="shared" si="17"/>
        <v>115.3</v>
      </c>
      <c r="B1150" s="621">
        <v>0.28770000000000001</v>
      </c>
      <c r="C1150" s="622">
        <v>0.3196</v>
      </c>
      <c r="D1150" s="623">
        <v>0.38069999999999998</v>
      </c>
      <c r="E1150" s="621">
        <v>0.28789999999999999</v>
      </c>
      <c r="F1150" s="622">
        <v>0.31979999999999997</v>
      </c>
      <c r="G1150" s="623">
        <v>0.38090000000000002</v>
      </c>
      <c r="H1150" s="621">
        <v>0.33210000000000001</v>
      </c>
      <c r="I1150" s="622">
        <v>0.36899999999999999</v>
      </c>
      <c r="J1150" s="623">
        <v>0.4395</v>
      </c>
      <c r="K1150" s="621">
        <v>0.37540000000000001</v>
      </c>
      <c r="L1150" s="622">
        <v>0.41710000000000003</v>
      </c>
      <c r="M1150" s="623">
        <v>0.49669999999999997</v>
      </c>
      <c r="N1150" s="621">
        <v>0.40660000000000002</v>
      </c>
      <c r="O1150" s="622">
        <v>0.45169999999999999</v>
      </c>
      <c r="P1150" s="623">
        <v>0.53810000000000002</v>
      </c>
      <c r="Q1150" s="621">
        <v>0.57440000000000002</v>
      </c>
      <c r="R1150" s="622">
        <v>0.63819999999999999</v>
      </c>
      <c r="S1150" s="623">
        <v>0.76019999999999999</v>
      </c>
      <c r="T1150" s="621">
        <v>1.1024</v>
      </c>
      <c r="U1150" s="622">
        <v>1.2258</v>
      </c>
      <c r="V1150" s="623">
        <v>1.4609000000000001</v>
      </c>
      <c r="W1150" s="621">
        <v>1.3656999999999999</v>
      </c>
      <c r="X1150" s="622">
        <v>1.5195000000000001</v>
      </c>
      <c r="Y1150" s="623">
        <v>1.8116000000000001</v>
      </c>
      <c r="AA1150" s="228"/>
    </row>
    <row r="1151" spans="1:27">
      <c r="A1151" s="227">
        <f t="shared" si="17"/>
        <v>115.4</v>
      </c>
      <c r="B1151" s="621">
        <v>0.30270000000000002</v>
      </c>
      <c r="C1151" s="622">
        <v>0.33350000000000002</v>
      </c>
      <c r="D1151" s="623">
        <v>0.39389999999999997</v>
      </c>
      <c r="E1151" s="621">
        <v>0.3029</v>
      </c>
      <c r="F1151" s="622">
        <v>0.3337</v>
      </c>
      <c r="G1151" s="623">
        <v>0.39419999999999999</v>
      </c>
      <c r="H1151" s="621">
        <v>0.34939999999999999</v>
      </c>
      <c r="I1151" s="622">
        <v>0.38500000000000001</v>
      </c>
      <c r="J1151" s="623">
        <v>0.45479999999999998</v>
      </c>
      <c r="K1151" s="621">
        <v>0.39489999999999997</v>
      </c>
      <c r="L1151" s="622">
        <v>0.43509999999999999</v>
      </c>
      <c r="M1151" s="623">
        <v>0.51400000000000001</v>
      </c>
      <c r="N1151" s="621">
        <v>0.42780000000000001</v>
      </c>
      <c r="O1151" s="622">
        <v>0.4713</v>
      </c>
      <c r="P1151" s="623">
        <v>0.55679999999999996</v>
      </c>
      <c r="Q1151" s="621">
        <v>0.60419999999999996</v>
      </c>
      <c r="R1151" s="622">
        <v>0.66579999999999995</v>
      </c>
      <c r="S1151" s="623">
        <v>0.78669999999999995</v>
      </c>
      <c r="T1151" s="621">
        <v>1.1597</v>
      </c>
      <c r="U1151" s="622">
        <v>1.2787999999999999</v>
      </c>
      <c r="V1151" s="623">
        <v>1.5117</v>
      </c>
      <c r="W1151" s="621">
        <v>1.4367000000000001</v>
      </c>
      <c r="X1151" s="622">
        <v>1.5851999999999999</v>
      </c>
      <c r="Y1151" s="623">
        <v>1.8745000000000001</v>
      </c>
      <c r="AA1151" s="228"/>
    </row>
    <row r="1152" spans="1:27">
      <c r="A1152" s="227">
        <f t="shared" si="17"/>
        <v>115.5</v>
      </c>
      <c r="B1152" s="621">
        <v>0.31890000000000002</v>
      </c>
      <c r="C1152" s="622">
        <v>0.34849999999999998</v>
      </c>
      <c r="D1152" s="623">
        <v>0.4083</v>
      </c>
      <c r="E1152" s="621">
        <v>0.31909999999999999</v>
      </c>
      <c r="F1152" s="622">
        <v>0.34870000000000001</v>
      </c>
      <c r="G1152" s="623">
        <v>0.40860000000000002</v>
      </c>
      <c r="H1152" s="621">
        <v>0.36820000000000003</v>
      </c>
      <c r="I1152" s="622">
        <v>0.40229999999999999</v>
      </c>
      <c r="J1152" s="623">
        <v>0.47139999999999999</v>
      </c>
      <c r="K1152" s="621">
        <v>0.41610000000000003</v>
      </c>
      <c r="L1152" s="622">
        <v>0.45469999999999999</v>
      </c>
      <c r="M1152" s="623">
        <v>0.53280000000000005</v>
      </c>
      <c r="N1152" s="621">
        <v>0.45069999999999999</v>
      </c>
      <c r="O1152" s="622">
        <v>0.49259999999999998</v>
      </c>
      <c r="P1152" s="623">
        <v>0.57709999999999995</v>
      </c>
      <c r="Q1152" s="621">
        <v>0.63660000000000005</v>
      </c>
      <c r="R1152" s="622">
        <v>0.69579999999999997</v>
      </c>
      <c r="S1152" s="623">
        <v>0.81540000000000001</v>
      </c>
      <c r="T1152" s="621">
        <v>1.2218</v>
      </c>
      <c r="U1152" s="622">
        <v>1.3364</v>
      </c>
      <c r="V1152" s="623">
        <v>1.5668</v>
      </c>
      <c r="W1152" s="621">
        <v>1.5137</v>
      </c>
      <c r="X1152" s="622">
        <v>1.6565000000000001</v>
      </c>
      <c r="Y1152" s="623">
        <v>1.9427000000000001</v>
      </c>
      <c r="AA1152" s="228"/>
    </row>
    <row r="1153" spans="1:27">
      <c r="A1153" s="227">
        <f t="shared" si="17"/>
        <v>115.6</v>
      </c>
      <c r="B1153" s="621">
        <v>0.33660000000000001</v>
      </c>
      <c r="C1153" s="622">
        <v>0.36480000000000001</v>
      </c>
      <c r="D1153" s="623">
        <v>0.4239</v>
      </c>
      <c r="E1153" s="621">
        <v>0.33679999999999999</v>
      </c>
      <c r="F1153" s="622">
        <v>0.36499999999999999</v>
      </c>
      <c r="G1153" s="623">
        <v>0.42420000000000002</v>
      </c>
      <c r="H1153" s="621">
        <v>0.3886</v>
      </c>
      <c r="I1153" s="622">
        <v>0.42120000000000002</v>
      </c>
      <c r="J1153" s="623">
        <v>0.4894</v>
      </c>
      <c r="K1153" s="621">
        <v>0.43919999999999998</v>
      </c>
      <c r="L1153" s="622">
        <v>0.47610000000000002</v>
      </c>
      <c r="M1153" s="623">
        <v>0.55320000000000003</v>
      </c>
      <c r="N1153" s="621">
        <v>0.47570000000000001</v>
      </c>
      <c r="O1153" s="622">
        <v>0.51570000000000005</v>
      </c>
      <c r="P1153" s="623">
        <v>0.59919999999999995</v>
      </c>
      <c r="Q1153" s="621">
        <v>0.67190000000000005</v>
      </c>
      <c r="R1153" s="622">
        <v>0.72840000000000005</v>
      </c>
      <c r="S1153" s="623">
        <v>0.84660000000000002</v>
      </c>
      <c r="T1153" s="621">
        <v>1.2895000000000001</v>
      </c>
      <c r="U1153" s="622">
        <v>1.399</v>
      </c>
      <c r="V1153" s="623">
        <v>1.6266</v>
      </c>
      <c r="W1153" s="621">
        <v>1.5974999999999999</v>
      </c>
      <c r="X1153" s="622">
        <v>1.734</v>
      </c>
      <c r="Y1153" s="623">
        <v>2.0167999999999999</v>
      </c>
      <c r="AA1153" s="228"/>
    </row>
    <row r="1154" spans="1:27">
      <c r="A1154" s="227">
        <f t="shared" si="17"/>
        <v>115.7</v>
      </c>
      <c r="B1154" s="621">
        <v>0.35580000000000001</v>
      </c>
      <c r="C1154" s="622">
        <v>0.3826</v>
      </c>
      <c r="D1154" s="623">
        <v>0.441</v>
      </c>
      <c r="E1154" s="621">
        <v>0.35599999999999998</v>
      </c>
      <c r="F1154" s="622">
        <v>0.38290000000000002</v>
      </c>
      <c r="G1154" s="623">
        <v>0.44119999999999998</v>
      </c>
      <c r="H1154" s="621">
        <v>0.4108</v>
      </c>
      <c r="I1154" s="622">
        <v>0.44180000000000003</v>
      </c>
      <c r="J1154" s="623">
        <v>0.5091</v>
      </c>
      <c r="K1154" s="621">
        <v>0.46429999999999999</v>
      </c>
      <c r="L1154" s="622">
        <v>0.49930000000000002</v>
      </c>
      <c r="M1154" s="623">
        <v>0.57540000000000002</v>
      </c>
      <c r="N1154" s="621">
        <v>0.50290000000000001</v>
      </c>
      <c r="O1154" s="622">
        <v>0.54079999999999995</v>
      </c>
      <c r="P1154" s="623">
        <v>0.62329999999999997</v>
      </c>
      <c r="Q1154" s="621">
        <v>0.71030000000000004</v>
      </c>
      <c r="R1154" s="622">
        <v>0.76400000000000001</v>
      </c>
      <c r="S1154" s="623">
        <v>0.88060000000000005</v>
      </c>
      <c r="T1154" s="621">
        <v>1.3632</v>
      </c>
      <c r="U1154" s="622">
        <v>1.4672000000000001</v>
      </c>
      <c r="V1154" s="623">
        <v>1.6918</v>
      </c>
      <c r="W1154" s="621">
        <v>1.6888000000000001</v>
      </c>
      <c r="X1154" s="622">
        <v>1.8184</v>
      </c>
      <c r="Y1154" s="623">
        <v>2.0975000000000001</v>
      </c>
      <c r="AA1154" s="228"/>
    </row>
    <row r="1155" spans="1:27">
      <c r="A1155" s="227">
        <f t="shared" si="17"/>
        <v>115.8</v>
      </c>
      <c r="B1155" s="621">
        <v>0.37680000000000002</v>
      </c>
      <c r="C1155" s="622">
        <v>0.40210000000000001</v>
      </c>
      <c r="D1155" s="623">
        <v>0.45950000000000002</v>
      </c>
      <c r="E1155" s="621">
        <v>0.37709999999999999</v>
      </c>
      <c r="F1155" s="622">
        <v>0.40229999999999999</v>
      </c>
      <c r="G1155" s="623">
        <v>0.45979999999999999</v>
      </c>
      <c r="H1155" s="621">
        <v>0.43509999999999999</v>
      </c>
      <c r="I1155" s="622">
        <v>0.4642</v>
      </c>
      <c r="J1155" s="623">
        <v>0.53049999999999997</v>
      </c>
      <c r="K1155" s="621">
        <v>0.49170000000000003</v>
      </c>
      <c r="L1155" s="622">
        <v>0.52470000000000006</v>
      </c>
      <c r="M1155" s="623">
        <v>0.59970000000000001</v>
      </c>
      <c r="N1155" s="621">
        <v>0.53259999999999996</v>
      </c>
      <c r="O1155" s="622">
        <v>0.56830000000000003</v>
      </c>
      <c r="P1155" s="623">
        <v>0.64959999999999996</v>
      </c>
      <c r="Q1155" s="621">
        <v>0.75229999999999997</v>
      </c>
      <c r="R1155" s="622">
        <v>0.80279999999999996</v>
      </c>
      <c r="S1155" s="623">
        <v>0.91769999999999996</v>
      </c>
      <c r="T1155" s="621">
        <v>1.4437</v>
      </c>
      <c r="U1155" s="622">
        <v>1.5417000000000001</v>
      </c>
      <c r="V1155" s="623">
        <v>1.7628999999999999</v>
      </c>
      <c r="W1155" s="621">
        <v>1.7885</v>
      </c>
      <c r="X1155" s="622">
        <v>1.9107000000000001</v>
      </c>
      <c r="Y1155" s="623">
        <v>2.1856</v>
      </c>
      <c r="AA1155" s="228"/>
    </row>
    <row r="1156" spans="1:27">
      <c r="A1156" s="227">
        <f t="shared" si="17"/>
        <v>115.9</v>
      </c>
      <c r="B1156" s="621">
        <v>0.39989999999999998</v>
      </c>
      <c r="C1156" s="622">
        <v>0.4234</v>
      </c>
      <c r="D1156" s="623">
        <v>0.47989999999999999</v>
      </c>
      <c r="E1156" s="621">
        <v>0.40010000000000001</v>
      </c>
      <c r="F1156" s="622">
        <v>0.42370000000000002</v>
      </c>
      <c r="G1156" s="623">
        <v>0.48020000000000002</v>
      </c>
      <c r="H1156" s="621">
        <v>0.4617</v>
      </c>
      <c r="I1156" s="622">
        <v>0.48880000000000001</v>
      </c>
      <c r="J1156" s="623">
        <v>0.55400000000000005</v>
      </c>
      <c r="K1156" s="621">
        <v>0.52180000000000004</v>
      </c>
      <c r="L1156" s="622">
        <v>0.55249999999999999</v>
      </c>
      <c r="M1156" s="623">
        <v>0.62619999999999998</v>
      </c>
      <c r="N1156" s="621">
        <v>0.56520000000000004</v>
      </c>
      <c r="O1156" s="622">
        <v>0.59840000000000004</v>
      </c>
      <c r="P1156" s="623">
        <v>0.67830000000000001</v>
      </c>
      <c r="Q1156" s="621">
        <v>0.79830000000000001</v>
      </c>
      <c r="R1156" s="622">
        <v>0.84540000000000004</v>
      </c>
      <c r="S1156" s="623">
        <v>0.95820000000000005</v>
      </c>
      <c r="T1156" s="621">
        <v>1.5319</v>
      </c>
      <c r="U1156" s="622">
        <v>1.6233</v>
      </c>
      <c r="V1156" s="623">
        <v>1.8408</v>
      </c>
      <c r="W1156" s="621">
        <v>1.8976999999999999</v>
      </c>
      <c r="X1156" s="622">
        <v>2.0116999999999998</v>
      </c>
      <c r="Y1156" s="623">
        <v>2.282</v>
      </c>
      <c r="AA1156" s="228"/>
    </row>
    <row r="1157" spans="1:27">
      <c r="A1157" s="227">
        <f t="shared" si="17"/>
        <v>116</v>
      </c>
      <c r="B1157" s="621">
        <v>0.42520000000000002</v>
      </c>
      <c r="C1157" s="622">
        <v>0.44679999999999997</v>
      </c>
      <c r="D1157" s="623">
        <v>0.50219999999999998</v>
      </c>
      <c r="E1157" s="621">
        <v>0.4254</v>
      </c>
      <c r="F1157" s="622">
        <v>0.4471</v>
      </c>
      <c r="G1157" s="623">
        <v>0.50249999999999995</v>
      </c>
      <c r="H1157" s="621">
        <v>0.49080000000000001</v>
      </c>
      <c r="I1157" s="622">
        <v>0.51580000000000004</v>
      </c>
      <c r="J1157" s="623">
        <v>0.57979999999999998</v>
      </c>
      <c r="K1157" s="621">
        <v>0.55479999999999996</v>
      </c>
      <c r="L1157" s="622">
        <v>0.58299999999999996</v>
      </c>
      <c r="M1157" s="623">
        <v>0.65529999999999999</v>
      </c>
      <c r="N1157" s="621">
        <v>0.60089999999999999</v>
      </c>
      <c r="O1157" s="622">
        <v>0.63149999999999995</v>
      </c>
      <c r="P1157" s="623">
        <v>0.70979999999999999</v>
      </c>
      <c r="Q1157" s="621">
        <v>0.8488</v>
      </c>
      <c r="R1157" s="622">
        <v>0.8921</v>
      </c>
      <c r="S1157" s="623">
        <v>1.0027999999999999</v>
      </c>
      <c r="T1157" s="621">
        <v>1.6287</v>
      </c>
      <c r="U1157" s="622">
        <v>1.7128000000000001</v>
      </c>
      <c r="V1157" s="623">
        <v>1.9261999999999999</v>
      </c>
      <c r="W1157" s="621">
        <v>2.0175999999999998</v>
      </c>
      <c r="X1157" s="622">
        <v>2.1227</v>
      </c>
      <c r="Y1157" s="623">
        <v>2.3877999999999999</v>
      </c>
      <c r="AA1157" s="228"/>
    </row>
    <row r="1158" spans="1:27">
      <c r="A1158" s="227">
        <f t="shared" si="17"/>
        <v>116.1</v>
      </c>
      <c r="B1158" s="621">
        <v>0.45300000000000001</v>
      </c>
      <c r="C1158" s="622">
        <v>0.47260000000000002</v>
      </c>
      <c r="D1158" s="623">
        <v>0.52669999999999995</v>
      </c>
      <c r="E1158" s="621">
        <v>0.45329999999999998</v>
      </c>
      <c r="F1158" s="622">
        <v>0.47289999999999999</v>
      </c>
      <c r="G1158" s="623">
        <v>0.52710000000000001</v>
      </c>
      <c r="H1158" s="621">
        <v>0.52300000000000002</v>
      </c>
      <c r="I1158" s="622">
        <v>0.54559999999999997</v>
      </c>
      <c r="J1158" s="623">
        <v>0.60809999999999997</v>
      </c>
      <c r="K1158" s="621">
        <v>0.59109999999999996</v>
      </c>
      <c r="L1158" s="622">
        <v>0.61660000000000004</v>
      </c>
      <c r="M1158" s="623">
        <v>0.68740000000000001</v>
      </c>
      <c r="N1158" s="621">
        <v>0.64029999999999998</v>
      </c>
      <c r="O1158" s="622">
        <v>0.66790000000000005</v>
      </c>
      <c r="P1158" s="623">
        <v>0.74450000000000005</v>
      </c>
      <c r="Q1158" s="621">
        <v>0.90429999999999999</v>
      </c>
      <c r="R1158" s="622">
        <v>0.94350000000000001</v>
      </c>
      <c r="S1158" s="623">
        <v>1.0518000000000001</v>
      </c>
      <c r="T1158" s="621">
        <v>1.7353000000000001</v>
      </c>
      <c r="U1158" s="622">
        <v>1.8113999999999999</v>
      </c>
      <c r="V1158" s="623">
        <v>2.0200999999999998</v>
      </c>
      <c r="W1158" s="621">
        <v>2.1496</v>
      </c>
      <c r="X1158" s="622">
        <v>2.2448000000000001</v>
      </c>
      <c r="Y1158" s="623">
        <v>2.5041000000000002</v>
      </c>
      <c r="AA1158" s="228"/>
    </row>
    <row r="1159" spans="1:27">
      <c r="A1159" s="227">
        <f t="shared" si="17"/>
        <v>116.2</v>
      </c>
      <c r="B1159" s="621">
        <v>0.48380000000000001</v>
      </c>
      <c r="C1159" s="622">
        <v>0.501</v>
      </c>
      <c r="D1159" s="623">
        <v>0.55379999999999996</v>
      </c>
      <c r="E1159" s="621">
        <v>0.48399999999999999</v>
      </c>
      <c r="F1159" s="622">
        <v>0.50129999999999997</v>
      </c>
      <c r="G1159" s="623">
        <v>0.55420000000000003</v>
      </c>
      <c r="H1159" s="621">
        <v>0.5585</v>
      </c>
      <c r="I1159" s="622">
        <v>0.57840000000000003</v>
      </c>
      <c r="J1159" s="623">
        <v>0.63939999999999997</v>
      </c>
      <c r="K1159" s="621">
        <v>0.63119999999999998</v>
      </c>
      <c r="L1159" s="622">
        <v>0.65369999999999995</v>
      </c>
      <c r="M1159" s="623">
        <v>0.72270000000000001</v>
      </c>
      <c r="N1159" s="621">
        <v>0.68369999999999997</v>
      </c>
      <c r="O1159" s="622">
        <v>0.70809999999999995</v>
      </c>
      <c r="P1159" s="623">
        <v>0.78280000000000005</v>
      </c>
      <c r="Q1159" s="621">
        <v>0.9657</v>
      </c>
      <c r="R1159" s="622">
        <v>1.0003</v>
      </c>
      <c r="S1159" s="623">
        <v>1.1059000000000001</v>
      </c>
      <c r="T1159" s="621">
        <v>1.853</v>
      </c>
      <c r="U1159" s="622">
        <v>1.9202999999999999</v>
      </c>
      <c r="V1159" s="623">
        <v>2.1238000000000001</v>
      </c>
      <c r="W1159" s="621">
        <v>2.2953000000000001</v>
      </c>
      <c r="X1159" s="622">
        <v>2.3795999999999999</v>
      </c>
      <c r="Y1159" s="623">
        <v>2.6324999999999998</v>
      </c>
      <c r="AA1159" s="228"/>
    </row>
    <row r="1160" spans="1:27">
      <c r="A1160" s="227">
        <f t="shared" si="17"/>
        <v>116.3</v>
      </c>
      <c r="B1160" s="621">
        <v>0.51780000000000004</v>
      </c>
      <c r="C1160" s="622">
        <v>0.53249999999999997</v>
      </c>
      <c r="D1160" s="623">
        <v>0.58379999999999999</v>
      </c>
      <c r="E1160" s="621">
        <v>0.5181</v>
      </c>
      <c r="F1160" s="622">
        <v>0.53280000000000005</v>
      </c>
      <c r="G1160" s="623">
        <v>0.58420000000000005</v>
      </c>
      <c r="H1160" s="621">
        <v>0.5978</v>
      </c>
      <c r="I1160" s="622">
        <v>0.61480000000000001</v>
      </c>
      <c r="J1160" s="623">
        <v>0.67400000000000004</v>
      </c>
      <c r="K1160" s="621">
        <v>0.67559999999999998</v>
      </c>
      <c r="L1160" s="622">
        <v>0.69479999999999997</v>
      </c>
      <c r="M1160" s="623">
        <v>0.76180000000000003</v>
      </c>
      <c r="N1160" s="621">
        <v>0.73180000000000001</v>
      </c>
      <c r="O1160" s="622">
        <v>0.75260000000000005</v>
      </c>
      <c r="P1160" s="623">
        <v>0.82520000000000004</v>
      </c>
      <c r="Q1160" s="621">
        <v>1.0336000000000001</v>
      </c>
      <c r="R1160" s="622">
        <v>1.0630999999999999</v>
      </c>
      <c r="S1160" s="623">
        <v>1.1657</v>
      </c>
      <c r="T1160" s="621">
        <v>1.9833000000000001</v>
      </c>
      <c r="U1160" s="622">
        <v>2.0409000000000002</v>
      </c>
      <c r="V1160" s="623">
        <v>2.2385999999999999</v>
      </c>
      <c r="W1160" s="621">
        <v>2.4565999999999999</v>
      </c>
      <c r="X1160" s="622">
        <v>2.5289000000000001</v>
      </c>
      <c r="Y1160" s="623">
        <v>2.7746</v>
      </c>
      <c r="AA1160" s="228"/>
    </row>
    <row r="1161" spans="1:27">
      <c r="A1161" s="227">
        <f t="shared" si="17"/>
        <v>116.4</v>
      </c>
      <c r="B1161" s="621">
        <v>0.55559999999999998</v>
      </c>
      <c r="C1161" s="622">
        <v>0.5675</v>
      </c>
      <c r="D1161" s="623">
        <v>0.61709999999999998</v>
      </c>
      <c r="E1161" s="621">
        <v>0.55589999999999995</v>
      </c>
      <c r="F1161" s="622">
        <v>0.56779999999999997</v>
      </c>
      <c r="G1161" s="623">
        <v>0.61750000000000005</v>
      </c>
      <c r="H1161" s="621">
        <v>0.64139999999999997</v>
      </c>
      <c r="I1161" s="622">
        <v>0.6552</v>
      </c>
      <c r="J1161" s="623">
        <v>0.71250000000000002</v>
      </c>
      <c r="K1161" s="621">
        <v>0.72489999999999999</v>
      </c>
      <c r="L1161" s="622">
        <v>0.74050000000000005</v>
      </c>
      <c r="M1161" s="623">
        <v>0.80530000000000002</v>
      </c>
      <c r="N1161" s="621">
        <v>0.78520000000000001</v>
      </c>
      <c r="O1161" s="622">
        <v>0.80210000000000004</v>
      </c>
      <c r="P1161" s="623">
        <v>0.87229999999999996</v>
      </c>
      <c r="Q1161" s="621">
        <v>1.109</v>
      </c>
      <c r="R1161" s="622">
        <v>1.133</v>
      </c>
      <c r="S1161" s="623">
        <v>1.2322</v>
      </c>
      <c r="T1161" s="621">
        <v>2.1278999999999999</v>
      </c>
      <c r="U1161" s="622">
        <v>2.1747999999999998</v>
      </c>
      <c r="V1161" s="623">
        <v>2.3660000000000001</v>
      </c>
      <c r="W1161" s="621">
        <v>2.6356999999999999</v>
      </c>
      <c r="X1161" s="622">
        <v>2.6947000000000001</v>
      </c>
      <c r="Y1161" s="623">
        <v>2.9323000000000001</v>
      </c>
      <c r="AA1161" s="228"/>
    </row>
    <row r="1162" spans="1:27">
      <c r="A1162" s="227">
        <f t="shared" ref="A1162:A1196" si="18">ROUND(A1161+0.1,1)</f>
        <v>116.5</v>
      </c>
      <c r="B1162" s="621">
        <v>0.59770000000000001</v>
      </c>
      <c r="C1162" s="622">
        <v>0.60650000000000004</v>
      </c>
      <c r="D1162" s="623">
        <v>0.6542</v>
      </c>
      <c r="E1162" s="621">
        <v>0.59809999999999997</v>
      </c>
      <c r="F1162" s="622">
        <v>0.6069</v>
      </c>
      <c r="G1162" s="623">
        <v>0.65459999999999996</v>
      </c>
      <c r="H1162" s="621">
        <v>0.69</v>
      </c>
      <c r="I1162" s="622">
        <v>0.70020000000000004</v>
      </c>
      <c r="J1162" s="623">
        <v>0.75529999999999997</v>
      </c>
      <c r="K1162" s="621">
        <v>0.77990000000000004</v>
      </c>
      <c r="L1162" s="622">
        <v>0.79139999999999999</v>
      </c>
      <c r="M1162" s="623">
        <v>0.85370000000000001</v>
      </c>
      <c r="N1162" s="621">
        <v>0.84470000000000001</v>
      </c>
      <c r="O1162" s="622">
        <v>0.85719999999999996</v>
      </c>
      <c r="P1162" s="623">
        <v>0.92469999999999997</v>
      </c>
      <c r="Q1162" s="621">
        <v>1.1931</v>
      </c>
      <c r="R1162" s="622">
        <v>1.2108000000000001</v>
      </c>
      <c r="S1162" s="623">
        <v>1.3062</v>
      </c>
      <c r="T1162" s="621">
        <v>2.2890999999999999</v>
      </c>
      <c r="U1162" s="622">
        <v>2.3241000000000001</v>
      </c>
      <c r="V1162" s="623">
        <v>2.508</v>
      </c>
      <c r="W1162" s="621">
        <v>2.8353000000000002</v>
      </c>
      <c r="X1162" s="622">
        <v>2.8795000000000002</v>
      </c>
      <c r="Y1162" s="623">
        <v>3.1080000000000001</v>
      </c>
      <c r="AA1162" s="228"/>
    </row>
    <row r="1163" spans="1:27">
      <c r="A1163" s="227">
        <f t="shared" si="18"/>
        <v>116.6</v>
      </c>
      <c r="B1163" s="621">
        <v>0.64480000000000004</v>
      </c>
      <c r="C1163" s="622">
        <v>0.65010000000000001</v>
      </c>
      <c r="D1163" s="623">
        <v>0.69569999999999999</v>
      </c>
      <c r="E1163" s="621">
        <v>0.6452</v>
      </c>
      <c r="F1163" s="622">
        <v>0.65049999999999997</v>
      </c>
      <c r="G1163" s="623">
        <v>0.69610000000000005</v>
      </c>
      <c r="H1163" s="621">
        <v>0.74439999999999995</v>
      </c>
      <c r="I1163" s="622">
        <v>0.75049999999999994</v>
      </c>
      <c r="J1163" s="623">
        <v>0.80320000000000003</v>
      </c>
      <c r="K1163" s="621">
        <v>0.84130000000000005</v>
      </c>
      <c r="L1163" s="622">
        <v>0.84830000000000005</v>
      </c>
      <c r="M1163" s="623">
        <v>0.90780000000000005</v>
      </c>
      <c r="N1163" s="621">
        <v>0.9113</v>
      </c>
      <c r="O1163" s="622">
        <v>0.91890000000000005</v>
      </c>
      <c r="P1163" s="623">
        <v>0.98329999999999995</v>
      </c>
      <c r="Q1163" s="621">
        <v>1.2870999999999999</v>
      </c>
      <c r="R1163" s="622">
        <v>1.2979000000000001</v>
      </c>
      <c r="S1163" s="623">
        <v>1.389</v>
      </c>
      <c r="T1163" s="621">
        <v>2.4693000000000001</v>
      </c>
      <c r="U1163" s="622">
        <v>2.4910000000000001</v>
      </c>
      <c r="V1163" s="623">
        <v>2.6665999999999999</v>
      </c>
      <c r="W1163" s="621">
        <v>3.0583999999999998</v>
      </c>
      <c r="X1163" s="622">
        <v>3.0861999999999998</v>
      </c>
      <c r="Y1163" s="623">
        <v>3.3045</v>
      </c>
      <c r="AA1163" s="228"/>
    </row>
    <row r="1164" spans="1:27">
      <c r="A1164" s="227">
        <f t="shared" si="18"/>
        <v>116.7</v>
      </c>
      <c r="B1164" s="621">
        <v>0.6976</v>
      </c>
      <c r="C1164" s="622">
        <v>0.69910000000000005</v>
      </c>
      <c r="D1164" s="623">
        <v>0.74229999999999996</v>
      </c>
      <c r="E1164" s="621">
        <v>0.69799999999999995</v>
      </c>
      <c r="F1164" s="622">
        <v>0.69950000000000001</v>
      </c>
      <c r="G1164" s="623">
        <v>0.74270000000000003</v>
      </c>
      <c r="H1164" s="621">
        <v>0.8054</v>
      </c>
      <c r="I1164" s="622">
        <v>0.80710000000000004</v>
      </c>
      <c r="J1164" s="623">
        <v>0.8569</v>
      </c>
      <c r="K1164" s="621">
        <v>0.9103</v>
      </c>
      <c r="L1164" s="622">
        <v>0.91220000000000001</v>
      </c>
      <c r="M1164" s="623">
        <v>0.96850000000000003</v>
      </c>
      <c r="N1164" s="621">
        <v>0.9859</v>
      </c>
      <c r="O1164" s="622">
        <v>0.98809999999999998</v>
      </c>
      <c r="P1164" s="623">
        <v>1.0490999999999999</v>
      </c>
      <c r="Q1164" s="621">
        <v>1.3925000000000001</v>
      </c>
      <c r="R1164" s="622">
        <v>1.3956</v>
      </c>
      <c r="S1164" s="623">
        <v>1.4819</v>
      </c>
      <c r="T1164" s="621">
        <v>2.6715</v>
      </c>
      <c r="U1164" s="622">
        <v>2.6783999999999999</v>
      </c>
      <c r="V1164" s="623">
        <v>2.8447</v>
      </c>
      <c r="W1164" s="621">
        <v>3.3087</v>
      </c>
      <c r="X1164" s="622">
        <v>3.3182</v>
      </c>
      <c r="Y1164" s="623">
        <v>3.5249000000000001</v>
      </c>
      <c r="AA1164" s="228"/>
    </row>
    <row r="1165" spans="1:27">
      <c r="A1165" s="227">
        <f t="shared" si="18"/>
        <v>116.8</v>
      </c>
      <c r="B1165" s="621">
        <v>0.7571</v>
      </c>
      <c r="C1165" s="622">
        <v>0.75429999999999997</v>
      </c>
      <c r="D1165" s="623">
        <v>0.79469999999999996</v>
      </c>
      <c r="E1165" s="621">
        <v>0.75760000000000005</v>
      </c>
      <c r="F1165" s="622">
        <v>0.75480000000000003</v>
      </c>
      <c r="G1165" s="623">
        <v>0.79520000000000002</v>
      </c>
      <c r="H1165" s="621">
        <v>0.87409999999999999</v>
      </c>
      <c r="I1165" s="622">
        <v>0.87080000000000002</v>
      </c>
      <c r="J1165" s="623">
        <v>0.91749999999999998</v>
      </c>
      <c r="K1165" s="621">
        <v>0.9879</v>
      </c>
      <c r="L1165" s="622">
        <v>0.98419999999999996</v>
      </c>
      <c r="M1165" s="623">
        <v>1.0369999999999999</v>
      </c>
      <c r="N1165" s="621">
        <v>1.0701000000000001</v>
      </c>
      <c r="O1165" s="622">
        <v>1.0661</v>
      </c>
      <c r="P1165" s="623">
        <v>1.1232</v>
      </c>
      <c r="Q1165" s="621">
        <v>1.5113000000000001</v>
      </c>
      <c r="R1165" s="622">
        <v>1.5058</v>
      </c>
      <c r="S1165" s="623">
        <v>1.5866</v>
      </c>
      <c r="T1165" s="621">
        <v>2.8992</v>
      </c>
      <c r="U1165" s="622">
        <v>2.8896000000000002</v>
      </c>
      <c r="V1165" s="623">
        <v>3.0453000000000001</v>
      </c>
      <c r="W1165" s="621">
        <v>3.5905999999999998</v>
      </c>
      <c r="X1165" s="622">
        <v>3.5796000000000001</v>
      </c>
      <c r="Y1165" s="623">
        <v>3.7732000000000001</v>
      </c>
      <c r="AA1165" s="228"/>
    </row>
    <row r="1166" spans="1:27">
      <c r="A1166" s="227">
        <f t="shared" si="18"/>
        <v>116.9</v>
      </c>
      <c r="B1166" s="621">
        <v>0.82450000000000001</v>
      </c>
      <c r="C1166" s="622">
        <v>0.81679999999999997</v>
      </c>
      <c r="D1166" s="623">
        <v>0.85399999999999998</v>
      </c>
      <c r="E1166" s="621">
        <v>0.82499999999999996</v>
      </c>
      <c r="F1166" s="622">
        <v>0.81730000000000003</v>
      </c>
      <c r="G1166" s="623">
        <v>0.85460000000000003</v>
      </c>
      <c r="H1166" s="621">
        <v>0.95179999999999998</v>
      </c>
      <c r="I1166" s="622">
        <v>0.94289999999999996</v>
      </c>
      <c r="J1166" s="623">
        <v>0.98599999999999999</v>
      </c>
      <c r="K1166" s="621">
        <v>1.0757000000000001</v>
      </c>
      <c r="L1166" s="622">
        <v>1.0657000000000001</v>
      </c>
      <c r="M1166" s="623">
        <v>1.1144000000000001</v>
      </c>
      <c r="N1166" s="621">
        <v>1.1652</v>
      </c>
      <c r="O1166" s="622">
        <v>1.1544000000000001</v>
      </c>
      <c r="P1166" s="623">
        <v>1.2071000000000001</v>
      </c>
      <c r="Q1166" s="621">
        <v>1.6456</v>
      </c>
      <c r="R1166" s="622">
        <v>1.6305000000000001</v>
      </c>
      <c r="S1166" s="623">
        <v>1.7050000000000001</v>
      </c>
      <c r="T1166" s="621">
        <v>3.1566999999999998</v>
      </c>
      <c r="U1166" s="622">
        <v>3.1286</v>
      </c>
      <c r="V1166" s="623">
        <v>3.2723</v>
      </c>
      <c r="W1166" s="621">
        <v>3.9093</v>
      </c>
      <c r="X1166" s="622">
        <v>3.8754</v>
      </c>
      <c r="Y1166" s="623">
        <v>4.0540000000000003</v>
      </c>
      <c r="AA1166" s="228"/>
    </row>
    <row r="1167" spans="1:27">
      <c r="A1167" s="227">
        <f t="shared" si="18"/>
        <v>117</v>
      </c>
      <c r="B1167" s="621">
        <v>0.90090000000000003</v>
      </c>
      <c r="C1167" s="622">
        <v>0.88780000000000003</v>
      </c>
      <c r="D1167" s="623">
        <v>0.92149999999999999</v>
      </c>
      <c r="E1167" s="621">
        <v>0.90149999999999997</v>
      </c>
      <c r="F1167" s="622">
        <v>0.88829999999999998</v>
      </c>
      <c r="G1167" s="623">
        <v>0.92200000000000004</v>
      </c>
      <c r="H1167" s="621">
        <v>1.0401</v>
      </c>
      <c r="I1167" s="622">
        <v>1.0248999999999999</v>
      </c>
      <c r="J1167" s="623">
        <v>1.0638000000000001</v>
      </c>
      <c r="K1167" s="621">
        <v>1.1755</v>
      </c>
      <c r="L1167" s="622">
        <v>1.1584000000000001</v>
      </c>
      <c r="M1167" s="623">
        <v>1.2023999999999999</v>
      </c>
      <c r="N1167" s="621">
        <v>1.2732000000000001</v>
      </c>
      <c r="O1167" s="622">
        <v>1.2546999999999999</v>
      </c>
      <c r="P1167" s="623">
        <v>1.3024</v>
      </c>
      <c r="Q1167" s="621">
        <v>1.7982</v>
      </c>
      <c r="R1167" s="622">
        <v>1.7722</v>
      </c>
      <c r="S1167" s="623">
        <v>1.8394999999999999</v>
      </c>
      <c r="T1167" s="621">
        <v>3.4491999999999998</v>
      </c>
      <c r="U1167" s="622">
        <v>3.4001999999999999</v>
      </c>
      <c r="V1167" s="623">
        <v>3.5301</v>
      </c>
      <c r="W1167" s="621">
        <v>4.2713000000000001</v>
      </c>
      <c r="X1167" s="622">
        <v>4.2115</v>
      </c>
      <c r="Y1167" s="623">
        <v>4.3731</v>
      </c>
      <c r="AA1167" s="228"/>
    </row>
    <row r="1168" spans="1:27">
      <c r="A1168" s="227">
        <f t="shared" si="18"/>
        <v>117.1</v>
      </c>
      <c r="B1168" s="621">
        <v>0.98819999999999997</v>
      </c>
      <c r="C1168" s="622">
        <v>0.96889999999999998</v>
      </c>
      <c r="D1168" s="623">
        <v>0.99850000000000005</v>
      </c>
      <c r="E1168" s="621">
        <v>0.98880000000000001</v>
      </c>
      <c r="F1168" s="622">
        <v>0.96940000000000004</v>
      </c>
      <c r="G1168" s="623">
        <v>0.99909999999999999</v>
      </c>
      <c r="H1168" s="621">
        <v>1.1408</v>
      </c>
      <c r="I1168" s="622">
        <v>1.1185</v>
      </c>
      <c r="J1168" s="623">
        <v>1.1527000000000001</v>
      </c>
      <c r="K1168" s="621">
        <v>1.2892999999999999</v>
      </c>
      <c r="L1168" s="622">
        <v>1.2642</v>
      </c>
      <c r="M1168" s="623">
        <v>1.3028</v>
      </c>
      <c r="N1168" s="621">
        <v>1.3965000000000001</v>
      </c>
      <c r="O1168" s="622">
        <v>1.3693</v>
      </c>
      <c r="P1168" s="623">
        <v>1.4112</v>
      </c>
      <c r="Q1168" s="621">
        <v>1.9722999999999999</v>
      </c>
      <c r="R1168" s="622">
        <v>1.9339999999999999</v>
      </c>
      <c r="S1168" s="623">
        <v>1.9931000000000001</v>
      </c>
      <c r="T1168" s="621">
        <v>3.7827999999999999</v>
      </c>
      <c r="U1168" s="622">
        <v>3.7101999999999999</v>
      </c>
      <c r="V1168" s="623">
        <v>3.8243999999999998</v>
      </c>
      <c r="W1168" s="621">
        <v>4.6840999999999999</v>
      </c>
      <c r="X1168" s="622">
        <v>4.5952000000000002</v>
      </c>
      <c r="Y1168" s="623">
        <v>4.7373000000000003</v>
      </c>
      <c r="AA1168" s="228"/>
    </row>
    <row r="1169" spans="1:27">
      <c r="A1169" s="227">
        <f t="shared" si="18"/>
        <v>117.2</v>
      </c>
      <c r="B1169" s="621">
        <v>1.0882000000000001</v>
      </c>
      <c r="C1169" s="622">
        <v>1.0619000000000001</v>
      </c>
      <c r="D1169" s="623">
        <v>1.0868</v>
      </c>
      <c r="E1169" s="621">
        <v>1.0888</v>
      </c>
      <c r="F1169" s="622">
        <v>1.0625</v>
      </c>
      <c r="G1169" s="623">
        <v>1.0874999999999999</v>
      </c>
      <c r="H1169" s="621">
        <v>1.2562</v>
      </c>
      <c r="I1169" s="622">
        <v>1.2259</v>
      </c>
      <c r="J1169" s="623">
        <v>1.2546999999999999</v>
      </c>
      <c r="K1169" s="621">
        <v>1.4198</v>
      </c>
      <c r="L1169" s="622">
        <v>1.3855999999999999</v>
      </c>
      <c r="M1169" s="623">
        <v>1.4180999999999999</v>
      </c>
      <c r="N1169" s="621">
        <v>1.5378000000000001</v>
      </c>
      <c r="O1169" s="622">
        <v>1.5006999999999999</v>
      </c>
      <c r="P1169" s="623">
        <v>1.536</v>
      </c>
      <c r="Q1169" s="621">
        <v>2.1718999999999999</v>
      </c>
      <c r="R1169" s="622">
        <v>2.1196000000000002</v>
      </c>
      <c r="S1169" s="623">
        <v>2.1694</v>
      </c>
      <c r="T1169" s="621">
        <v>4.1651999999999996</v>
      </c>
      <c r="U1169" s="622">
        <v>4.0659000000000001</v>
      </c>
      <c r="V1169" s="623">
        <v>4.1619999999999999</v>
      </c>
      <c r="W1169" s="621">
        <v>5.1573000000000002</v>
      </c>
      <c r="X1169" s="622">
        <v>5.0353000000000003</v>
      </c>
      <c r="Y1169" s="623">
        <v>5.1550000000000002</v>
      </c>
      <c r="AA1169" s="228"/>
    </row>
    <row r="1170" spans="1:27">
      <c r="A1170" s="227">
        <f t="shared" si="18"/>
        <v>117.3</v>
      </c>
      <c r="B1170" s="621">
        <v>1.2034</v>
      </c>
      <c r="C1170" s="622">
        <v>1.1692</v>
      </c>
      <c r="D1170" s="623">
        <v>1.1887000000000001</v>
      </c>
      <c r="E1170" s="621">
        <v>1.2041999999999999</v>
      </c>
      <c r="F1170" s="622">
        <v>1.1698999999999999</v>
      </c>
      <c r="G1170" s="623">
        <v>1.1894</v>
      </c>
      <c r="H1170" s="621">
        <v>1.3893</v>
      </c>
      <c r="I1170" s="622">
        <v>1.3498000000000001</v>
      </c>
      <c r="J1170" s="623">
        <v>1.3723000000000001</v>
      </c>
      <c r="K1170" s="621">
        <v>1.5702</v>
      </c>
      <c r="L1170" s="622">
        <v>1.5255000000000001</v>
      </c>
      <c r="M1170" s="623">
        <v>1.5509999999999999</v>
      </c>
      <c r="N1170" s="621">
        <v>1.7007000000000001</v>
      </c>
      <c r="O1170" s="622">
        <v>1.6524000000000001</v>
      </c>
      <c r="P1170" s="623">
        <v>1.6798999999999999</v>
      </c>
      <c r="Q1170" s="621">
        <v>2.4018999999999999</v>
      </c>
      <c r="R1170" s="622">
        <v>2.3336999999999999</v>
      </c>
      <c r="S1170" s="623">
        <v>2.3727</v>
      </c>
      <c r="T1170" s="621">
        <v>4.6056999999999997</v>
      </c>
      <c r="U1170" s="622">
        <v>4.4760999999999997</v>
      </c>
      <c r="V1170" s="623">
        <v>4.5513000000000003</v>
      </c>
      <c r="W1170" s="621">
        <v>5.7023999999999999</v>
      </c>
      <c r="X1170" s="622">
        <v>5.5427999999999997</v>
      </c>
      <c r="Y1170" s="623">
        <v>5.6365999999999996</v>
      </c>
      <c r="AA1170" s="228"/>
    </row>
    <row r="1171" spans="1:27">
      <c r="A1171" s="227">
        <f t="shared" si="18"/>
        <v>117.4</v>
      </c>
      <c r="B1171" s="621">
        <v>1.337</v>
      </c>
      <c r="C1171" s="622">
        <v>1.2936000000000001</v>
      </c>
      <c r="D1171" s="623">
        <v>1.3068</v>
      </c>
      <c r="E1171" s="621">
        <v>1.3378000000000001</v>
      </c>
      <c r="F1171" s="622">
        <v>1.2944</v>
      </c>
      <c r="G1171" s="623">
        <v>1.3076000000000001</v>
      </c>
      <c r="H1171" s="621">
        <v>1.5434000000000001</v>
      </c>
      <c r="I1171" s="622">
        <v>1.4934000000000001</v>
      </c>
      <c r="J1171" s="623">
        <v>1.5086999999999999</v>
      </c>
      <c r="K1171" s="621">
        <v>1.7444</v>
      </c>
      <c r="L1171" s="622">
        <v>1.6879</v>
      </c>
      <c r="M1171" s="623">
        <v>1.7052</v>
      </c>
      <c r="N1171" s="621">
        <v>1.8894</v>
      </c>
      <c r="O1171" s="622">
        <v>1.8282</v>
      </c>
      <c r="P1171" s="623">
        <v>1.8469</v>
      </c>
      <c r="Q1171" s="621">
        <v>2.6682999999999999</v>
      </c>
      <c r="R1171" s="622">
        <v>2.5819000000000001</v>
      </c>
      <c r="S1171" s="623">
        <v>2.6084000000000001</v>
      </c>
      <c r="T1171" s="621">
        <v>5.1161000000000003</v>
      </c>
      <c r="U1171" s="622">
        <v>4.9516</v>
      </c>
      <c r="V1171" s="623">
        <v>5.0026999999999999</v>
      </c>
      <c r="W1171" s="621">
        <v>6.3337000000000003</v>
      </c>
      <c r="X1171" s="622">
        <v>6.1310000000000002</v>
      </c>
      <c r="Y1171" s="623">
        <v>6.1947999999999999</v>
      </c>
      <c r="AA1171" s="228"/>
    </row>
    <row r="1172" spans="1:27">
      <c r="A1172" s="227">
        <f t="shared" si="18"/>
        <v>117.5</v>
      </c>
      <c r="B1172" s="621">
        <v>1.4925999999999999</v>
      </c>
      <c r="C1172" s="622">
        <v>1.4388000000000001</v>
      </c>
      <c r="D1172" s="623">
        <v>1.4447000000000001</v>
      </c>
      <c r="E1172" s="621">
        <v>1.4935</v>
      </c>
      <c r="F1172" s="622">
        <v>1.4396</v>
      </c>
      <c r="G1172" s="623">
        <v>1.4456</v>
      </c>
      <c r="H1172" s="621">
        <v>1.7231000000000001</v>
      </c>
      <c r="I1172" s="622">
        <v>1.661</v>
      </c>
      <c r="J1172" s="623">
        <v>1.6677999999999999</v>
      </c>
      <c r="K1172" s="621">
        <v>1.9475</v>
      </c>
      <c r="L1172" s="622">
        <v>1.8772</v>
      </c>
      <c r="M1172" s="623">
        <v>1.885</v>
      </c>
      <c r="N1172" s="621">
        <v>2.1093999999999999</v>
      </c>
      <c r="O1172" s="622">
        <v>2.0333000000000001</v>
      </c>
      <c r="P1172" s="623">
        <v>2.0417000000000001</v>
      </c>
      <c r="Q1172" s="621">
        <v>2.9788999999999999</v>
      </c>
      <c r="R1172" s="622">
        <v>2.8715000000000002</v>
      </c>
      <c r="S1172" s="623">
        <v>2.8835000000000002</v>
      </c>
      <c r="T1172" s="621">
        <v>5.7107000000000001</v>
      </c>
      <c r="U1172" s="622">
        <v>5.5061</v>
      </c>
      <c r="V1172" s="623">
        <v>5.5293000000000001</v>
      </c>
      <c r="W1172" s="621">
        <v>7.0690999999999997</v>
      </c>
      <c r="X1172" s="622">
        <v>6.8167999999999997</v>
      </c>
      <c r="Y1172" s="623">
        <v>6.8459000000000003</v>
      </c>
      <c r="AA1172" s="228"/>
    </row>
    <row r="1173" spans="1:27">
      <c r="A1173" s="227">
        <f t="shared" si="18"/>
        <v>117.6</v>
      </c>
      <c r="B1173" s="621">
        <v>1.6752</v>
      </c>
      <c r="C1173" s="622">
        <v>1.6091</v>
      </c>
      <c r="D1173" s="623">
        <v>1.6067</v>
      </c>
      <c r="E1173" s="621">
        <v>1.6762999999999999</v>
      </c>
      <c r="F1173" s="622">
        <v>1.6101000000000001</v>
      </c>
      <c r="G1173" s="623">
        <v>1.6075999999999999</v>
      </c>
      <c r="H1173" s="621">
        <v>1.9339</v>
      </c>
      <c r="I1173" s="622">
        <v>1.8575999999999999</v>
      </c>
      <c r="J1173" s="623">
        <v>1.8548</v>
      </c>
      <c r="K1173" s="621">
        <v>2.1857000000000002</v>
      </c>
      <c r="L1173" s="622">
        <v>2.0994999999999999</v>
      </c>
      <c r="M1173" s="623">
        <v>2.0962999999999998</v>
      </c>
      <c r="N1173" s="621">
        <v>2.3673999999999999</v>
      </c>
      <c r="O1173" s="622">
        <v>2.274</v>
      </c>
      <c r="P1173" s="623">
        <v>2.2705000000000002</v>
      </c>
      <c r="Q1173" s="621">
        <v>3.3431000000000002</v>
      </c>
      <c r="R1173" s="622">
        <v>3.2113999999999998</v>
      </c>
      <c r="S1173" s="623">
        <v>3.2065000000000001</v>
      </c>
      <c r="T1173" s="621">
        <v>6.4078999999999997</v>
      </c>
      <c r="U1173" s="622">
        <v>6.1566999999999998</v>
      </c>
      <c r="V1173" s="623">
        <v>6.1474000000000002</v>
      </c>
      <c r="W1173" s="621">
        <v>7.9313000000000002</v>
      </c>
      <c r="X1173" s="622">
        <v>7.6214000000000004</v>
      </c>
      <c r="Y1173" s="623">
        <v>7.6101000000000001</v>
      </c>
      <c r="AA1173" s="228"/>
    </row>
    <row r="1174" spans="1:27">
      <c r="A1174" s="227">
        <f t="shared" si="18"/>
        <v>117.7</v>
      </c>
      <c r="B1174" s="621">
        <v>1.891</v>
      </c>
      <c r="C1174" s="622">
        <v>1.8105</v>
      </c>
      <c r="D1174" s="623">
        <v>1.7982</v>
      </c>
      <c r="E1174" s="621">
        <v>1.8920999999999999</v>
      </c>
      <c r="F1174" s="622">
        <v>1.8116000000000001</v>
      </c>
      <c r="G1174" s="623">
        <v>1.7992999999999999</v>
      </c>
      <c r="H1174" s="621">
        <v>2.1829999999999998</v>
      </c>
      <c r="I1174" s="622">
        <v>2.0901000000000001</v>
      </c>
      <c r="J1174" s="623">
        <v>2.0758999999999999</v>
      </c>
      <c r="K1174" s="621">
        <v>2.4672000000000001</v>
      </c>
      <c r="L1174" s="622">
        <v>2.3622000000000001</v>
      </c>
      <c r="M1174" s="623">
        <v>2.3462000000000001</v>
      </c>
      <c r="N1174" s="621">
        <v>2.6722000000000001</v>
      </c>
      <c r="O1174" s="622">
        <v>2.5585</v>
      </c>
      <c r="P1174" s="623">
        <v>2.5411999999999999</v>
      </c>
      <c r="Q1174" s="621">
        <v>3.7734000000000001</v>
      </c>
      <c r="R1174" s="622">
        <v>3.613</v>
      </c>
      <c r="S1174" s="623">
        <v>3.5884999999999998</v>
      </c>
      <c r="T1174" s="621">
        <v>7.2313000000000001</v>
      </c>
      <c r="U1174" s="622">
        <v>6.9253</v>
      </c>
      <c r="V1174" s="623">
        <v>6.8781999999999996</v>
      </c>
      <c r="W1174" s="621">
        <v>8.9490999999999996</v>
      </c>
      <c r="X1174" s="622">
        <v>8.5716000000000001</v>
      </c>
      <c r="Y1174" s="623">
        <v>8.5134000000000007</v>
      </c>
      <c r="AA1174" s="228"/>
    </row>
    <row r="1175" spans="1:27">
      <c r="A1175" s="227">
        <f t="shared" si="18"/>
        <v>117.8</v>
      </c>
      <c r="B1175" s="621">
        <v>2.1478000000000002</v>
      </c>
      <c r="C1175" s="622">
        <v>2.0501999999999998</v>
      </c>
      <c r="D1175" s="623">
        <v>2.0266000000000002</v>
      </c>
      <c r="E1175" s="621">
        <v>2.1492</v>
      </c>
      <c r="F1175" s="622">
        <v>2.0514999999999999</v>
      </c>
      <c r="G1175" s="623">
        <v>2.0278</v>
      </c>
      <c r="H1175" s="621">
        <v>2.4794999999999998</v>
      </c>
      <c r="I1175" s="622">
        <v>2.3668</v>
      </c>
      <c r="J1175" s="623">
        <v>2.3395000000000001</v>
      </c>
      <c r="K1175" s="621">
        <v>2.8022999999999998</v>
      </c>
      <c r="L1175" s="622">
        <v>2.6749999999999998</v>
      </c>
      <c r="M1175" s="623">
        <v>2.6440999999999999</v>
      </c>
      <c r="N1175" s="621">
        <v>3.0352000000000001</v>
      </c>
      <c r="O1175" s="622">
        <v>2.8973</v>
      </c>
      <c r="P1175" s="623">
        <v>2.8637999999999999</v>
      </c>
      <c r="Q1175" s="621">
        <v>4.2857000000000003</v>
      </c>
      <c r="R1175" s="622">
        <v>4.0911999999999997</v>
      </c>
      <c r="S1175" s="623">
        <v>4.0438999999999998</v>
      </c>
      <c r="T1175" s="621">
        <v>8.2111999999999998</v>
      </c>
      <c r="U1175" s="622">
        <v>7.84</v>
      </c>
      <c r="V1175" s="623">
        <v>7.7489999999999997</v>
      </c>
      <c r="W1175" s="621">
        <v>10.16</v>
      </c>
      <c r="X1175" s="622">
        <v>9.702</v>
      </c>
      <c r="Y1175" s="623">
        <v>9.5891999999999999</v>
      </c>
      <c r="AA1175" s="228"/>
    </row>
    <row r="1176" spans="1:27">
      <c r="A1176" s="227">
        <f t="shared" si="18"/>
        <v>117.9</v>
      </c>
      <c r="B1176" s="621">
        <v>2.4565000000000001</v>
      </c>
      <c r="C1176" s="622">
        <v>2.3380000000000001</v>
      </c>
      <c r="D1176" s="623">
        <v>2.3012999999999999</v>
      </c>
      <c r="E1176" s="621">
        <v>2.4580000000000002</v>
      </c>
      <c r="F1176" s="622">
        <v>2.3395000000000001</v>
      </c>
      <c r="G1176" s="623">
        <v>2.3027000000000002</v>
      </c>
      <c r="H1176" s="621">
        <v>2.8357999999999999</v>
      </c>
      <c r="I1176" s="622">
        <v>2.6989999999999998</v>
      </c>
      <c r="J1176" s="623">
        <v>2.6566000000000001</v>
      </c>
      <c r="K1176" s="621">
        <v>3.2048999999999999</v>
      </c>
      <c r="L1176" s="622">
        <v>3.0503999999999998</v>
      </c>
      <c r="M1176" s="623">
        <v>3.0024000000000002</v>
      </c>
      <c r="N1176" s="621">
        <v>3.4712999999999998</v>
      </c>
      <c r="O1176" s="622">
        <v>3.3039000000000001</v>
      </c>
      <c r="P1176" s="623">
        <v>3.2519</v>
      </c>
      <c r="Q1176" s="621">
        <v>4.9013</v>
      </c>
      <c r="R1176" s="622">
        <v>4.6651999999999996</v>
      </c>
      <c r="S1176" s="623">
        <v>4.5917000000000003</v>
      </c>
      <c r="T1176" s="621">
        <v>9.3878000000000004</v>
      </c>
      <c r="U1176" s="622">
        <v>8.9373000000000005</v>
      </c>
      <c r="V1176" s="623">
        <v>8.7957000000000001</v>
      </c>
      <c r="W1176" s="621">
        <v>11.6135</v>
      </c>
      <c r="X1176" s="622">
        <v>11.0578</v>
      </c>
      <c r="Y1176" s="623">
        <v>10.882</v>
      </c>
      <c r="AA1176" s="228"/>
    </row>
    <row r="1177" spans="1:27">
      <c r="A1177" s="227">
        <f t="shared" si="18"/>
        <v>118</v>
      </c>
      <c r="B1177" s="621">
        <v>2.8313999999999999</v>
      </c>
      <c r="C1177" s="622">
        <v>2.6869000000000001</v>
      </c>
      <c r="D1177" s="623">
        <v>2.6352000000000002</v>
      </c>
      <c r="E1177" s="621">
        <v>2.8331</v>
      </c>
      <c r="F1177" s="622">
        <v>2.6884999999999999</v>
      </c>
      <c r="G1177" s="623">
        <v>2.6368</v>
      </c>
      <c r="H1177" s="621">
        <v>3.2685</v>
      </c>
      <c r="I1177" s="622">
        <v>3.1017000000000001</v>
      </c>
      <c r="J1177" s="623">
        <v>3.0421</v>
      </c>
      <c r="K1177" s="621">
        <v>3.694</v>
      </c>
      <c r="L1177" s="622">
        <v>3.5053999999999998</v>
      </c>
      <c r="M1177" s="623">
        <v>3.4380000000000002</v>
      </c>
      <c r="N1177" s="621">
        <v>4.0008999999999997</v>
      </c>
      <c r="O1177" s="622">
        <v>3.7967</v>
      </c>
      <c r="P1177" s="623">
        <v>3.7237</v>
      </c>
      <c r="Q1177" s="621">
        <v>5.6486999999999998</v>
      </c>
      <c r="R1177" s="622">
        <v>5.3605999999999998</v>
      </c>
      <c r="S1177" s="623">
        <v>5.2573999999999996</v>
      </c>
      <c r="T1177" s="621">
        <v>10.8156</v>
      </c>
      <c r="U1177" s="622">
        <v>10.2662</v>
      </c>
      <c r="V1177" s="623">
        <v>10.0671</v>
      </c>
      <c r="W1177" s="621">
        <v>13.3764</v>
      </c>
      <c r="X1177" s="622">
        <v>12.6989</v>
      </c>
      <c r="Y1177" s="623">
        <v>12.451499999999999</v>
      </c>
      <c r="AA1177" s="228"/>
    </row>
    <row r="1178" spans="1:27">
      <c r="A1178" s="227">
        <f t="shared" si="18"/>
        <v>118.1</v>
      </c>
      <c r="B1178" s="621">
        <v>3.2928000000000002</v>
      </c>
      <c r="C1178" s="622">
        <v>3.1143000000000001</v>
      </c>
      <c r="D1178" s="623">
        <v>3.0464000000000002</v>
      </c>
      <c r="E1178" s="621">
        <v>3.2948</v>
      </c>
      <c r="F1178" s="622">
        <v>3.1162000000000001</v>
      </c>
      <c r="G1178" s="623">
        <v>3.0482999999999998</v>
      </c>
      <c r="H1178" s="621">
        <v>3.8010000000000002</v>
      </c>
      <c r="I1178" s="622">
        <v>3.5950000000000002</v>
      </c>
      <c r="J1178" s="623">
        <v>3.5167000000000002</v>
      </c>
      <c r="K1178" s="621">
        <v>4.2957000000000001</v>
      </c>
      <c r="L1178" s="622">
        <v>4.0629999999999997</v>
      </c>
      <c r="M1178" s="623">
        <v>3.9744000000000002</v>
      </c>
      <c r="N1178" s="621">
        <v>4.6525999999999996</v>
      </c>
      <c r="O1178" s="622">
        <v>4.4005000000000001</v>
      </c>
      <c r="P1178" s="623">
        <v>4.3045</v>
      </c>
      <c r="Q1178" s="621">
        <v>6.5682</v>
      </c>
      <c r="R1178" s="622">
        <v>6.2126999999999999</v>
      </c>
      <c r="S1178" s="623">
        <v>6.0769000000000002</v>
      </c>
      <c r="T1178" s="621">
        <v>12.5707</v>
      </c>
      <c r="U1178" s="622">
        <v>11.8931</v>
      </c>
      <c r="V1178" s="623">
        <v>11.630800000000001</v>
      </c>
      <c r="W1178" s="621">
        <v>15.542199999999999</v>
      </c>
      <c r="X1178" s="622">
        <v>14.706899999999999</v>
      </c>
      <c r="Y1178" s="623">
        <v>14.380599999999999</v>
      </c>
      <c r="AA1178" s="228"/>
    </row>
    <row r="1179" spans="1:27">
      <c r="A1179" s="227">
        <f t="shared" si="18"/>
        <v>118.2</v>
      </c>
      <c r="B1179" s="621">
        <v>3.8702000000000001</v>
      </c>
      <c r="C1179" s="622">
        <v>3.6450999999999998</v>
      </c>
      <c r="D1179" s="623">
        <v>3.5609999999999999</v>
      </c>
      <c r="E1179" s="621">
        <v>3.8725000000000001</v>
      </c>
      <c r="F1179" s="622">
        <v>3.6473</v>
      </c>
      <c r="G1179" s="623">
        <v>3.5632000000000001</v>
      </c>
      <c r="H1179" s="621">
        <v>4.4675000000000002</v>
      </c>
      <c r="I1179" s="622">
        <v>4.2077</v>
      </c>
      <c r="J1179" s="623">
        <v>4.1105999999999998</v>
      </c>
      <c r="K1179" s="621">
        <v>5.0488</v>
      </c>
      <c r="L1179" s="622">
        <v>4.7553000000000001</v>
      </c>
      <c r="M1179" s="623">
        <v>4.6455000000000002</v>
      </c>
      <c r="N1179" s="621">
        <v>5.4682000000000004</v>
      </c>
      <c r="O1179" s="622">
        <v>5.1502999999999997</v>
      </c>
      <c r="P1179" s="623">
        <v>5.0312999999999999</v>
      </c>
      <c r="Q1179" s="621">
        <v>7.7187999999999999</v>
      </c>
      <c r="R1179" s="622">
        <v>7.2705000000000002</v>
      </c>
      <c r="S1179" s="623">
        <v>7.1021999999999998</v>
      </c>
      <c r="T1179" s="621">
        <v>14.7646</v>
      </c>
      <c r="U1179" s="622">
        <v>13.911</v>
      </c>
      <c r="V1179" s="623">
        <v>13.585100000000001</v>
      </c>
      <c r="W1179" s="621">
        <v>18.247399999999999</v>
      </c>
      <c r="X1179" s="622">
        <v>17.195900000000002</v>
      </c>
      <c r="Y1179" s="623">
        <v>16.7897</v>
      </c>
      <c r="AA1179" s="228"/>
    </row>
    <row r="1180" spans="1:27">
      <c r="A1180" s="227">
        <f t="shared" si="18"/>
        <v>118.3</v>
      </c>
      <c r="B1180" s="621">
        <v>4.6097000000000001</v>
      </c>
      <c r="C1180" s="622">
        <v>4.3152999999999997</v>
      </c>
      <c r="D1180" s="623">
        <v>4.2194000000000003</v>
      </c>
      <c r="E1180" s="621">
        <v>4.6124999999999998</v>
      </c>
      <c r="F1180" s="622">
        <v>4.3179999999999996</v>
      </c>
      <c r="G1180" s="623">
        <v>4.2220000000000004</v>
      </c>
      <c r="H1180" s="621">
        <v>5.3209999999999997</v>
      </c>
      <c r="I1180" s="622">
        <v>4.9813000000000001</v>
      </c>
      <c r="J1180" s="623">
        <v>4.8704999999999998</v>
      </c>
      <c r="K1180" s="621">
        <v>6.0133000000000001</v>
      </c>
      <c r="L1180" s="622">
        <v>5.6294000000000004</v>
      </c>
      <c r="M1180" s="623">
        <v>5.5041000000000002</v>
      </c>
      <c r="N1180" s="621">
        <v>6.5125999999999999</v>
      </c>
      <c r="O1180" s="622">
        <v>6.0968999999999998</v>
      </c>
      <c r="P1180" s="623">
        <v>5.9611000000000001</v>
      </c>
      <c r="Q1180" s="621">
        <v>9.1919000000000004</v>
      </c>
      <c r="R1180" s="622">
        <v>8.6058000000000003</v>
      </c>
      <c r="S1180" s="623">
        <v>8.4135000000000009</v>
      </c>
      <c r="T1180" s="621">
        <v>17.569500000000001</v>
      </c>
      <c r="U1180" s="622">
        <v>16.455300000000001</v>
      </c>
      <c r="V1180" s="623">
        <v>16.081</v>
      </c>
      <c r="W1180" s="621">
        <v>21.7027</v>
      </c>
      <c r="X1180" s="622">
        <v>20.331399999999999</v>
      </c>
      <c r="Y1180" s="623">
        <v>19.863600000000002</v>
      </c>
      <c r="AA1180" s="228"/>
    </row>
    <row r="1181" spans="1:27">
      <c r="A1181" s="227">
        <f t="shared" si="18"/>
        <v>118.4</v>
      </c>
      <c r="B1181" s="621">
        <v>5.5891999999999999</v>
      </c>
      <c r="C1181" s="622">
        <v>5.1798000000000002</v>
      </c>
      <c r="D1181" s="623">
        <v>5.0892999999999997</v>
      </c>
      <c r="E1181" s="621">
        <v>5.5926</v>
      </c>
      <c r="F1181" s="622">
        <v>5.1829000000000001</v>
      </c>
      <c r="G1181" s="623">
        <v>5.0923999999999996</v>
      </c>
      <c r="H1181" s="621">
        <v>6.4515000000000002</v>
      </c>
      <c r="I1181" s="622">
        <v>5.9790000000000001</v>
      </c>
      <c r="J1181" s="623">
        <v>5.8745000000000003</v>
      </c>
      <c r="K1181" s="621">
        <v>7.2904999999999998</v>
      </c>
      <c r="L1181" s="622">
        <v>6.7567000000000004</v>
      </c>
      <c r="M1181" s="623">
        <v>6.6384999999999996</v>
      </c>
      <c r="N1181" s="621">
        <v>7.8956999999999997</v>
      </c>
      <c r="O1181" s="622">
        <v>7.3177000000000003</v>
      </c>
      <c r="P1181" s="623">
        <v>7.1894999999999998</v>
      </c>
      <c r="Q1181" s="621">
        <v>11.1419</v>
      </c>
      <c r="R1181" s="622">
        <v>10.327299999999999</v>
      </c>
      <c r="S1181" s="623">
        <v>10.145200000000001</v>
      </c>
      <c r="T1181" s="621">
        <v>21.276199999999999</v>
      </c>
      <c r="U1181" s="622">
        <v>19.730399999999999</v>
      </c>
      <c r="V1181" s="623">
        <v>19.370999999999999</v>
      </c>
      <c r="W1181" s="621">
        <v>26.263200000000001</v>
      </c>
      <c r="X1181" s="622">
        <v>24.363399999999999</v>
      </c>
      <c r="Y1181" s="623">
        <v>23.9101</v>
      </c>
      <c r="AA1181" s="228"/>
    </row>
    <row r="1182" spans="1:27">
      <c r="A1182" s="227">
        <f t="shared" si="18"/>
        <v>118.5</v>
      </c>
      <c r="B1182" s="621">
        <v>6.9589999999999996</v>
      </c>
      <c r="C1182" s="622">
        <v>6.3235999999999999</v>
      </c>
      <c r="D1182" s="623">
        <v>6.3003999999999998</v>
      </c>
      <c r="E1182" s="621">
        <v>6.9631999999999996</v>
      </c>
      <c r="F1182" s="622">
        <v>6.3273999999999999</v>
      </c>
      <c r="G1182" s="623">
        <v>6.3041999999999998</v>
      </c>
      <c r="H1182" s="621">
        <v>8.0322999999999993</v>
      </c>
      <c r="I1182" s="622">
        <v>7.2990000000000004</v>
      </c>
      <c r="J1182" s="623">
        <v>7.2721</v>
      </c>
      <c r="K1182" s="621">
        <v>9.0764999999999993</v>
      </c>
      <c r="L1182" s="622">
        <v>8.2481000000000009</v>
      </c>
      <c r="M1182" s="623">
        <v>8.2173999999999996</v>
      </c>
      <c r="N1182" s="621">
        <v>9.8294999999999995</v>
      </c>
      <c r="O1182" s="622">
        <v>8.9326000000000008</v>
      </c>
      <c r="P1182" s="623">
        <v>8.8991000000000007</v>
      </c>
      <c r="Q1182" s="621">
        <v>13.8672</v>
      </c>
      <c r="R1182" s="622">
        <v>12.6038</v>
      </c>
      <c r="S1182" s="623">
        <v>12.5542</v>
      </c>
      <c r="T1182" s="621">
        <v>26.4435</v>
      </c>
      <c r="U1182" s="622">
        <v>24.053000000000001</v>
      </c>
      <c r="V1182" s="623">
        <v>23.936299999999999</v>
      </c>
      <c r="W1182" s="621">
        <v>32.609499999999997</v>
      </c>
      <c r="X1182" s="622">
        <v>29.677600000000002</v>
      </c>
      <c r="Y1182" s="623">
        <v>29.5151</v>
      </c>
      <c r="AA1182" s="228"/>
    </row>
    <row r="1183" spans="1:27">
      <c r="A1183" s="227">
        <f t="shared" si="18"/>
        <v>118.6</v>
      </c>
      <c r="B1183" s="621">
        <v>9.0853999999999999</v>
      </c>
      <c r="C1183" s="622">
        <v>7.8611000000000004</v>
      </c>
      <c r="D1183" s="623">
        <v>8.1645000000000003</v>
      </c>
      <c r="E1183" s="621">
        <v>9.0909999999999993</v>
      </c>
      <c r="F1183" s="622">
        <v>7.8658999999999999</v>
      </c>
      <c r="G1183" s="623">
        <v>8.1694999999999993</v>
      </c>
      <c r="H1183" s="621">
        <v>10.485900000000001</v>
      </c>
      <c r="I1183" s="622">
        <v>9.0732999999999997</v>
      </c>
      <c r="J1183" s="623">
        <v>9.423</v>
      </c>
      <c r="K1183" s="621">
        <v>11.8482</v>
      </c>
      <c r="L1183" s="622">
        <v>10.252599999999999</v>
      </c>
      <c r="M1183" s="623">
        <v>10.6471</v>
      </c>
      <c r="N1183" s="621">
        <v>12.830299999999999</v>
      </c>
      <c r="O1183" s="622">
        <v>11.1029</v>
      </c>
      <c r="P1183" s="623">
        <v>11.529500000000001</v>
      </c>
      <c r="Q1183" s="621">
        <v>18.0929</v>
      </c>
      <c r="R1183" s="622">
        <v>15.6616</v>
      </c>
      <c r="S1183" s="623">
        <v>16.257899999999999</v>
      </c>
      <c r="T1183" s="621">
        <v>34.424999999999997</v>
      </c>
      <c r="U1183" s="622">
        <v>29.843800000000002</v>
      </c>
      <c r="V1183" s="623">
        <v>30.927499999999998</v>
      </c>
      <c r="W1183" s="621">
        <v>42.385899999999999</v>
      </c>
      <c r="X1183" s="622">
        <v>36.7834</v>
      </c>
      <c r="Y1183" s="623">
        <v>38.074800000000003</v>
      </c>
      <c r="AA1183" s="228"/>
    </row>
    <row r="1184" spans="1:27">
      <c r="A1184" s="227">
        <f t="shared" si="18"/>
        <v>118.7</v>
      </c>
      <c r="B1184" s="621">
        <v>13.468999999999999</v>
      </c>
      <c r="C1184" s="622">
        <v>9.6355000000000004</v>
      </c>
      <c r="D1184" s="623">
        <v>11.8626</v>
      </c>
      <c r="E1184" s="621">
        <v>13.4772</v>
      </c>
      <c r="F1184" s="622">
        <v>9.6412999999999993</v>
      </c>
      <c r="G1184" s="623">
        <v>11.8698</v>
      </c>
      <c r="H1184" s="621">
        <v>15.5427</v>
      </c>
      <c r="I1184" s="622">
        <v>11.120699999999999</v>
      </c>
      <c r="J1184" s="623">
        <v>13.6889</v>
      </c>
      <c r="K1184" s="621">
        <v>17.558700000000002</v>
      </c>
      <c r="L1184" s="622">
        <v>12.565300000000001</v>
      </c>
      <c r="M1184" s="623">
        <v>15.464499999999999</v>
      </c>
      <c r="N1184" s="621">
        <v>19.011399999999998</v>
      </c>
      <c r="O1184" s="622">
        <v>13.6067</v>
      </c>
      <c r="P1184" s="623">
        <v>16.7439</v>
      </c>
      <c r="Q1184" s="621">
        <v>26.7836</v>
      </c>
      <c r="R1184" s="622">
        <v>19.186900000000001</v>
      </c>
      <c r="S1184" s="623">
        <v>23.588899999999999</v>
      </c>
      <c r="T1184" s="621">
        <v>50.709499999999998</v>
      </c>
      <c r="U1184" s="622">
        <v>36.496600000000001</v>
      </c>
      <c r="V1184" s="623">
        <v>44.658900000000003</v>
      </c>
      <c r="W1184" s="621">
        <v>62.223500000000001</v>
      </c>
      <c r="X1184" s="622">
        <v>44.927</v>
      </c>
      <c r="Y1184" s="623">
        <v>54.798099999999998</v>
      </c>
      <c r="AA1184" s="228"/>
    </row>
    <row r="1185" spans="1:27">
      <c r="A1185" s="227">
        <f t="shared" si="18"/>
        <v>118.8</v>
      </c>
      <c r="B1185" s="621">
        <v>13.521599999999999</v>
      </c>
      <c r="C1185" s="622">
        <v>9.6469000000000005</v>
      </c>
      <c r="D1185" s="623">
        <v>11.9048</v>
      </c>
      <c r="E1185" s="621">
        <v>13.5298</v>
      </c>
      <c r="F1185" s="622">
        <v>9.6526999999999994</v>
      </c>
      <c r="G1185" s="623">
        <v>11.912100000000001</v>
      </c>
      <c r="H1185" s="621">
        <v>15.603300000000001</v>
      </c>
      <c r="I1185" s="622">
        <v>11.133800000000001</v>
      </c>
      <c r="J1185" s="623">
        <v>13.7376</v>
      </c>
      <c r="K1185" s="621">
        <v>17.627199999999998</v>
      </c>
      <c r="L1185" s="622">
        <v>12.5801</v>
      </c>
      <c r="M1185" s="623">
        <v>15.519500000000001</v>
      </c>
      <c r="N1185" s="621">
        <v>19.0855</v>
      </c>
      <c r="O1185" s="622">
        <v>13.6228</v>
      </c>
      <c r="P1185" s="623">
        <v>16.8034</v>
      </c>
      <c r="Q1185" s="621">
        <v>26.887699999999999</v>
      </c>
      <c r="R1185" s="622">
        <v>19.209499999999998</v>
      </c>
      <c r="S1185" s="623">
        <v>23.6724</v>
      </c>
      <c r="T1185" s="621">
        <v>50.903500000000001</v>
      </c>
      <c r="U1185" s="622">
        <v>36.539400000000001</v>
      </c>
      <c r="V1185" s="623">
        <v>44.814700000000002</v>
      </c>
      <c r="W1185" s="621">
        <v>62.4589</v>
      </c>
      <c r="X1185" s="622">
        <v>44.979300000000002</v>
      </c>
      <c r="Y1185" s="623">
        <v>54.987200000000001</v>
      </c>
      <c r="AA1185" s="228"/>
    </row>
    <row r="1186" spans="1:27">
      <c r="A1186" s="227">
        <f t="shared" si="18"/>
        <v>118.9</v>
      </c>
      <c r="B1186" s="621">
        <v>9.1088000000000005</v>
      </c>
      <c r="C1186" s="622">
        <v>7.8772000000000002</v>
      </c>
      <c r="D1186" s="623">
        <v>8.1858000000000004</v>
      </c>
      <c r="E1186" s="621">
        <v>9.1143000000000001</v>
      </c>
      <c r="F1186" s="622">
        <v>7.8819999999999997</v>
      </c>
      <c r="G1186" s="623">
        <v>8.1907999999999994</v>
      </c>
      <c r="H1186" s="621">
        <v>10.5128</v>
      </c>
      <c r="I1186" s="622">
        <v>9.0919000000000008</v>
      </c>
      <c r="J1186" s="623">
        <v>9.4475999999999996</v>
      </c>
      <c r="K1186" s="621">
        <v>11.8786</v>
      </c>
      <c r="L1186" s="622">
        <v>10.2736</v>
      </c>
      <c r="M1186" s="623">
        <v>10.674799999999999</v>
      </c>
      <c r="N1186" s="621">
        <v>12.863200000000001</v>
      </c>
      <c r="O1186" s="622">
        <v>11.1256</v>
      </c>
      <c r="P1186" s="623">
        <v>11.5596</v>
      </c>
      <c r="Q1186" s="621">
        <v>18.139199999999999</v>
      </c>
      <c r="R1186" s="622">
        <v>15.6936</v>
      </c>
      <c r="S1186" s="623">
        <v>16.3002</v>
      </c>
      <c r="T1186" s="621">
        <v>34.512500000000003</v>
      </c>
      <c r="U1186" s="622">
        <v>29.904499999999999</v>
      </c>
      <c r="V1186" s="623">
        <v>31.007400000000001</v>
      </c>
      <c r="W1186" s="621">
        <v>42.493000000000002</v>
      </c>
      <c r="X1186" s="622">
        <v>36.857900000000001</v>
      </c>
      <c r="Y1186" s="623">
        <v>38.172600000000003</v>
      </c>
      <c r="AA1186" s="228"/>
    </row>
    <row r="1187" spans="1:27">
      <c r="A1187" s="227">
        <f t="shared" si="18"/>
        <v>119</v>
      </c>
      <c r="B1187" s="621">
        <v>6.9759000000000002</v>
      </c>
      <c r="C1187" s="622">
        <v>6.3381999999999996</v>
      </c>
      <c r="D1187" s="623">
        <v>6.3169000000000004</v>
      </c>
      <c r="E1187" s="621">
        <v>6.9801000000000002</v>
      </c>
      <c r="F1187" s="622">
        <v>6.3421000000000003</v>
      </c>
      <c r="G1187" s="623">
        <v>6.3207000000000004</v>
      </c>
      <c r="H1187" s="621">
        <v>8.0517000000000003</v>
      </c>
      <c r="I1187" s="622">
        <v>7.3159000000000001</v>
      </c>
      <c r="J1187" s="623">
        <v>7.2911000000000001</v>
      </c>
      <c r="K1187" s="621">
        <v>9.0984999999999996</v>
      </c>
      <c r="L1187" s="622">
        <v>8.2673000000000005</v>
      </c>
      <c r="M1187" s="623">
        <v>8.2388999999999992</v>
      </c>
      <c r="N1187" s="621">
        <v>9.8533000000000008</v>
      </c>
      <c r="O1187" s="622">
        <v>8.9533000000000005</v>
      </c>
      <c r="P1187" s="623">
        <v>8.9222999999999999</v>
      </c>
      <c r="Q1187" s="621">
        <v>13.900700000000001</v>
      </c>
      <c r="R1187" s="622">
        <v>12.632999999999999</v>
      </c>
      <c r="S1187" s="623">
        <v>12.5869</v>
      </c>
      <c r="T1187" s="621">
        <v>26.507000000000001</v>
      </c>
      <c r="U1187" s="622">
        <v>24.108599999999999</v>
      </c>
      <c r="V1187" s="623">
        <v>23.9985</v>
      </c>
      <c r="W1187" s="621">
        <v>32.687600000000003</v>
      </c>
      <c r="X1187" s="622">
        <v>29.745999999999999</v>
      </c>
      <c r="Y1187" s="623">
        <v>29.5915</v>
      </c>
      <c r="AA1187" s="228"/>
    </row>
    <row r="1188" spans="1:27">
      <c r="A1188" s="227">
        <f t="shared" si="18"/>
        <v>119.1</v>
      </c>
      <c r="B1188" s="621">
        <v>5.6032000000000002</v>
      </c>
      <c r="C1188" s="622">
        <v>5.1931000000000003</v>
      </c>
      <c r="D1188" s="623">
        <v>5.1040000000000001</v>
      </c>
      <c r="E1188" s="621">
        <v>5.6066000000000003</v>
      </c>
      <c r="F1188" s="622">
        <v>5.1962999999999999</v>
      </c>
      <c r="G1188" s="623">
        <v>5.1071</v>
      </c>
      <c r="H1188" s="621">
        <v>6.4676</v>
      </c>
      <c r="I1188" s="622">
        <v>5.9943999999999997</v>
      </c>
      <c r="J1188" s="623">
        <v>5.8914</v>
      </c>
      <c r="K1188" s="621">
        <v>7.3087999999999997</v>
      </c>
      <c r="L1188" s="622">
        <v>6.7742000000000004</v>
      </c>
      <c r="M1188" s="623">
        <v>6.6576000000000004</v>
      </c>
      <c r="N1188" s="621">
        <v>7.9154999999999998</v>
      </c>
      <c r="O1188" s="622">
        <v>7.3365</v>
      </c>
      <c r="P1188" s="623">
        <v>7.2100999999999997</v>
      </c>
      <c r="Q1188" s="621">
        <v>11.1698</v>
      </c>
      <c r="R1188" s="622">
        <v>10.353899999999999</v>
      </c>
      <c r="S1188" s="623">
        <v>10.174300000000001</v>
      </c>
      <c r="T1188" s="621">
        <v>21.3293</v>
      </c>
      <c r="U1188" s="622">
        <v>19.781199999999998</v>
      </c>
      <c r="V1188" s="623">
        <v>19.426600000000001</v>
      </c>
      <c r="W1188" s="621">
        <v>26.328600000000002</v>
      </c>
      <c r="X1188" s="622">
        <v>24.426100000000002</v>
      </c>
      <c r="Y1188" s="623">
        <v>23.9787</v>
      </c>
      <c r="AA1188" s="228"/>
    </row>
    <row r="1189" spans="1:27">
      <c r="A1189" s="227">
        <f t="shared" si="18"/>
        <v>119.2</v>
      </c>
      <c r="B1189" s="621">
        <v>4.6219999999999999</v>
      </c>
      <c r="C1189" s="622">
        <v>4.3277999999999999</v>
      </c>
      <c r="D1189" s="623">
        <v>4.2332000000000001</v>
      </c>
      <c r="E1189" s="621">
        <v>4.6247999999999996</v>
      </c>
      <c r="F1189" s="622">
        <v>4.3304</v>
      </c>
      <c r="G1189" s="623">
        <v>4.2358000000000002</v>
      </c>
      <c r="H1189" s="621">
        <v>5.3353000000000002</v>
      </c>
      <c r="I1189" s="622">
        <v>4.9957000000000003</v>
      </c>
      <c r="J1189" s="623">
        <v>4.8864999999999998</v>
      </c>
      <c r="K1189" s="621">
        <v>6.0293999999999999</v>
      </c>
      <c r="L1189" s="622">
        <v>5.6456999999999997</v>
      </c>
      <c r="M1189" s="623">
        <v>5.5221999999999998</v>
      </c>
      <c r="N1189" s="621">
        <v>6.53</v>
      </c>
      <c r="O1189" s="622">
        <v>6.1144999999999996</v>
      </c>
      <c r="P1189" s="623">
        <v>5.9806999999999997</v>
      </c>
      <c r="Q1189" s="621">
        <v>9.2164999999999999</v>
      </c>
      <c r="R1189" s="622">
        <v>8.6305999999999994</v>
      </c>
      <c r="S1189" s="623">
        <v>8.4410000000000007</v>
      </c>
      <c r="T1189" s="621">
        <v>17.616399999999999</v>
      </c>
      <c r="U1189" s="622">
        <v>16.502700000000001</v>
      </c>
      <c r="V1189" s="623">
        <v>16.133600000000001</v>
      </c>
      <c r="W1189" s="621">
        <v>21.7606</v>
      </c>
      <c r="X1189" s="622">
        <v>20.39</v>
      </c>
      <c r="Y1189" s="623">
        <v>19.928599999999999</v>
      </c>
      <c r="AA1189" s="228"/>
    </row>
    <row r="1190" spans="1:27">
      <c r="A1190" s="227">
        <f t="shared" si="18"/>
        <v>119.3</v>
      </c>
      <c r="B1190" s="621">
        <v>3.8814000000000002</v>
      </c>
      <c r="C1190" s="622">
        <v>3.6568999999999998</v>
      </c>
      <c r="D1190" s="623">
        <v>3.5743999999999998</v>
      </c>
      <c r="E1190" s="621">
        <v>3.8837000000000002</v>
      </c>
      <c r="F1190" s="622">
        <v>3.6591</v>
      </c>
      <c r="G1190" s="623">
        <v>3.5766</v>
      </c>
      <c r="H1190" s="621">
        <v>4.4804000000000004</v>
      </c>
      <c r="I1190" s="622">
        <v>4.2213000000000003</v>
      </c>
      <c r="J1190" s="623">
        <v>4.1261000000000001</v>
      </c>
      <c r="K1190" s="621">
        <v>5.0633999999999997</v>
      </c>
      <c r="L1190" s="622">
        <v>4.7706999999999997</v>
      </c>
      <c r="M1190" s="623">
        <v>4.6630000000000003</v>
      </c>
      <c r="N1190" s="621">
        <v>5.484</v>
      </c>
      <c r="O1190" s="622">
        <v>5.1669</v>
      </c>
      <c r="P1190" s="623">
        <v>5.0503</v>
      </c>
      <c r="Q1190" s="621">
        <v>7.7412000000000001</v>
      </c>
      <c r="R1190" s="622">
        <v>7.2939999999999996</v>
      </c>
      <c r="S1190" s="623">
        <v>7.1289999999999996</v>
      </c>
      <c r="T1190" s="621">
        <v>14.8072</v>
      </c>
      <c r="U1190" s="622">
        <v>13.956</v>
      </c>
      <c r="V1190" s="623">
        <v>13.6363</v>
      </c>
      <c r="W1190" s="621">
        <v>18.3001</v>
      </c>
      <c r="X1190" s="622">
        <v>17.2514</v>
      </c>
      <c r="Y1190" s="623">
        <v>16.853100000000001</v>
      </c>
      <c r="AA1190" s="228"/>
    </row>
    <row r="1191" spans="1:27">
      <c r="A1191" s="227">
        <f t="shared" si="18"/>
        <v>119.4</v>
      </c>
      <c r="B1191" s="621">
        <v>3.3031000000000001</v>
      </c>
      <c r="C1191" s="622">
        <v>3.1255999999999999</v>
      </c>
      <c r="D1191" s="623">
        <v>3.0596999999999999</v>
      </c>
      <c r="E1191" s="621">
        <v>3.3050999999999999</v>
      </c>
      <c r="F1191" s="622">
        <v>3.1274999999999999</v>
      </c>
      <c r="G1191" s="623">
        <v>3.0615000000000001</v>
      </c>
      <c r="H1191" s="621">
        <v>3.8129</v>
      </c>
      <c r="I1191" s="622">
        <v>3.6080999999999999</v>
      </c>
      <c r="J1191" s="623">
        <v>3.532</v>
      </c>
      <c r="K1191" s="621">
        <v>4.3091999999999997</v>
      </c>
      <c r="L1191" s="622">
        <v>4.0777000000000001</v>
      </c>
      <c r="M1191" s="623">
        <v>3.9916</v>
      </c>
      <c r="N1191" s="621">
        <v>4.6672000000000002</v>
      </c>
      <c r="O1191" s="622">
        <v>4.4164000000000003</v>
      </c>
      <c r="P1191" s="623">
        <v>4.3231999999999999</v>
      </c>
      <c r="Q1191" s="621">
        <v>6.5888</v>
      </c>
      <c r="R1191" s="622">
        <v>6.2351999999999999</v>
      </c>
      <c r="S1191" s="623">
        <v>6.1032999999999999</v>
      </c>
      <c r="T1191" s="621">
        <v>12.610099999999999</v>
      </c>
      <c r="U1191" s="622">
        <v>11.936199999999999</v>
      </c>
      <c r="V1191" s="623">
        <v>11.6815</v>
      </c>
      <c r="W1191" s="621">
        <v>15.5908</v>
      </c>
      <c r="X1191" s="622">
        <v>14.7601</v>
      </c>
      <c r="Y1191" s="623">
        <v>14.443300000000001</v>
      </c>
      <c r="AA1191" s="228"/>
    </row>
    <row r="1192" spans="1:27">
      <c r="A1192" s="227">
        <f t="shared" si="18"/>
        <v>119.5</v>
      </c>
      <c r="B1192" s="621">
        <v>2.8410000000000002</v>
      </c>
      <c r="C1192" s="622">
        <v>2.6977000000000002</v>
      </c>
      <c r="D1192" s="623">
        <v>2.6484000000000001</v>
      </c>
      <c r="E1192" s="621">
        <v>2.8426999999999998</v>
      </c>
      <c r="F1192" s="622">
        <v>2.6993999999999998</v>
      </c>
      <c r="G1192" s="623">
        <v>2.65</v>
      </c>
      <c r="H1192" s="621">
        <v>3.2795999999999998</v>
      </c>
      <c r="I1192" s="622">
        <v>3.1141999999999999</v>
      </c>
      <c r="J1192" s="623">
        <v>3.0573000000000001</v>
      </c>
      <c r="K1192" s="621">
        <v>3.7065000000000001</v>
      </c>
      <c r="L1192" s="622">
        <v>3.5196000000000001</v>
      </c>
      <c r="M1192" s="623">
        <v>3.4552999999999998</v>
      </c>
      <c r="N1192" s="621">
        <v>4.0144000000000002</v>
      </c>
      <c r="O1192" s="622">
        <v>3.8121</v>
      </c>
      <c r="P1192" s="623">
        <v>3.7423000000000002</v>
      </c>
      <c r="Q1192" s="621">
        <v>5.6677999999999997</v>
      </c>
      <c r="R1192" s="622">
        <v>5.3822999999999999</v>
      </c>
      <c r="S1192" s="623">
        <v>5.2838000000000003</v>
      </c>
      <c r="T1192" s="621">
        <v>10.8522</v>
      </c>
      <c r="U1192" s="622">
        <v>10.3078</v>
      </c>
      <c r="V1192" s="623">
        <v>10.117599999999999</v>
      </c>
      <c r="W1192" s="621">
        <v>13.4216</v>
      </c>
      <c r="X1192" s="622">
        <v>12.750400000000001</v>
      </c>
      <c r="Y1192" s="623">
        <v>12.514099999999999</v>
      </c>
      <c r="AA1192" s="228"/>
    </row>
    <row r="1193" spans="1:27">
      <c r="A1193" s="227">
        <f t="shared" si="18"/>
        <v>119.6</v>
      </c>
      <c r="B1193" s="621">
        <v>2.4655</v>
      </c>
      <c r="C1193" s="622">
        <v>2.3485999999999998</v>
      </c>
      <c r="D1193" s="623">
        <v>2.3144999999999998</v>
      </c>
      <c r="E1193" s="621">
        <v>2.4670000000000001</v>
      </c>
      <c r="F1193" s="622">
        <v>2.35</v>
      </c>
      <c r="G1193" s="623">
        <v>2.3159000000000001</v>
      </c>
      <c r="H1193" s="621">
        <v>2.8460999999999999</v>
      </c>
      <c r="I1193" s="622">
        <v>2.7111999999999998</v>
      </c>
      <c r="J1193" s="623">
        <v>2.6718999999999999</v>
      </c>
      <c r="K1193" s="621">
        <v>3.2166999999999999</v>
      </c>
      <c r="L1193" s="622">
        <v>3.0642</v>
      </c>
      <c r="M1193" s="623">
        <v>3.0196999999999998</v>
      </c>
      <c r="N1193" s="621">
        <v>3.4839000000000002</v>
      </c>
      <c r="O1193" s="622">
        <v>3.3188</v>
      </c>
      <c r="P1193" s="623">
        <v>3.2706</v>
      </c>
      <c r="Q1193" s="621">
        <v>4.9192</v>
      </c>
      <c r="R1193" s="622">
        <v>4.6862000000000004</v>
      </c>
      <c r="S1193" s="623">
        <v>4.6181000000000001</v>
      </c>
      <c r="T1193" s="621">
        <v>9.4220000000000006</v>
      </c>
      <c r="U1193" s="622">
        <v>8.9777000000000005</v>
      </c>
      <c r="V1193" s="623">
        <v>8.8465000000000007</v>
      </c>
      <c r="W1193" s="621">
        <v>11.655799999999999</v>
      </c>
      <c r="X1193" s="622">
        <v>11.107799999999999</v>
      </c>
      <c r="Y1193" s="623">
        <v>10.944900000000001</v>
      </c>
      <c r="AA1193" s="228"/>
    </row>
    <row r="1194" spans="1:27">
      <c r="A1194" s="227">
        <f t="shared" si="18"/>
        <v>119.7</v>
      </c>
      <c r="B1194" s="621">
        <v>2.1562999999999999</v>
      </c>
      <c r="C1194" s="622">
        <v>2.0605000000000002</v>
      </c>
      <c r="D1194" s="623">
        <v>2.0398999999999998</v>
      </c>
      <c r="E1194" s="621">
        <v>2.1576</v>
      </c>
      <c r="F1194" s="622">
        <v>2.0617999999999999</v>
      </c>
      <c r="G1194" s="623">
        <v>2.0411999999999999</v>
      </c>
      <c r="H1194" s="621">
        <v>2.4891999999999999</v>
      </c>
      <c r="I1194" s="622">
        <v>2.3786999999999998</v>
      </c>
      <c r="J1194" s="623">
        <v>2.3549000000000002</v>
      </c>
      <c r="K1194" s="621">
        <v>2.8132999999999999</v>
      </c>
      <c r="L1194" s="622">
        <v>2.6884000000000001</v>
      </c>
      <c r="M1194" s="623">
        <v>2.6615000000000002</v>
      </c>
      <c r="N1194" s="621">
        <v>3.0470999999999999</v>
      </c>
      <c r="O1194" s="622">
        <v>2.9117999999999999</v>
      </c>
      <c r="P1194" s="623">
        <v>2.8826999999999998</v>
      </c>
      <c r="Q1194" s="621">
        <v>4.3026</v>
      </c>
      <c r="R1194" s="622">
        <v>4.1117999999999997</v>
      </c>
      <c r="S1194" s="623">
        <v>4.0705999999999998</v>
      </c>
      <c r="T1194" s="621">
        <v>8.2433999999999994</v>
      </c>
      <c r="U1194" s="622">
        <v>7.8794000000000004</v>
      </c>
      <c r="V1194" s="623">
        <v>7.8002000000000002</v>
      </c>
      <c r="W1194" s="621">
        <v>10.1999</v>
      </c>
      <c r="X1194" s="622">
        <v>9.7508999999999997</v>
      </c>
      <c r="Y1194" s="623">
        <v>9.6526999999999994</v>
      </c>
      <c r="AA1194" s="228"/>
    </row>
    <row r="1195" spans="1:27">
      <c r="A1195" s="227">
        <f t="shared" si="18"/>
        <v>119.8</v>
      </c>
      <c r="B1195" s="621">
        <v>1.8989</v>
      </c>
      <c r="C1195" s="622">
        <v>1.8206</v>
      </c>
      <c r="D1195" s="623">
        <v>1.8117000000000001</v>
      </c>
      <c r="E1195" s="621">
        <v>1.9000999999999999</v>
      </c>
      <c r="F1195" s="622">
        <v>1.8217000000000001</v>
      </c>
      <c r="G1195" s="623">
        <v>1.8128</v>
      </c>
      <c r="H1195" s="621">
        <v>2.1920999999999999</v>
      </c>
      <c r="I1195" s="622">
        <v>2.1017000000000001</v>
      </c>
      <c r="J1195" s="623">
        <v>2.0914999999999999</v>
      </c>
      <c r="K1195" s="621">
        <v>2.4775</v>
      </c>
      <c r="L1195" s="622">
        <v>2.3754</v>
      </c>
      <c r="M1195" s="623">
        <v>2.3637999999999999</v>
      </c>
      <c r="N1195" s="621">
        <v>2.6833999999999998</v>
      </c>
      <c r="O1195" s="622">
        <v>2.5728</v>
      </c>
      <c r="P1195" s="623">
        <v>2.5602</v>
      </c>
      <c r="Q1195" s="621">
        <v>3.7892999999999999</v>
      </c>
      <c r="R1195" s="622">
        <v>3.6332</v>
      </c>
      <c r="S1195" s="623">
        <v>3.6154000000000002</v>
      </c>
      <c r="T1195" s="621">
        <v>7.2617000000000003</v>
      </c>
      <c r="U1195" s="622">
        <v>6.9640000000000004</v>
      </c>
      <c r="V1195" s="623">
        <v>6.93</v>
      </c>
      <c r="W1195" s="621">
        <v>8.9867000000000008</v>
      </c>
      <c r="X1195" s="622">
        <v>8.6195000000000004</v>
      </c>
      <c r="Y1195" s="623">
        <v>8.5776000000000003</v>
      </c>
      <c r="AA1195" s="228"/>
    </row>
    <row r="1196" spans="1:27">
      <c r="A1196" s="227">
        <f t="shared" si="18"/>
        <v>119.9</v>
      </c>
      <c r="B1196" s="621">
        <v>1.6828000000000001</v>
      </c>
      <c r="C1196" s="622">
        <v>1.6191</v>
      </c>
      <c r="D1196" s="623">
        <v>1.6203000000000001</v>
      </c>
      <c r="E1196" s="621">
        <v>1.6838</v>
      </c>
      <c r="F1196" s="622">
        <v>1.62</v>
      </c>
      <c r="G1196" s="623">
        <v>1.6213</v>
      </c>
      <c r="H1196" s="621">
        <v>1.9426000000000001</v>
      </c>
      <c r="I1196" s="622">
        <v>1.8691</v>
      </c>
      <c r="J1196" s="623">
        <v>1.8706</v>
      </c>
      <c r="K1196" s="621">
        <v>2.1955</v>
      </c>
      <c r="L1196" s="622">
        <v>2.1124999999999998</v>
      </c>
      <c r="M1196" s="623">
        <v>2.1141000000000001</v>
      </c>
      <c r="N1196" s="621">
        <v>2.3780000000000001</v>
      </c>
      <c r="O1196" s="622">
        <v>2.2881</v>
      </c>
      <c r="P1196" s="623">
        <v>2.2898999999999998</v>
      </c>
      <c r="Q1196" s="621">
        <v>3.3580999999999999</v>
      </c>
      <c r="R1196" s="622">
        <v>3.2311999999999999</v>
      </c>
      <c r="S1196" s="623">
        <v>3.2338</v>
      </c>
      <c r="T1196" s="621">
        <v>6.4367000000000001</v>
      </c>
      <c r="U1196" s="622">
        <v>6.1947999999999999</v>
      </c>
      <c r="V1196" s="623">
        <v>6.1999000000000004</v>
      </c>
      <c r="W1196" s="621">
        <v>7.9668999999999999</v>
      </c>
      <c r="X1196" s="622">
        <v>7.6685999999999996</v>
      </c>
      <c r="Y1196" s="623">
        <v>7.6752000000000002</v>
      </c>
      <c r="AA1196" s="228"/>
    </row>
    <row r="1197" spans="1:27" ht="13.5" thickBot="1">
      <c r="A1197" s="229">
        <f>ROUND(A1196+0.1,1)</f>
        <v>120</v>
      </c>
      <c r="B1197" s="624">
        <v>1.4998</v>
      </c>
      <c r="C1197" s="625">
        <v>1.4486000000000001</v>
      </c>
      <c r="D1197" s="626">
        <v>1.4585999999999999</v>
      </c>
      <c r="E1197" s="624">
        <v>1.5006999999999999</v>
      </c>
      <c r="F1197" s="625">
        <v>1.4494</v>
      </c>
      <c r="G1197" s="626">
        <v>1.4595</v>
      </c>
      <c r="H1197" s="624">
        <v>1.7314000000000001</v>
      </c>
      <c r="I1197" s="625">
        <v>1.6722999999999999</v>
      </c>
      <c r="J1197" s="626">
        <v>1.6839</v>
      </c>
      <c r="K1197" s="624">
        <v>1.9568000000000001</v>
      </c>
      <c r="L1197" s="625">
        <v>1.89</v>
      </c>
      <c r="M1197" s="626">
        <v>1.9031</v>
      </c>
      <c r="N1197" s="624">
        <v>2.1194999999999999</v>
      </c>
      <c r="O1197" s="625">
        <v>2.0470999999999999</v>
      </c>
      <c r="P1197" s="626">
        <v>2.0613000000000001</v>
      </c>
      <c r="Q1197" s="624">
        <v>2.9931000000000001</v>
      </c>
      <c r="R1197" s="625">
        <v>2.8910999999999998</v>
      </c>
      <c r="S1197" s="626">
        <v>2.9112</v>
      </c>
      <c r="T1197" s="624">
        <v>5.7378999999999998</v>
      </c>
      <c r="U1197" s="625">
        <v>5.5435999999999996</v>
      </c>
      <c r="V1197" s="626">
        <v>5.5824999999999996</v>
      </c>
      <c r="W1197" s="624">
        <v>7.1029</v>
      </c>
      <c r="X1197" s="625">
        <v>6.8634000000000004</v>
      </c>
      <c r="Y1197" s="626">
        <v>6.9119999999999999</v>
      </c>
      <c r="AA1197" s="228"/>
    </row>
  </sheetData>
  <mergeCells count="16">
    <mergeCell ref="B5:D5"/>
    <mergeCell ref="E5:G5"/>
    <mergeCell ref="H5:J5"/>
    <mergeCell ref="K5:M5"/>
    <mergeCell ref="N5:P5"/>
    <mergeCell ref="B4:D4"/>
    <mergeCell ref="E4:G4"/>
    <mergeCell ref="H4:J4"/>
    <mergeCell ref="K4:M4"/>
    <mergeCell ref="N4:P4"/>
    <mergeCell ref="Q4:S4"/>
    <mergeCell ref="T4:V4"/>
    <mergeCell ref="W4:Y4"/>
    <mergeCell ref="Q5:S5"/>
    <mergeCell ref="T5:V5"/>
    <mergeCell ref="W5:Y5"/>
  </mergeCells>
  <printOptions horizontalCentered="1"/>
  <pageMargins left="0.25" right="0.25" top="0.75" bottom="0.75" header="0.3" footer="0.3"/>
  <pageSetup scale="10" orientation="landscape" horizontalDpi="4294967292" vertic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CF860-86FA-4EFB-B24A-2E4C50E39722}">
  <sheetPr codeName="Sheet2">
    <tabColor rgb="FF009900"/>
    <pageSetUpPr fitToPage="1"/>
  </sheetPr>
  <dimension ref="A1:X72"/>
  <sheetViews>
    <sheetView zoomScale="90" zoomScaleNormal="90" workbookViewId="0">
      <pane ySplit="4" topLeftCell="A5" activePane="bottomLeft" state="frozen"/>
      <selection pane="bottomLeft" activeCell="A2" sqref="A2"/>
    </sheetView>
  </sheetViews>
  <sheetFormatPr defaultColWidth="8.7109375" defaultRowHeight="15"/>
  <cols>
    <col min="1" max="17" width="6.5703125" style="260" customWidth="1"/>
    <col min="18" max="18" width="6.5703125" style="261" customWidth="1"/>
    <col min="19" max="19" width="7.5703125" style="262" customWidth="1"/>
    <col min="20" max="20" width="7.5703125" style="259" customWidth="1"/>
    <col min="21" max="21" width="4.5703125" style="259" customWidth="1"/>
    <col min="22" max="27" width="6.5703125" style="259" customWidth="1"/>
    <col min="28" max="16384" width="8.7109375" style="259"/>
  </cols>
  <sheetData>
    <row r="1" spans="1:20" ht="18">
      <c r="A1" s="283" t="s">
        <v>169</v>
      </c>
      <c r="B1" s="284"/>
      <c r="C1" s="284"/>
      <c r="D1" s="284"/>
      <c r="E1" s="284"/>
      <c r="F1" s="284"/>
      <c r="G1" s="284"/>
      <c r="H1" s="284"/>
      <c r="I1" s="284"/>
      <c r="J1" s="284"/>
      <c r="K1" s="284"/>
      <c r="L1" s="284"/>
      <c r="M1" s="284"/>
      <c r="N1" s="284"/>
      <c r="O1" s="284"/>
      <c r="P1" s="284"/>
      <c r="Q1" s="284"/>
      <c r="R1" s="284"/>
      <c r="S1" s="284"/>
      <c r="T1" s="284"/>
    </row>
    <row r="3" spans="1:20">
      <c r="A3" s="733" t="s">
        <v>163</v>
      </c>
      <c r="B3" s="736" t="s">
        <v>165</v>
      </c>
      <c r="C3" s="735" t="s">
        <v>265</v>
      </c>
      <c r="D3" s="735"/>
      <c r="E3" s="735"/>
      <c r="F3" s="735"/>
      <c r="G3" s="735"/>
      <c r="H3" s="735"/>
      <c r="I3" s="735"/>
      <c r="J3" s="735"/>
      <c r="K3" s="735"/>
      <c r="L3" s="735"/>
      <c r="M3" s="735"/>
      <c r="N3" s="735"/>
      <c r="O3" s="735"/>
      <c r="P3" s="735"/>
      <c r="Q3" s="735"/>
      <c r="R3" s="735"/>
      <c r="S3" s="735"/>
      <c r="T3" s="728" t="s">
        <v>166</v>
      </c>
    </row>
    <row r="4" spans="1:20" ht="15.75" thickBot="1">
      <c r="A4" s="734"/>
      <c r="B4" s="729"/>
      <c r="C4" s="477">
        <v>15</v>
      </c>
      <c r="D4" s="477">
        <v>20</v>
      </c>
      <c r="E4" s="477">
        <v>25</v>
      </c>
      <c r="F4" s="477">
        <v>30</v>
      </c>
      <c r="G4" s="477">
        <v>35</v>
      </c>
      <c r="H4" s="477">
        <v>40</v>
      </c>
      <c r="I4" s="477">
        <v>45</v>
      </c>
      <c r="J4" s="477">
        <v>50</v>
      </c>
      <c r="K4" s="477">
        <v>55</v>
      </c>
      <c r="L4" s="477">
        <v>60</v>
      </c>
      <c r="M4" s="477">
        <v>65</v>
      </c>
      <c r="N4" s="477">
        <v>70</v>
      </c>
      <c r="O4" s="477">
        <v>75</v>
      </c>
      <c r="P4" s="477">
        <v>80</v>
      </c>
      <c r="Q4" s="477">
        <v>85</v>
      </c>
      <c r="R4" s="477">
        <v>90</v>
      </c>
      <c r="S4" s="264" t="s">
        <v>164</v>
      </c>
      <c r="T4" s="729"/>
    </row>
    <row r="5" spans="1:20" ht="13.5" customHeight="1" thickTop="1">
      <c r="A5" s="265">
        <v>1.2</v>
      </c>
      <c r="B5" s="548">
        <v>0.83433749999999984</v>
      </c>
      <c r="C5" s="555">
        <v>1.7172291000000008</v>
      </c>
      <c r="D5" s="555">
        <v>2.0419342</v>
      </c>
      <c r="E5" s="555">
        <v>2.3755611999999999</v>
      </c>
      <c r="F5" s="555">
        <v>2.6888942</v>
      </c>
      <c r="G5" s="555">
        <v>2.9864623999999997</v>
      </c>
      <c r="H5" s="555">
        <v>3.2987890999999987</v>
      </c>
      <c r="I5" s="555">
        <v>3.6249248000000005</v>
      </c>
      <c r="J5" s="555">
        <v>3.9588839999999994</v>
      </c>
      <c r="K5" s="555">
        <v>4.3241420999999995</v>
      </c>
      <c r="L5" s="555">
        <v>4.7505951999999994</v>
      </c>
      <c r="M5" s="555">
        <v>5.2302500000000007</v>
      </c>
      <c r="N5" s="555">
        <v>5.7399890000000005</v>
      </c>
      <c r="O5" s="555">
        <v>6.2766960000000003</v>
      </c>
      <c r="P5" s="555">
        <v>6.8586659999999995</v>
      </c>
      <c r="Q5" s="555">
        <v>7.5319269999999996</v>
      </c>
      <c r="R5" s="555">
        <v>8.3824740000000002</v>
      </c>
      <c r="S5" s="553">
        <f>AVERAGE(C5:R5)</f>
        <v>4.4867136437499999</v>
      </c>
      <c r="T5" s="590">
        <v>0</v>
      </c>
    </row>
    <row r="6" spans="1:20" ht="13.5" customHeight="1">
      <c r="A6" s="266">
        <v>1.4</v>
      </c>
      <c r="B6" s="549">
        <v>0.86502623000000001</v>
      </c>
      <c r="C6" s="555">
        <v>1.1927994000000002</v>
      </c>
      <c r="D6" s="555">
        <v>1.434985199999999</v>
      </c>
      <c r="E6" s="555">
        <v>1.6805646999999997</v>
      </c>
      <c r="F6" s="555">
        <v>1.9109237000000006</v>
      </c>
      <c r="G6" s="555">
        <v>2.1334516999999993</v>
      </c>
      <c r="H6" s="555">
        <v>2.3703414</v>
      </c>
      <c r="I6" s="555">
        <v>2.6208498999999996</v>
      </c>
      <c r="J6" s="555">
        <v>2.8825203999999998</v>
      </c>
      <c r="K6" s="555">
        <v>3.1734445999999998</v>
      </c>
      <c r="L6" s="555">
        <v>3.5176423999999997</v>
      </c>
      <c r="M6" s="555">
        <v>3.9084169000000006</v>
      </c>
      <c r="N6" s="555">
        <v>4.3246553000000008</v>
      </c>
      <c r="O6" s="555">
        <v>4.7567031999999996</v>
      </c>
      <c r="P6" s="555">
        <v>5.2001911999999999</v>
      </c>
      <c r="Q6" s="555">
        <v>5.6902439999999999</v>
      </c>
      <c r="R6" s="555">
        <v>6.294238</v>
      </c>
      <c r="S6" s="553">
        <f t="shared" ref="S6:S13" si="0">AVERAGE(C6:R6)</f>
        <v>3.3182482499999999</v>
      </c>
      <c r="T6" s="591">
        <v>0</v>
      </c>
    </row>
    <row r="7" spans="1:20" ht="13.5" customHeight="1">
      <c r="A7" s="266">
        <v>1.6</v>
      </c>
      <c r="B7" s="549">
        <v>0.88259805000000002</v>
      </c>
      <c r="C7" s="555">
        <v>1.1951535999999994</v>
      </c>
      <c r="D7" s="555">
        <v>1.4219745000000001</v>
      </c>
      <c r="E7" s="555">
        <v>1.6469307000000004</v>
      </c>
      <c r="F7" s="555">
        <v>1.859877</v>
      </c>
      <c r="G7" s="555">
        <v>2.0674226999999998</v>
      </c>
      <c r="H7" s="555">
        <v>2.2850608000000001</v>
      </c>
      <c r="I7" s="555">
        <v>2.5111319999999999</v>
      </c>
      <c r="J7" s="555">
        <v>2.7432119999999998</v>
      </c>
      <c r="K7" s="555">
        <v>2.9976193000000002</v>
      </c>
      <c r="L7" s="555">
        <v>3.2943138999999997</v>
      </c>
      <c r="M7" s="555">
        <v>3.6289035999999992</v>
      </c>
      <c r="N7" s="555">
        <v>3.9872266000000005</v>
      </c>
      <c r="O7" s="555">
        <v>4.3681435000000004</v>
      </c>
      <c r="P7" s="555">
        <v>4.7806441</v>
      </c>
      <c r="Q7" s="555">
        <v>5.2633245000000004</v>
      </c>
      <c r="R7" s="555">
        <v>5.8776919999999988</v>
      </c>
      <c r="S7" s="553">
        <f t="shared" si="0"/>
        <v>3.120539425</v>
      </c>
      <c r="T7" s="591">
        <v>0</v>
      </c>
    </row>
    <row r="8" spans="1:20" ht="13.5" customHeight="1">
      <c r="A8" s="266">
        <v>1.8</v>
      </c>
      <c r="B8" s="549">
        <v>0.89881011</v>
      </c>
      <c r="C8" s="555">
        <v>1.0959207999999991</v>
      </c>
      <c r="D8" s="555">
        <v>1.2926934000000001</v>
      </c>
      <c r="E8" s="555">
        <v>1.4864733000000001</v>
      </c>
      <c r="F8" s="555">
        <v>1.6712061</v>
      </c>
      <c r="G8" s="555">
        <v>1.8523760999999999</v>
      </c>
      <c r="H8" s="555">
        <v>2.0408827</v>
      </c>
      <c r="I8" s="555">
        <v>2.2351212</v>
      </c>
      <c r="J8" s="555">
        <v>2.4336481000000001</v>
      </c>
      <c r="K8" s="555">
        <v>2.6511209999999998</v>
      </c>
      <c r="L8" s="555">
        <v>2.9051422000000002</v>
      </c>
      <c r="M8" s="555">
        <v>3.1922576000000005</v>
      </c>
      <c r="N8" s="555">
        <v>3.5044189000000001</v>
      </c>
      <c r="O8" s="555">
        <v>3.8466857999999995</v>
      </c>
      <c r="P8" s="555">
        <v>4.2404060999999995</v>
      </c>
      <c r="Q8" s="555">
        <v>4.7167492000000006</v>
      </c>
      <c r="R8" s="555">
        <v>5.3212467999999999</v>
      </c>
      <c r="S8" s="553">
        <f t="shared" si="0"/>
        <v>2.78039683125</v>
      </c>
      <c r="T8" s="591">
        <v>0</v>
      </c>
    </row>
    <row r="9" spans="1:20" ht="13.5" customHeight="1">
      <c r="A9" s="266">
        <v>2</v>
      </c>
      <c r="B9" s="549">
        <v>0.90722537999999997</v>
      </c>
      <c r="C9" s="555">
        <v>0.79799419999999888</v>
      </c>
      <c r="D9" s="555">
        <v>0.9618184000000003</v>
      </c>
      <c r="E9" s="555">
        <v>1.1244813999999996</v>
      </c>
      <c r="F9" s="555">
        <v>1.2804922999999997</v>
      </c>
      <c r="G9" s="555">
        <v>1.4342921999999998</v>
      </c>
      <c r="H9" s="555">
        <v>1.5952789000000003</v>
      </c>
      <c r="I9" s="555">
        <v>1.7610113000000007</v>
      </c>
      <c r="J9" s="555">
        <v>1.9320152000000004</v>
      </c>
      <c r="K9" s="555">
        <v>2.1198328000000002</v>
      </c>
      <c r="L9" s="555">
        <v>2.3399001999999998</v>
      </c>
      <c r="M9" s="555">
        <v>2.5894721000000001</v>
      </c>
      <c r="N9" s="555">
        <v>2.8621651999999997</v>
      </c>
      <c r="O9" s="555">
        <v>3.1613489000000001</v>
      </c>
      <c r="P9" s="555">
        <v>3.5047342000000006</v>
      </c>
      <c r="Q9" s="555">
        <v>3.9209385000000001</v>
      </c>
      <c r="R9" s="555">
        <v>4.4438398000000001</v>
      </c>
      <c r="S9" s="553">
        <f t="shared" si="0"/>
        <v>2.2393509749999998</v>
      </c>
      <c r="T9" s="591">
        <v>0</v>
      </c>
    </row>
    <row r="10" spans="1:20" ht="13.5" customHeight="1">
      <c r="A10" s="266">
        <v>2.2000000000000002</v>
      </c>
      <c r="B10" s="549">
        <v>0.92356848999999996</v>
      </c>
      <c r="C10" s="555">
        <v>0.68082009999999915</v>
      </c>
      <c r="D10" s="555">
        <v>0.83055069999999986</v>
      </c>
      <c r="E10" s="555">
        <v>0.97725730000000066</v>
      </c>
      <c r="F10" s="555">
        <v>1.1171597000000002</v>
      </c>
      <c r="G10" s="555">
        <v>1.2554808</v>
      </c>
      <c r="H10" s="555">
        <v>1.3998099000000002</v>
      </c>
      <c r="I10" s="555">
        <v>1.5481768999999996</v>
      </c>
      <c r="J10" s="555">
        <v>1.7011443000000002</v>
      </c>
      <c r="K10" s="555">
        <v>1.8695804000000003</v>
      </c>
      <c r="L10" s="555">
        <v>2.0669791000000002</v>
      </c>
      <c r="M10" s="555">
        <v>2.2908248999999996</v>
      </c>
      <c r="N10" s="555">
        <v>2.5345906999999999</v>
      </c>
      <c r="O10" s="555">
        <v>2.8005695999999993</v>
      </c>
      <c r="P10" s="555">
        <v>3.1025993999999999</v>
      </c>
      <c r="Q10" s="555">
        <v>3.4674442000000001</v>
      </c>
      <c r="R10" s="555">
        <v>3.9317397000000005</v>
      </c>
      <c r="S10" s="553">
        <f t="shared" si="0"/>
        <v>1.97342048125</v>
      </c>
      <c r="T10" s="591">
        <v>0</v>
      </c>
    </row>
    <row r="11" spans="1:20" ht="13.5" customHeight="1">
      <c r="A11" s="266">
        <v>2.5</v>
      </c>
      <c r="B11" s="549">
        <v>0.92374065000000005</v>
      </c>
      <c r="C11" s="555">
        <v>0.64236120000000074</v>
      </c>
      <c r="D11" s="555">
        <v>0.77250849999999982</v>
      </c>
      <c r="E11" s="555">
        <v>0.90027959999999929</v>
      </c>
      <c r="F11" s="555">
        <v>1.0231322</v>
      </c>
      <c r="G11" s="555">
        <v>1.1450911999999995</v>
      </c>
      <c r="H11" s="555">
        <v>1.2722452000000004</v>
      </c>
      <c r="I11" s="555">
        <v>1.4025859000000001</v>
      </c>
      <c r="J11" s="555">
        <v>1.5365196000000001</v>
      </c>
      <c r="K11" s="555">
        <v>1.6841094999999999</v>
      </c>
      <c r="L11" s="555">
        <v>1.8569667999999995</v>
      </c>
      <c r="M11" s="555">
        <v>2.0530802000000001</v>
      </c>
      <c r="N11" s="555">
        <v>2.2677643999999999</v>
      </c>
      <c r="O11" s="555">
        <v>2.5045807</v>
      </c>
      <c r="P11" s="555">
        <v>2.7809276000000001</v>
      </c>
      <c r="Q11" s="555">
        <v>3.1207456999999996</v>
      </c>
      <c r="R11" s="555">
        <v>3.5504297000000005</v>
      </c>
      <c r="S11" s="553">
        <f t="shared" si="0"/>
        <v>1.7820830000000001</v>
      </c>
      <c r="T11" s="591">
        <v>0</v>
      </c>
    </row>
    <row r="12" spans="1:20" ht="13.5" customHeight="1">
      <c r="A12" s="266">
        <v>2.8</v>
      </c>
      <c r="B12" s="549">
        <v>0.91273775999999995</v>
      </c>
      <c r="C12" s="555">
        <v>0.48266419999999943</v>
      </c>
      <c r="D12" s="555">
        <v>0.59643219999999975</v>
      </c>
      <c r="E12" s="555">
        <v>0.70939730000000001</v>
      </c>
      <c r="F12" s="555">
        <v>0.81860019999999967</v>
      </c>
      <c r="G12" s="555">
        <v>0.92773669999999964</v>
      </c>
      <c r="H12" s="555">
        <v>1.0421304999999998</v>
      </c>
      <c r="I12" s="555">
        <v>1.1598531999999997</v>
      </c>
      <c r="J12" s="555">
        <v>1.2823896000000001</v>
      </c>
      <c r="K12" s="555">
        <v>1.4177998000000001</v>
      </c>
      <c r="L12" s="555">
        <v>1.5762208000000006</v>
      </c>
      <c r="M12" s="555">
        <v>1.7552944999999998</v>
      </c>
      <c r="N12" s="555">
        <v>1.9499153000000007</v>
      </c>
      <c r="O12" s="555">
        <v>2.1598637999999992</v>
      </c>
      <c r="P12" s="555">
        <v>2.3953262999999998</v>
      </c>
      <c r="Q12" s="555">
        <v>2.6723897000000001</v>
      </c>
      <c r="R12" s="555">
        <v>3.0112272999999998</v>
      </c>
      <c r="S12" s="553">
        <f t="shared" si="0"/>
        <v>1.4973275875000001</v>
      </c>
      <c r="T12" s="591">
        <v>0</v>
      </c>
    </row>
    <row r="13" spans="1:20" ht="13.5" customHeight="1">
      <c r="A13" s="266">
        <v>3.1</v>
      </c>
      <c r="B13" s="549">
        <v>0.93265880999999995</v>
      </c>
      <c r="C13" s="555">
        <v>0.41904569999999985</v>
      </c>
      <c r="D13" s="555">
        <v>0.5295715999999997</v>
      </c>
      <c r="E13" s="555">
        <v>0.63688470000000041</v>
      </c>
      <c r="F13" s="555">
        <v>0.7378556000000005</v>
      </c>
      <c r="G13" s="555">
        <v>0.83703000000000038</v>
      </c>
      <c r="H13" s="555">
        <v>0.94049359999999993</v>
      </c>
      <c r="I13" s="555">
        <v>1.0463828999999993</v>
      </c>
      <c r="J13" s="555">
        <v>1.1569216999999998</v>
      </c>
      <c r="K13" s="555">
        <v>1.2796684999999997</v>
      </c>
      <c r="L13" s="555">
        <v>1.4232269000000004</v>
      </c>
      <c r="M13" s="555">
        <v>1.5856049999999993</v>
      </c>
      <c r="N13" s="555">
        <v>1.7582977</v>
      </c>
      <c r="O13" s="555">
        <v>1.9370039999999999</v>
      </c>
      <c r="P13" s="555">
        <v>2.1241839000000002</v>
      </c>
      <c r="Q13" s="555">
        <v>2.3387784000000007</v>
      </c>
      <c r="R13" s="555">
        <v>2.6098575000000004</v>
      </c>
      <c r="S13" s="553">
        <f t="shared" si="0"/>
        <v>1.3350504812499999</v>
      </c>
      <c r="T13" s="591">
        <v>0</v>
      </c>
    </row>
    <row r="14" spans="1:20" ht="13.5" customHeight="1" thickBot="1">
      <c r="A14" s="267">
        <v>3.5</v>
      </c>
      <c r="B14" s="550">
        <v>0.92461837999999996</v>
      </c>
      <c r="C14" s="556">
        <v>0.52185739999999914</v>
      </c>
      <c r="D14" s="556">
        <v>0.62964039999999954</v>
      </c>
      <c r="E14" s="556">
        <v>0.73633809999999933</v>
      </c>
      <c r="F14" s="556">
        <v>0.8400679000000002</v>
      </c>
      <c r="G14" s="556">
        <v>0.94250379999999989</v>
      </c>
      <c r="H14" s="556">
        <v>1.0482583000000005</v>
      </c>
      <c r="I14" s="556">
        <v>1.1560405000000005</v>
      </c>
      <c r="J14" s="556">
        <v>1.2674581000000007</v>
      </c>
      <c r="K14" s="556">
        <v>1.3902098000000001</v>
      </c>
      <c r="L14" s="556">
        <v>1.5319130999999997</v>
      </c>
      <c r="M14" s="556">
        <v>1.6910553000000004</v>
      </c>
      <c r="N14" s="556">
        <v>1.8626134000000008</v>
      </c>
      <c r="O14" s="556">
        <v>2.0451408999999998</v>
      </c>
      <c r="P14" s="556">
        <v>2.2494014</v>
      </c>
      <c r="Q14" s="556">
        <v>2.4921619000000002</v>
      </c>
      <c r="R14" s="556">
        <v>2.7941542000000004</v>
      </c>
      <c r="S14" s="554">
        <f>AVERAGE(C14:R14)</f>
        <v>1.4499259062500003</v>
      </c>
      <c r="T14" s="592">
        <v>0</v>
      </c>
    </row>
    <row r="15" spans="1:20" ht="13.5" customHeight="1">
      <c r="A15" s="268">
        <v>3.4</v>
      </c>
      <c r="B15" s="548">
        <v>0.88626500000000008</v>
      </c>
      <c r="C15" s="551">
        <v>1.5699818461538468</v>
      </c>
      <c r="D15" s="551">
        <v>3.0376766153846155</v>
      </c>
      <c r="E15" s="551">
        <v>2.6566184230769228</v>
      </c>
      <c r="F15" s="551">
        <v>2.4696471538461537</v>
      </c>
      <c r="G15" s="551">
        <v>2.3768663846153846</v>
      </c>
      <c r="H15" s="551">
        <v>2.3454802692307695</v>
      </c>
      <c r="I15" s="551">
        <v>2.3776538076923073</v>
      </c>
      <c r="J15" s="551">
        <v>2.4388559615384615</v>
      </c>
      <c r="K15" s="551">
        <v>2.5170621153846158</v>
      </c>
      <c r="L15" s="551">
        <v>3.3456700384615381</v>
      </c>
      <c r="M15" s="551">
        <v>3.5787502692307704</v>
      </c>
      <c r="N15" s="551">
        <v>3.8467126923076931</v>
      </c>
      <c r="O15" s="551">
        <v>4.1624191923076923</v>
      </c>
      <c r="P15" s="551">
        <v>4.5659909230769244</v>
      </c>
      <c r="Q15" s="551">
        <v>5.1462320384615392</v>
      </c>
      <c r="R15" s="551">
        <v>6.0566120384615383</v>
      </c>
      <c r="S15" s="553">
        <f>AVERAGE(C15:R15)</f>
        <v>3.2807643605769234</v>
      </c>
      <c r="T15" s="590">
        <v>0</v>
      </c>
    </row>
    <row r="16" spans="1:20" ht="13.5" customHeight="1">
      <c r="A16" s="269">
        <v>4.0999999999999996</v>
      </c>
      <c r="B16" s="549">
        <v>0.90413699999999997</v>
      </c>
      <c r="C16" s="551">
        <v>1.1406844230769231</v>
      </c>
      <c r="D16" s="551">
        <v>2.9777703076923077</v>
      </c>
      <c r="E16" s="551">
        <v>2.5448174615384627</v>
      </c>
      <c r="F16" s="551">
        <v>2.3143300769230777</v>
      </c>
      <c r="G16" s="551">
        <v>2.1828216923076926</v>
      </c>
      <c r="H16" s="551">
        <v>2.1159178846153859</v>
      </c>
      <c r="I16" s="551">
        <v>2.114982153846154</v>
      </c>
      <c r="J16" s="551">
        <v>2.1437582307692313</v>
      </c>
      <c r="K16" s="551">
        <v>2.1888083076923079</v>
      </c>
      <c r="L16" s="551">
        <v>2.5828172692307687</v>
      </c>
      <c r="M16" s="551">
        <v>2.7742898846153849</v>
      </c>
      <c r="N16" s="551">
        <v>2.9940398461538464</v>
      </c>
      <c r="O16" s="551">
        <v>3.2542493461538466</v>
      </c>
      <c r="P16" s="551">
        <v>3.5894304615384627</v>
      </c>
      <c r="Q16" s="551">
        <v>4.0727177692307697</v>
      </c>
      <c r="R16" s="551">
        <v>4.8288582692307696</v>
      </c>
      <c r="S16" s="553">
        <f t="shared" ref="S16:S23" si="1">AVERAGE(C16:R16)</f>
        <v>2.7387683365384623</v>
      </c>
      <c r="T16" s="591">
        <v>0</v>
      </c>
    </row>
    <row r="17" spans="1:20" ht="13.5" customHeight="1">
      <c r="A17" s="269">
        <v>4.7</v>
      </c>
      <c r="B17" s="549">
        <v>0.91677149999999996</v>
      </c>
      <c r="C17" s="551">
        <v>0.74357234615384638</v>
      </c>
      <c r="D17" s="551">
        <v>2.7182506153846155</v>
      </c>
      <c r="E17" s="551">
        <v>2.2406309230769228</v>
      </c>
      <c r="F17" s="551">
        <v>1.9728011538461532</v>
      </c>
      <c r="G17" s="551">
        <v>1.8080833846153839</v>
      </c>
      <c r="H17" s="551">
        <v>1.710907269230769</v>
      </c>
      <c r="I17" s="551">
        <v>1.6816493076923074</v>
      </c>
      <c r="J17" s="551">
        <v>1.6825744615384615</v>
      </c>
      <c r="K17" s="551">
        <v>1.6990336153846135</v>
      </c>
      <c r="L17" s="551">
        <v>1.925872038461538</v>
      </c>
      <c r="M17" s="551">
        <v>2.0821952692307688</v>
      </c>
      <c r="N17" s="551">
        <v>2.2609916923076918</v>
      </c>
      <c r="O17" s="551">
        <v>2.4740751923076925</v>
      </c>
      <c r="P17" s="551">
        <v>2.750792923076923</v>
      </c>
      <c r="Q17" s="551">
        <v>3.1511055384615387</v>
      </c>
      <c r="R17" s="551">
        <v>3.7751550384615378</v>
      </c>
      <c r="S17" s="553">
        <f t="shared" si="1"/>
        <v>2.1673556730769228</v>
      </c>
      <c r="T17" s="591">
        <v>0</v>
      </c>
    </row>
    <row r="18" spans="1:20" ht="13.5" customHeight="1">
      <c r="A18" s="269">
        <v>5.4</v>
      </c>
      <c r="B18" s="549">
        <v>0.90933149999999996</v>
      </c>
      <c r="C18" s="551">
        <v>0.58946459999999856</v>
      </c>
      <c r="D18" s="551">
        <v>2.7046969000000001</v>
      </c>
      <c r="E18" s="551">
        <v>2.1977596000000004</v>
      </c>
      <c r="F18" s="551">
        <v>1.9066602000000001</v>
      </c>
      <c r="G18" s="551">
        <v>1.7224137000000006</v>
      </c>
      <c r="H18" s="551">
        <v>1.6077886000000001</v>
      </c>
      <c r="I18" s="551">
        <v>1.5631770999999999</v>
      </c>
      <c r="J18" s="551">
        <v>1.5489582000000004</v>
      </c>
      <c r="K18" s="551">
        <v>1.5497019999999999</v>
      </c>
      <c r="L18" s="551">
        <v>1.6504418999999997</v>
      </c>
      <c r="M18" s="551">
        <v>1.7898572999999995</v>
      </c>
      <c r="N18" s="551">
        <v>1.9493324999999997</v>
      </c>
      <c r="O18" s="551">
        <v>2.1414627999999993</v>
      </c>
      <c r="P18" s="551">
        <v>2.3950960999999991</v>
      </c>
      <c r="Q18" s="551">
        <v>2.7676281999999999</v>
      </c>
      <c r="R18" s="551">
        <v>3.3519559999999995</v>
      </c>
      <c r="S18" s="553">
        <f t="shared" si="1"/>
        <v>1.9647747312499999</v>
      </c>
      <c r="T18" s="591">
        <v>0</v>
      </c>
    </row>
    <row r="19" spans="1:20" ht="13.5" customHeight="1">
      <c r="A19" s="269">
        <v>6.2</v>
      </c>
      <c r="B19" s="549">
        <v>0.92899799999999999</v>
      </c>
      <c r="C19" s="551">
        <v>0.49659624999999963</v>
      </c>
      <c r="D19" s="551">
        <v>2.7584247500000005</v>
      </c>
      <c r="E19" s="551">
        <v>2.2168791250000002</v>
      </c>
      <c r="F19" s="551">
        <v>1.8987105</v>
      </c>
      <c r="G19" s="551">
        <v>1.6913351250000002</v>
      </c>
      <c r="H19" s="551">
        <v>1.5560043750000006</v>
      </c>
      <c r="I19" s="551">
        <v>1.4930490000000001</v>
      </c>
      <c r="J19" s="551">
        <v>1.4612553749999995</v>
      </c>
      <c r="K19" s="551">
        <v>1.4437239999999996</v>
      </c>
      <c r="L19" s="551">
        <v>1.417326375</v>
      </c>
      <c r="M19" s="551">
        <v>1.5377151249999992</v>
      </c>
      <c r="N19" s="551">
        <v>1.6754374999999992</v>
      </c>
      <c r="O19" s="551">
        <v>1.8426052499999992</v>
      </c>
      <c r="P19" s="551">
        <v>2.0663232499999999</v>
      </c>
      <c r="Q19" s="551">
        <v>2.3996508750000007</v>
      </c>
      <c r="R19" s="551">
        <v>2.9268423749999997</v>
      </c>
      <c r="S19" s="553">
        <f t="shared" si="1"/>
        <v>1.8051174531249998</v>
      </c>
      <c r="T19" s="591">
        <v>0</v>
      </c>
    </row>
    <row r="20" spans="1:20" ht="13.5" customHeight="1">
      <c r="A20" s="269">
        <v>7.2</v>
      </c>
      <c r="B20" s="549">
        <v>0.93940200000000007</v>
      </c>
      <c r="C20" s="551">
        <v>0.39652937500000007</v>
      </c>
      <c r="D20" s="551">
        <v>2.8329728749999994</v>
      </c>
      <c r="E20" s="551">
        <v>2.2416894374999998</v>
      </c>
      <c r="F20" s="551">
        <v>1.8839242499999997</v>
      </c>
      <c r="G20" s="551">
        <v>1.6420441874999998</v>
      </c>
      <c r="H20" s="551">
        <v>1.4755053125000002</v>
      </c>
      <c r="I20" s="551">
        <v>1.3846677500000002</v>
      </c>
      <c r="J20" s="551">
        <v>1.3260688125</v>
      </c>
      <c r="K20" s="551">
        <v>1.2813664999999999</v>
      </c>
      <c r="L20" s="551">
        <v>1.1067585624999996</v>
      </c>
      <c r="M20" s="551">
        <v>1.1983966874999998</v>
      </c>
      <c r="N20" s="551">
        <v>1.3025074999999999</v>
      </c>
      <c r="O20" s="551">
        <v>1.429205875000001</v>
      </c>
      <c r="P20" s="551">
        <v>1.600497625</v>
      </c>
      <c r="Q20" s="551">
        <v>1.8593330625000002</v>
      </c>
      <c r="R20" s="551">
        <v>2.2731058124999999</v>
      </c>
      <c r="S20" s="553">
        <f t="shared" si="1"/>
        <v>1.5771608515624997</v>
      </c>
      <c r="T20" s="591">
        <v>0</v>
      </c>
    </row>
    <row r="21" spans="1:20" ht="13.5" customHeight="1">
      <c r="A21" s="269">
        <v>8.4</v>
      </c>
      <c r="B21" s="549">
        <v>0.94725700000000002</v>
      </c>
      <c r="C21" s="551">
        <v>0.37444259090909071</v>
      </c>
      <c r="D21" s="551">
        <v>3.0740124999999994</v>
      </c>
      <c r="E21" s="551">
        <v>2.4400735454545446</v>
      </c>
      <c r="F21" s="551">
        <v>2.0529649545454545</v>
      </c>
      <c r="G21" s="551">
        <v>1.7887478181818182</v>
      </c>
      <c r="H21" s="551">
        <v>1.6034609545454543</v>
      </c>
      <c r="I21" s="551">
        <v>1.4978824090909093</v>
      </c>
      <c r="J21" s="551">
        <v>1.4263360454545451</v>
      </c>
      <c r="K21" s="551">
        <v>1.3689529545454544</v>
      </c>
      <c r="L21" s="551">
        <v>1.024067727272727</v>
      </c>
      <c r="M21" s="551">
        <v>1.1068218636363634</v>
      </c>
      <c r="N21" s="551">
        <v>1.2003567272727276</v>
      </c>
      <c r="O21" s="551">
        <v>1.3153164545454556</v>
      </c>
      <c r="P21" s="551">
        <v>1.4734847727272733</v>
      </c>
      <c r="Q21" s="551">
        <v>1.7150051818181815</v>
      </c>
      <c r="R21" s="551">
        <v>2.1033203181818179</v>
      </c>
      <c r="S21" s="553">
        <f t="shared" si="1"/>
        <v>1.5978279261363637</v>
      </c>
      <c r="T21" s="591">
        <v>0</v>
      </c>
    </row>
    <row r="22" spans="1:20" ht="13.5" customHeight="1">
      <c r="A22" s="269">
        <v>9.6</v>
      </c>
      <c r="B22" s="549">
        <v>0.94360299999999997</v>
      </c>
      <c r="C22" s="551">
        <v>0.33473049999999915</v>
      </c>
      <c r="D22" s="551">
        <v>3.3171964999999997</v>
      </c>
      <c r="E22" s="551">
        <v>2.64384</v>
      </c>
      <c r="F22" s="551">
        <v>2.2306225</v>
      </c>
      <c r="G22" s="551">
        <v>1.9477739999999999</v>
      </c>
      <c r="H22" s="551">
        <v>1.7473915</v>
      </c>
      <c r="I22" s="551">
        <v>1.6308235</v>
      </c>
      <c r="J22" s="551">
        <v>1.5499574999999997</v>
      </c>
      <c r="K22" s="551">
        <v>1.4838825</v>
      </c>
      <c r="L22" s="551">
        <v>0.99231900000000017</v>
      </c>
      <c r="M22" s="551">
        <v>1.0717084999999997</v>
      </c>
      <c r="N22" s="551">
        <v>1.1611789999999997</v>
      </c>
      <c r="O22" s="551">
        <v>1.272037000000001</v>
      </c>
      <c r="P22" s="551">
        <v>1.4275435000000005</v>
      </c>
      <c r="Q22" s="551">
        <v>1.6662080000000001</v>
      </c>
      <c r="R22" s="551">
        <v>2.0514064999999988</v>
      </c>
      <c r="S22" s="553">
        <f t="shared" si="1"/>
        <v>1.65803875</v>
      </c>
      <c r="T22" s="591">
        <v>0</v>
      </c>
    </row>
    <row r="23" spans="1:20" ht="13.5" customHeight="1">
      <c r="A23" s="269">
        <v>11</v>
      </c>
      <c r="B23" s="549">
        <v>0.95900849999999993</v>
      </c>
      <c r="C23" s="551">
        <v>0.361381018518518</v>
      </c>
      <c r="D23" s="551">
        <v>3.670683574074074</v>
      </c>
      <c r="E23" s="551">
        <v>2.9121997407407409</v>
      </c>
      <c r="F23" s="551">
        <v>2.4390356481481481</v>
      </c>
      <c r="G23" s="551">
        <v>2.1094740740740736</v>
      </c>
      <c r="H23" s="551">
        <v>1.8704934999999994</v>
      </c>
      <c r="I23" s="551">
        <v>1.7231630185185178</v>
      </c>
      <c r="J23" s="551">
        <v>1.6150508703703705</v>
      </c>
      <c r="K23" s="551">
        <v>1.523135314814815</v>
      </c>
      <c r="L23" s="551">
        <v>0.85803944444444458</v>
      </c>
      <c r="M23" s="551">
        <v>0.91936553703703705</v>
      </c>
      <c r="N23" s="551">
        <v>0.98922059259259321</v>
      </c>
      <c r="O23" s="551">
        <v>1.0766682222222226</v>
      </c>
      <c r="P23" s="551">
        <v>1.1988946111111112</v>
      </c>
      <c r="Q23" s="551">
        <v>1.3813423333333334</v>
      </c>
      <c r="R23" s="551">
        <v>1.6706196481481479</v>
      </c>
      <c r="S23" s="553">
        <f t="shared" si="1"/>
        <v>1.6449229467592592</v>
      </c>
      <c r="T23" s="591">
        <v>0</v>
      </c>
    </row>
    <row r="24" spans="1:20" ht="13.5" customHeight="1" thickBot="1">
      <c r="A24" s="270">
        <v>12.3</v>
      </c>
      <c r="B24" s="550">
        <v>0.95958149999999998</v>
      </c>
      <c r="C24" s="552">
        <v>0.26465649999999918</v>
      </c>
      <c r="D24" s="552">
        <v>3.9851929999999998</v>
      </c>
      <c r="E24" s="552">
        <v>3.1477694999999999</v>
      </c>
      <c r="F24" s="552">
        <v>2.6189550000000006</v>
      </c>
      <c r="G24" s="552">
        <v>2.2461169999999999</v>
      </c>
      <c r="H24" s="552">
        <v>1.9713024999999993</v>
      </c>
      <c r="I24" s="552">
        <v>1.7953139999999994</v>
      </c>
      <c r="J24" s="552">
        <v>1.6619090000000005</v>
      </c>
      <c r="K24" s="552">
        <v>1.5460915000000002</v>
      </c>
      <c r="L24" s="552">
        <v>0.69423699999999933</v>
      </c>
      <c r="M24" s="552">
        <v>0.74051849999999941</v>
      </c>
      <c r="N24" s="552">
        <v>0.79312350000000009</v>
      </c>
      <c r="O24" s="552">
        <v>0.85966149999999963</v>
      </c>
      <c r="P24" s="552">
        <v>0.95176349999999932</v>
      </c>
      <c r="Q24" s="552">
        <v>1.0823384999999996</v>
      </c>
      <c r="R24" s="552">
        <v>1.2826889999999995</v>
      </c>
      <c r="S24" s="554">
        <f>AVERAGE(C24:R24)</f>
        <v>1.6026024687499993</v>
      </c>
      <c r="T24" s="592">
        <v>0</v>
      </c>
    </row>
    <row r="25" spans="1:20" ht="13.5" customHeight="1">
      <c r="A25" s="271">
        <v>12.3</v>
      </c>
      <c r="B25" s="339">
        <v>0.93409999999999993</v>
      </c>
      <c r="C25" s="340">
        <v>0.53880000000000017</v>
      </c>
      <c r="D25" s="340">
        <v>0.65449999999999964</v>
      </c>
      <c r="E25" s="340">
        <v>0.74520000000000053</v>
      </c>
      <c r="F25" s="340">
        <v>0.82150000000000034</v>
      </c>
      <c r="G25" s="340">
        <v>0.88809999999999967</v>
      </c>
      <c r="H25" s="340">
        <v>0.94779999999999998</v>
      </c>
      <c r="I25" s="340">
        <v>1.0015000000000001</v>
      </c>
      <c r="J25" s="340">
        <v>1.0520000000000005</v>
      </c>
      <c r="K25" s="340">
        <v>1.1020000000000003</v>
      </c>
      <c r="L25" s="340">
        <v>1.1539999999999999</v>
      </c>
      <c r="M25" s="340">
        <v>1.2127999999999997</v>
      </c>
      <c r="N25" s="340">
        <v>1.2850999999999999</v>
      </c>
      <c r="O25" s="340">
        <v>1.3936000000000002</v>
      </c>
      <c r="P25" s="340">
        <v>1.5564999999999998</v>
      </c>
      <c r="Q25" s="340">
        <v>1.8013000000000003</v>
      </c>
      <c r="R25" s="340">
        <v>2.1723999999999997</v>
      </c>
      <c r="S25" s="341">
        <v>1.1454437500000001</v>
      </c>
      <c r="T25" s="590">
        <v>0</v>
      </c>
    </row>
    <row r="26" spans="1:20" ht="13.5" customHeight="1">
      <c r="A26" s="272">
        <v>13.1</v>
      </c>
      <c r="B26" s="342">
        <v>0.94043999999999994</v>
      </c>
      <c r="C26" s="340">
        <v>0.48039999999999949</v>
      </c>
      <c r="D26" s="340">
        <v>0.58590000000000053</v>
      </c>
      <c r="E26" s="340">
        <v>0.66880000000000006</v>
      </c>
      <c r="F26" s="340">
        <v>0.73890000000000011</v>
      </c>
      <c r="G26" s="340">
        <v>0.80040000000000067</v>
      </c>
      <c r="H26" s="340">
        <v>0.85600000000000076</v>
      </c>
      <c r="I26" s="340">
        <v>0.90620000000000012</v>
      </c>
      <c r="J26" s="340">
        <v>0.95359999999999978</v>
      </c>
      <c r="K26" s="340">
        <v>1.0009000000000006</v>
      </c>
      <c r="L26" s="340">
        <v>1.0503</v>
      </c>
      <c r="M26" s="340">
        <v>1.1066999999999991</v>
      </c>
      <c r="N26" s="340">
        <v>1.1768999999999998</v>
      </c>
      <c r="O26" s="340">
        <v>1.2833999999999994</v>
      </c>
      <c r="P26" s="340">
        <v>1.4417</v>
      </c>
      <c r="Q26" s="340">
        <v>1.6772999999999998</v>
      </c>
      <c r="R26" s="340">
        <v>2.0289999999999999</v>
      </c>
      <c r="S26" s="341">
        <v>1.0472750000000002</v>
      </c>
      <c r="T26" s="591">
        <v>0</v>
      </c>
    </row>
    <row r="27" spans="1:20" ht="13.5" customHeight="1">
      <c r="A27" s="272">
        <v>14</v>
      </c>
      <c r="B27" s="342">
        <v>0.94567999999999997</v>
      </c>
      <c r="C27" s="340">
        <v>0.44660000000000011</v>
      </c>
      <c r="D27" s="340">
        <v>0.54840000000000089</v>
      </c>
      <c r="E27" s="340">
        <v>0.6283000000000003</v>
      </c>
      <c r="F27" s="340">
        <v>0.69589999999999996</v>
      </c>
      <c r="G27" s="340">
        <v>0.75539999999999985</v>
      </c>
      <c r="H27" s="340">
        <v>0.80930000000000035</v>
      </c>
      <c r="I27" s="340">
        <v>0.85760000000000058</v>
      </c>
      <c r="J27" s="340">
        <v>0.90350000000000019</v>
      </c>
      <c r="K27" s="340">
        <v>0.94919999999999938</v>
      </c>
      <c r="L27" s="340">
        <v>0.99710000000000054</v>
      </c>
      <c r="M27" s="340">
        <v>1.0518000000000001</v>
      </c>
      <c r="N27" s="340">
        <v>1.1202000000000005</v>
      </c>
      <c r="O27" s="340">
        <v>1.2243000000000004</v>
      </c>
      <c r="P27" s="340">
        <v>1.3763999999999994</v>
      </c>
      <c r="Q27" s="340">
        <v>1.6007000000000007</v>
      </c>
      <c r="R27" s="340">
        <v>1.9337999999999997</v>
      </c>
      <c r="S27" s="341">
        <v>0.99365625000000024</v>
      </c>
      <c r="T27" s="591">
        <v>0</v>
      </c>
    </row>
    <row r="28" spans="1:20" ht="13.5" customHeight="1">
      <c r="A28" s="272">
        <v>15</v>
      </c>
      <c r="B28" s="342">
        <v>0.94977</v>
      </c>
      <c r="C28" s="340">
        <v>0.41389999999999993</v>
      </c>
      <c r="D28" s="340">
        <v>0.51789999999999914</v>
      </c>
      <c r="E28" s="340">
        <v>0.59820000000000029</v>
      </c>
      <c r="F28" s="340">
        <v>0.66559999999999953</v>
      </c>
      <c r="G28" s="340">
        <v>0.72450000000000081</v>
      </c>
      <c r="H28" s="340">
        <v>0.77740000000000009</v>
      </c>
      <c r="I28" s="340">
        <v>0.82460000000000022</v>
      </c>
      <c r="J28" s="340">
        <v>0.86929999999999996</v>
      </c>
      <c r="K28" s="340">
        <v>0.91360000000000063</v>
      </c>
      <c r="L28" s="340">
        <v>0.95980000000000043</v>
      </c>
      <c r="M28" s="340">
        <v>1.0123999999999995</v>
      </c>
      <c r="N28" s="340">
        <v>1.0777000000000001</v>
      </c>
      <c r="O28" s="340">
        <v>1.1768999999999998</v>
      </c>
      <c r="P28" s="340">
        <v>1.3186999999999998</v>
      </c>
      <c r="Q28" s="340">
        <v>1.5270000000000001</v>
      </c>
      <c r="R28" s="340">
        <v>1.8395000000000001</v>
      </c>
      <c r="S28" s="341">
        <v>0.95106250000000014</v>
      </c>
      <c r="T28" s="591">
        <v>0</v>
      </c>
    </row>
    <row r="29" spans="1:20" ht="13.5" customHeight="1">
      <c r="A29" s="272">
        <v>16</v>
      </c>
      <c r="B29" s="342">
        <v>0.95369000000000004</v>
      </c>
      <c r="C29" s="340">
        <v>0.36989999999999945</v>
      </c>
      <c r="D29" s="340">
        <v>0.47420000000000151</v>
      </c>
      <c r="E29" s="340">
        <v>0.55330000000000013</v>
      </c>
      <c r="F29" s="340">
        <v>0.61899999999999977</v>
      </c>
      <c r="G29" s="340">
        <v>0.67609999999999992</v>
      </c>
      <c r="H29" s="340">
        <v>0.72710000000000008</v>
      </c>
      <c r="I29" s="340">
        <v>0.77230000000000043</v>
      </c>
      <c r="J29" s="340">
        <v>0.81489999999999974</v>
      </c>
      <c r="K29" s="340">
        <v>0.85700000000000021</v>
      </c>
      <c r="L29" s="340">
        <v>0.90090000000000003</v>
      </c>
      <c r="M29" s="340">
        <v>0.95089999999999986</v>
      </c>
      <c r="N29" s="340">
        <v>1.0130999999999997</v>
      </c>
      <c r="O29" s="340">
        <v>1.1074999999999999</v>
      </c>
      <c r="P29" s="340">
        <v>1.2401999999999997</v>
      </c>
      <c r="Q29" s="340">
        <v>1.4343000000000004</v>
      </c>
      <c r="R29" s="340">
        <v>1.7289000000000003</v>
      </c>
      <c r="S29" s="341">
        <v>0.88997499999999996</v>
      </c>
      <c r="T29" s="591">
        <v>0</v>
      </c>
    </row>
    <row r="30" spans="1:20" ht="13.5" customHeight="1">
      <c r="A30" s="272">
        <v>17</v>
      </c>
      <c r="B30" s="342">
        <v>0.95721000000000001</v>
      </c>
      <c r="C30" s="340">
        <v>0.34830000000000005</v>
      </c>
      <c r="D30" s="340">
        <v>0.45669999999999966</v>
      </c>
      <c r="E30" s="340">
        <v>0.53710000000000058</v>
      </c>
      <c r="F30" s="340">
        <v>0.6034000000000006</v>
      </c>
      <c r="G30" s="340">
        <v>0.66049999999999986</v>
      </c>
      <c r="H30" s="340">
        <v>0.7112999999999996</v>
      </c>
      <c r="I30" s="340">
        <v>0.75599999999999934</v>
      </c>
      <c r="J30" s="340">
        <v>0.79800000000000004</v>
      </c>
      <c r="K30" s="340">
        <v>0.8395999999999999</v>
      </c>
      <c r="L30" s="340">
        <v>0.88310000000000066</v>
      </c>
      <c r="M30" s="340">
        <v>0.9328000000000003</v>
      </c>
      <c r="N30" s="340">
        <v>0.99589999999999979</v>
      </c>
      <c r="O30" s="340">
        <v>1.0926999999999998</v>
      </c>
      <c r="P30" s="340">
        <v>1.2258999999999993</v>
      </c>
      <c r="Q30" s="340">
        <v>1.4192</v>
      </c>
      <c r="R30" s="340">
        <v>1.7121000000000004</v>
      </c>
      <c r="S30" s="341">
        <v>0.87328749999999999</v>
      </c>
      <c r="T30" s="591">
        <v>0</v>
      </c>
    </row>
    <row r="31" spans="1:20" ht="13.5" customHeight="1">
      <c r="A31" s="272">
        <v>18</v>
      </c>
      <c r="B31" s="342">
        <v>0.95955000000000001</v>
      </c>
      <c r="C31" s="340">
        <v>0.3423000000000016</v>
      </c>
      <c r="D31" s="340">
        <v>0.45669999999999966</v>
      </c>
      <c r="E31" s="340">
        <v>0.54089999999999883</v>
      </c>
      <c r="F31" s="340">
        <v>0.60899999999999999</v>
      </c>
      <c r="G31" s="340">
        <v>0.66709999999999958</v>
      </c>
      <c r="H31" s="340">
        <v>0.71899999999999942</v>
      </c>
      <c r="I31" s="340">
        <v>0.76470000000000038</v>
      </c>
      <c r="J31" s="340">
        <v>0.80760000000000076</v>
      </c>
      <c r="K31" s="340">
        <v>0.85029999999999983</v>
      </c>
      <c r="L31" s="340">
        <v>0.89550000000000018</v>
      </c>
      <c r="M31" s="340">
        <v>0.94790000000000063</v>
      </c>
      <c r="N31" s="340">
        <v>1.0156000000000001</v>
      </c>
      <c r="O31" s="340">
        <v>1.1204000000000001</v>
      </c>
      <c r="P31" s="340">
        <v>1.2604999999999995</v>
      </c>
      <c r="Q31" s="340">
        <v>1.4610000000000003</v>
      </c>
      <c r="R31" s="340">
        <v>1.7641</v>
      </c>
      <c r="S31" s="341">
        <v>0.88891250000000022</v>
      </c>
      <c r="T31" s="591">
        <v>0</v>
      </c>
    </row>
    <row r="32" spans="1:20" ht="13.5" customHeight="1">
      <c r="A32" s="272">
        <v>18.899999999999999</v>
      </c>
      <c r="B32" s="342">
        <v>0.96108000000000005</v>
      </c>
      <c r="C32" s="340">
        <v>0.33610000000000184</v>
      </c>
      <c r="D32" s="340">
        <v>0.46180000000000021</v>
      </c>
      <c r="E32" s="340">
        <v>0.55100000000000016</v>
      </c>
      <c r="F32" s="340">
        <v>0.62199999999999989</v>
      </c>
      <c r="G32" s="340">
        <v>0.68270000000000053</v>
      </c>
      <c r="H32" s="340">
        <v>0.73730000000000118</v>
      </c>
      <c r="I32" s="340">
        <v>0.78470000000000084</v>
      </c>
      <c r="J32" s="340">
        <v>0.82950000000000124</v>
      </c>
      <c r="K32" s="340">
        <v>0.87450000000000117</v>
      </c>
      <c r="L32" s="340">
        <v>0.92249999999999943</v>
      </c>
      <c r="M32" s="340">
        <v>0.9786999999999999</v>
      </c>
      <c r="N32" s="340">
        <v>1.0519000000000007</v>
      </c>
      <c r="O32" s="340">
        <v>1.164299999999999</v>
      </c>
      <c r="P32" s="340">
        <v>1.3096000000000005</v>
      </c>
      <c r="Q32" s="340">
        <v>1.5136000000000003</v>
      </c>
      <c r="R32" s="340">
        <v>1.8201999999999998</v>
      </c>
      <c r="S32" s="341">
        <v>0.91502500000000042</v>
      </c>
      <c r="T32" s="591">
        <v>0</v>
      </c>
    </row>
    <row r="33" spans="1:24" ht="13.5" customHeight="1">
      <c r="A33" s="272">
        <v>19.7</v>
      </c>
      <c r="B33" s="342">
        <v>0.96025000000000005</v>
      </c>
      <c r="C33" s="340">
        <v>0.2911999999999999</v>
      </c>
      <c r="D33" s="340">
        <v>0.4311000000000007</v>
      </c>
      <c r="E33" s="340">
        <v>0.52770000000000117</v>
      </c>
      <c r="F33" s="340">
        <v>0.60409999999999897</v>
      </c>
      <c r="G33" s="340">
        <v>0.66899999999999871</v>
      </c>
      <c r="H33" s="340">
        <v>0.72630000000000017</v>
      </c>
      <c r="I33" s="340">
        <v>0.77609999999999957</v>
      </c>
      <c r="J33" s="340">
        <v>0.82349999999999923</v>
      </c>
      <c r="K33" s="340">
        <v>0.87199999999999989</v>
      </c>
      <c r="L33" s="340">
        <v>0.92389999999999972</v>
      </c>
      <c r="M33" s="340">
        <v>0.98489999999999966</v>
      </c>
      <c r="N33" s="340">
        <v>1.0645000000000007</v>
      </c>
      <c r="O33" s="340">
        <v>1.1847999999999992</v>
      </c>
      <c r="P33" s="340">
        <v>1.3361999999999998</v>
      </c>
      <c r="Q33" s="340">
        <v>1.5461000000000009</v>
      </c>
      <c r="R33" s="340">
        <v>1.8609000000000009</v>
      </c>
      <c r="S33" s="341">
        <v>0.91389374999999995</v>
      </c>
      <c r="T33" s="591">
        <v>0</v>
      </c>
    </row>
    <row r="34" spans="1:24" ht="13.5" customHeight="1" thickBot="1">
      <c r="A34" s="273">
        <v>20.5</v>
      </c>
      <c r="B34" s="343">
        <v>0.95699000000000001</v>
      </c>
      <c r="C34" s="344">
        <v>0.17650000000000077</v>
      </c>
      <c r="D34" s="344">
        <v>0.34100000000000108</v>
      </c>
      <c r="E34" s="344">
        <v>0.45059999999999789</v>
      </c>
      <c r="F34" s="344">
        <v>0.53359999999999985</v>
      </c>
      <c r="G34" s="344">
        <v>0.60320000000000107</v>
      </c>
      <c r="H34" s="344">
        <v>0.66479999999999961</v>
      </c>
      <c r="I34" s="344">
        <v>0.71879999999999988</v>
      </c>
      <c r="J34" s="344">
        <v>0.77009999999999934</v>
      </c>
      <c r="K34" s="344">
        <v>0.82319999999999993</v>
      </c>
      <c r="L34" s="344">
        <v>0.88049999999999962</v>
      </c>
      <c r="M34" s="344">
        <v>0.94960000000000022</v>
      </c>
      <c r="N34" s="344">
        <v>1.0393000000000008</v>
      </c>
      <c r="O34" s="344">
        <v>1.1723999999999997</v>
      </c>
      <c r="P34" s="344">
        <v>1.3372000000000011</v>
      </c>
      <c r="Q34" s="344">
        <v>1.563699999999999</v>
      </c>
      <c r="R34" s="344">
        <v>1.900500000000001</v>
      </c>
      <c r="S34" s="345">
        <v>0.87031250000000004</v>
      </c>
      <c r="T34" s="592">
        <v>0</v>
      </c>
    </row>
    <row r="35" spans="1:24" ht="13.5" customHeight="1">
      <c r="A35" s="274">
        <v>20.5</v>
      </c>
      <c r="B35" s="339">
        <v>0.93637000000000004</v>
      </c>
      <c r="C35" s="340">
        <v>0.29449999999999932</v>
      </c>
      <c r="D35" s="340">
        <v>0.54200000000000159</v>
      </c>
      <c r="E35" s="340">
        <v>0.69759999999999778</v>
      </c>
      <c r="F35" s="340">
        <v>0.81159999999999854</v>
      </c>
      <c r="G35" s="340">
        <v>0.90820000000000078</v>
      </c>
      <c r="H35" s="340">
        <v>0.99380000000000024</v>
      </c>
      <c r="I35" s="340">
        <v>1.0698000000000008</v>
      </c>
      <c r="J35" s="340">
        <v>1.1431000000000004</v>
      </c>
      <c r="K35" s="340">
        <v>1.2222000000000008</v>
      </c>
      <c r="L35" s="340">
        <v>1.3104999999999993</v>
      </c>
      <c r="M35" s="340">
        <v>1.4195999999999991</v>
      </c>
      <c r="N35" s="340">
        <v>1.5713000000000008</v>
      </c>
      <c r="O35" s="340">
        <v>1.8023999999999987</v>
      </c>
      <c r="P35" s="340">
        <v>2.0842000000000009</v>
      </c>
      <c r="Q35" s="340">
        <v>2.4596999999999998</v>
      </c>
      <c r="R35" s="340">
        <v>2.9984999999999999</v>
      </c>
      <c r="S35" s="341">
        <v>1.3330625</v>
      </c>
      <c r="T35" s="590">
        <v>0</v>
      </c>
      <c r="X35" s="282"/>
    </row>
    <row r="36" spans="1:24" ht="13.5" customHeight="1">
      <c r="A36" s="275">
        <v>21.5</v>
      </c>
      <c r="B36" s="342">
        <v>0.9410599999999999</v>
      </c>
      <c r="C36" s="340">
        <v>7.8699999999997772E-2</v>
      </c>
      <c r="D36" s="340">
        <v>0.4001000000000019</v>
      </c>
      <c r="E36" s="340">
        <v>0.59550000000000125</v>
      </c>
      <c r="F36" s="340">
        <v>0.73410000000000153</v>
      </c>
      <c r="G36" s="340">
        <v>0.84860000000000113</v>
      </c>
      <c r="H36" s="340">
        <v>0.95099999999999696</v>
      </c>
      <c r="I36" s="340">
        <v>1.0399000000000029</v>
      </c>
      <c r="J36" s="340">
        <v>1.1267999999999994</v>
      </c>
      <c r="K36" s="340">
        <v>1.2228999999999992</v>
      </c>
      <c r="L36" s="340">
        <v>1.3322000000000003</v>
      </c>
      <c r="M36" s="340">
        <v>1.4678000000000004</v>
      </c>
      <c r="N36" s="340">
        <v>1.6544000000000008</v>
      </c>
      <c r="O36" s="340">
        <v>1.9238999999999979</v>
      </c>
      <c r="P36" s="340">
        <v>2.2431000000000001</v>
      </c>
      <c r="Q36" s="340">
        <v>2.645999999999999</v>
      </c>
      <c r="R36" s="340">
        <v>3.1955000000000009</v>
      </c>
      <c r="S36" s="341">
        <v>1.3412812500000002</v>
      </c>
      <c r="T36" s="591">
        <v>0</v>
      </c>
      <c r="X36" s="282"/>
    </row>
    <row r="37" spans="1:24" ht="13.5" customHeight="1">
      <c r="A37" s="275">
        <v>22.5</v>
      </c>
      <c r="B37" s="342">
        <v>0.94513000000000003</v>
      </c>
      <c r="C37" s="346">
        <v>-1.8900000000002137E-2</v>
      </c>
      <c r="D37" s="340">
        <v>0.32800000000000296</v>
      </c>
      <c r="E37" s="340">
        <v>0.5379999999999967</v>
      </c>
      <c r="F37" s="340">
        <v>0.68709999999999738</v>
      </c>
      <c r="G37" s="340">
        <v>0.80770000000000053</v>
      </c>
      <c r="H37" s="340">
        <v>0.91600000000000037</v>
      </c>
      <c r="I37" s="340">
        <v>1.0091999999999999</v>
      </c>
      <c r="J37" s="340">
        <v>1.1027000000000022</v>
      </c>
      <c r="K37" s="340">
        <v>1.2038999999999973</v>
      </c>
      <c r="L37" s="340">
        <v>1.3212999999999973</v>
      </c>
      <c r="M37" s="340">
        <v>1.4656999999999982</v>
      </c>
      <c r="N37" s="340">
        <v>1.6646999999999998</v>
      </c>
      <c r="O37" s="340">
        <v>1.9419000000000004</v>
      </c>
      <c r="P37" s="340">
        <v>2.2654999999999994</v>
      </c>
      <c r="Q37" s="340">
        <v>2.6651999999999987</v>
      </c>
      <c r="R37" s="340">
        <v>3.190100000000001</v>
      </c>
      <c r="S37" s="341">
        <v>1.3180062499999994</v>
      </c>
      <c r="T37" s="591">
        <v>0</v>
      </c>
      <c r="X37" s="282"/>
    </row>
    <row r="38" spans="1:24" ht="13.5" customHeight="1">
      <c r="A38" s="275">
        <v>24</v>
      </c>
      <c r="B38" s="342">
        <v>0.94941999999999993</v>
      </c>
      <c r="C38" s="340">
        <v>0.17139999999999844</v>
      </c>
      <c r="D38" s="340">
        <v>0.41399999999999793</v>
      </c>
      <c r="E38" s="340">
        <v>0.56559999999999988</v>
      </c>
      <c r="F38" s="340">
        <v>0.67590000000000217</v>
      </c>
      <c r="G38" s="340">
        <v>0.76770000000000138</v>
      </c>
      <c r="H38" s="340">
        <v>0.84880000000000067</v>
      </c>
      <c r="I38" s="340">
        <v>0.92340000000000089</v>
      </c>
      <c r="J38" s="340">
        <v>0.9953000000000003</v>
      </c>
      <c r="K38" s="340">
        <v>1.0721000000000007</v>
      </c>
      <c r="L38" s="340">
        <v>1.158100000000001</v>
      </c>
      <c r="M38" s="340">
        <v>1.2667999999999999</v>
      </c>
      <c r="N38" s="340">
        <v>1.4242999999999988</v>
      </c>
      <c r="O38" s="340">
        <v>1.6491999999999987</v>
      </c>
      <c r="P38" s="340">
        <v>1.9109999999999996</v>
      </c>
      <c r="Q38" s="340">
        <v>2.2494999999999994</v>
      </c>
      <c r="R38" s="340">
        <v>2.7158999999999995</v>
      </c>
      <c r="S38" s="341">
        <v>1.1755624999999998</v>
      </c>
      <c r="T38" s="591">
        <v>0</v>
      </c>
      <c r="X38" s="282"/>
    </row>
    <row r="39" spans="1:24" ht="13.5" customHeight="1">
      <c r="A39" s="275">
        <v>25</v>
      </c>
      <c r="B39" s="342">
        <v>0.95165000000000011</v>
      </c>
      <c r="C39" s="340">
        <v>0.24230000000000018</v>
      </c>
      <c r="D39" s="340">
        <v>0.43819999999999837</v>
      </c>
      <c r="E39" s="340">
        <v>0.56440000000000268</v>
      </c>
      <c r="F39" s="340">
        <v>0.65920000000000201</v>
      </c>
      <c r="G39" s="340">
        <v>0.73819999999999908</v>
      </c>
      <c r="H39" s="340">
        <v>0.80850000000000044</v>
      </c>
      <c r="I39" s="340">
        <v>0.87229999999999919</v>
      </c>
      <c r="J39" s="340">
        <v>0.93290000000000006</v>
      </c>
      <c r="K39" s="340">
        <v>0.99780000000000157</v>
      </c>
      <c r="L39" s="340">
        <v>1.0686</v>
      </c>
      <c r="M39" s="340">
        <v>1.1588000000000012</v>
      </c>
      <c r="N39" s="340">
        <v>1.2881999999999998</v>
      </c>
      <c r="O39" s="340">
        <v>1.4757999999999996</v>
      </c>
      <c r="P39" s="340">
        <v>1.7002999999999986</v>
      </c>
      <c r="Q39" s="340">
        <v>1.9986999999999995</v>
      </c>
      <c r="R39" s="340">
        <v>2.4244000000000003</v>
      </c>
      <c r="S39" s="341">
        <v>1.0855375</v>
      </c>
      <c r="T39" s="591">
        <v>0</v>
      </c>
      <c r="X39" s="282"/>
    </row>
    <row r="40" spans="1:24" ht="13.5" customHeight="1">
      <c r="A40" s="275">
        <v>26.4</v>
      </c>
      <c r="B40" s="342">
        <v>0.95484999999999998</v>
      </c>
      <c r="C40" s="340">
        <v>0.25489999999999924</v>
      </c>
      <c r="D40" s="340">
        <v>0.42149999999999821</v>
      </c>
      <c r="E40" s="340">
        <v>0.53119999999999834</v>
      </c>
      <c r="F40" s="340">
        <v>0.61530000000000129</v>
      </c>
      <c r="G40" s="340">
        <v>0.68609999999999971</v>
      </c>
      <c r="H40" s="340">
        <v>0.7480999999999991</v>
      </c>
      <c r="I40" s="340">
        <v>0.80339999999999989</v>
      </c>
      <c r="J40" s="340">
        <v>0.85719999999999885</v>
      </c>
      <c r="K40" s="340">
        <v>0.91130000000000067</v>
      </c>
      <c r="L40" s="340">
        <v>0.97029999999999994</v>
      </c>
      <c r="M40" s="340">
        <v>1.0443999999999996</v>
      </c>
      <c r="N40" s="340">
        <v>1.1501000000000001</v>
      </c>
      <c r="O40" s="340">
        <v>1.3043999999999993</v>
      </c>
      <c r="P40" s="340">
        <v>1.4939999999999998</v>
      </c>
      <c r="Q40" s="340">
        <v>1.753400000000001</v>
      </c>
      <c r="R40" s="340">
        <v>2.1319999999999997</v>
      </c>
      <c r="S40" s="341">
        <v>0.97984999999999967</v>
      </c>
      <c r="T40" s="591">
        <v>0</v>
      </c>
      <c r="X40" s="282"/>
    </row>
    <row r="41" spans="1:24" ht="13.5" customHeight="1">
      <c r="A41" s="275">
        <v>28</v>
      </c>
      <c r="B41" s="342">
        <v>0.95843</v>
      </c>
      <c r="C41" s="340">
        <v>0.26719999999999899</v>
      </c>
      <c r="D41" s="340">
        <v>0.41819999999999879</v>
      </c>
      <c r="E41" s="340">
        <v>0.51919999999999789</v>
      </c>
      <c r="F41" s="340">
        <v>0.59750000000000014</v>
      </c>
      <c r="G41" s="340">
        <v>0.66310000000000002</v>
      </c>
      <c r="H41" s="340">
        <v>0.72029999999999994</v>
      </c>
      <c r="I41" s="340">
        <v>0.77129999999999832</v>
      </c>
      <c r="J41" s="340">
        <v>0.81959999999999944</v>
      </c>
      <c r="K41" s="340">
        <v>0.86920000000000108</v>
      </c>
      <c r="L41" s="340">
        <v>0.92220000000000013</v>
      </c>
      <c r="M41" s="340">
        <v>0.98830000000000062</v>
      </c>
      <c r="N41" s="340">
        <v>1.0823</v>
      </c>
      <c r="O41" s="340">
        <v>1.2199000000000009</v>
      </c>
      <c r="P41" s="340">
        <v>1.3917000000000002</v>
      </c>
      <c r="Q41" s="340">
        <v>1.6287000000000003</v>
      </c>
      <c r="R41" s="340">
        <v>1.9777000000000005</v>
      </c>
      <c r="S41" s="341">
        <v>0.92852499999999982</v>
      </c>
      <c r="T41" s="591">
        <v>0</v>
      </c>
      <c r="X41" s="282"/>
    </row>
    <row r="42" spans="1:24" ht="13.5" customHeight="1">
      <c r="A42" s="275">
        <v>30</v>
      </c>
      <c r="B42" s="342">
        <v>0.96129999999999993</v>
      </c>
      <c r="C42" s="340">
        <v>0.27799999999999869</v>
      </c>
      <c r="D42" s="340">
        <v>0.42650000000000077</v>
      </c>
      <c r="E42" s="340">
        <v>0.527199999999997</v>
      </c>
      <c r="F42" s="340">
        <v>0.60500000000000043</v>
      </c>
      <c r="G42" s="340">
        <v>0.66969999999999885</v>
      </c>
      <c r="H42" s="340">
        <v>0.7262000000000004</v>
      </c>
      <c r="I42" s="340">
        <v>0.77630000000000088</v>
      </c>
      <c r="J42" s="340">
        <v>0.82369999999999877</v>
      </c>
      <c r="K42" s="340">
        <v>0.87190000000000012</v>
      </c>
      <c r="L42" s="340">
        <v>0.92379999999999995</v>
      </c>
      <c r="M42" s="340">
        <v>0.98750000000000071</v>
      </c>
      <c r="N42" s="340">
        <v>1.0797000000000008</v>
      </c>
      <c r="O42" s="340">
        <v>1.2152000000000012</v>
      </c>
      <c r="P42" s="340">
        <v>1.3825000000000003</v>
      </c>
      <c r="Q42" s="340">
        <v>1.6149000000000004</v>
      </c>
      <c r="R42" s="340">
        <v>1.9550000000000001</v>
      </c>
      <c r="S42" s="341">
        <v>0.92894374999999996</v>
      </c>
      <c r="T42" s="591">
        <v>0</v>
      </c>
      <c r="X42" s="282"/>
    </row>
    <row r="43" spans="1:24" ht="13.5" customHeight="1">
      <c r="A43" s="275">
        <v>32</v>
      </c>
      <c r="B43" s="342">
        <v>0.96298000000000006</v>
      </c>
      <c r="C43" s="340">
        <v>0.27789999999999893</v>
      </c>
      <c r="D43" s="340">
        <v>0.43130000000000024</v>
      </c>
      <c r="E43" s="340">
        <v>0.53579999999999828</v>
      </c>
      <c r="F43" s="340">
        <v>0.61560000000000059</v>
      </c>
      <c r="G43" s="340">
        <v>0.68159999999999954</v>
      </c>
      <c r="H43" s="340">
        <v>0.7397999999999989</v>
      </c>
      <c r="I43" s="340">
        <v>0.79100000000000037</v>
      </c>
      <c r="J43" s="340">
        <v>0.83819999999999872</v>
      </c>
      <c r="K43" s="340">
        <v>0.88699999999999868</v>
      </c>
      <c r="L43" s="340">
        <v>0.93839999999999968</v>
      </c>
      <c r="M43" s="340">
        <v>1.0020000000000007</v>
      </c>
      <c r="N43" s="340">
        <v>1.0937000000000001</v>
      </c>
      <c r="O43" s="340">
        <v>1.2248000000000001</v>
      </c>
      <c r="P43" s="340">
        <v>1.3863000000000003</v>
      </c>
      <c r="Q43" s="340">
        <v>1.6067999999999998</v>
      </c>
      <c r="R43" s="340">
        <v>1.9299999999999997</v>
      </c>
      <c r="S43" s="341">
        <v>0.93626249999999966</v>
      </c>
      <c r="T43" s="591">
        <v>0</v>
      </c>
      <c r="X43" s="282"/>
    </row>
    <row r="44" spans="1:24" ht="13.5" customHeight="1" thickBot="1">
      <c r="A44" s="276">
        <v>34</v>
      </c>
      <c r="B44" s="343">
        <v>0.95980999999999994</v>
      </c>
      <c r="C44" s="344">
        <v>0.1988999999999983</v>
      </c>
      <c r="D44" s="344">
        <v>0.35600000000000165</v>
      </c>
      <c r="E44" s="344">
        <v>0.46240000000000236</v>
      </c>
      <c r="F44" s="344">
        <v>0.54250000000000043</v>
      </c>
      <c r="G44" s="344">
        <v>0.60860000000000092</v>
      </c>
      <c r="H44" s="344">
        <v>0.66629999999999967</v>
      </c>
      <c r="I44" s="344">
        <v>0.71759999999999913</v>
      </c>
      <c r="J44" s="344">
        <v>0.76469999999999949</v>
      </c>
      <c r="K44" s="344">
        <v>0.81320000000000014</v>
      </c>
      <c r="L44" s="344">
        <v>0.86490000000000045</v>
      </c>
      <c r="M44" s="344">
        <v>0.92810000000000059</v>
      </c>
      <c r="N44" s="344">
        <v>1.0167999999999999</v>
      </c>
      <c r="O44" s="344">
        <v>1.1418999999999997</v>
      </c>
      <c r="P44" s="344">
        <v>1.2971000000000004</v>
      </c>
      <c r="Q44" s="344">
        <v>1.5091000000000001</v>
      </c>
      <c r="R44" s="344">
        <v>1.8217999999999996</v>
      </c>
      <c r="S44" s="345">
        <v>0.85686875000000018</v>
      </c>
      <c r="T44" s="592">
        <v>0</v>
      </c>
      <c r="X44" s="282"/>
    </row>
    <row r="45" spans="1:24" ht="13.5" customHeight="1">
      <c r="A45" s="277">
        <v>30.5</v>
      </c>
      <c r="B45" s="339">
        <v>0.93791999999999998</v>
      </c>
      <c r="C45" s="340">
        <v>0.37079999999999913</v>
      </c>
      <c r="D45" s="340">
        <v>0.57950000000000301</v>
      </c>
      <c r="E45" s="340">
        <v>0.71529999999999916</v>
      </c>
      <c r="F45" s="340">
        <v>0.81700000000000017</v>
      </c>
      <c r="G45" s="340">
        <v>0.90090000000000003</v>
      </c>
      <c r="H45" s="340">
        <v>0.97579999999999956</v>
      </c>
      <c r="I45" s="340">
        <v>1.0426000000000002</v>
      </c>
      <c r="J45" s="340">
        <v>1.1062999999999992</v>
      </c>
      <c r="K45" s="340">
        <v>1.1711999999999989</v>
      </c>
      <c r="L45" s="340">
        <v>1.2431999999999999</v>
      </c>
      <c r="M45" s="340">
        <v>1.3338000000000001</v>
      </c>
      <c r="N45" s="340">
        <v>1.4682000000000013</v>
      </c>
      <c r="O45" s="340">
        <v>1.6649999999999991</v>
      </c>
      <c r="P45" s="340">
        <v>1.9126999999999992</v>
      </c>
      <c r="Q45" s="340">
        <v>2.2520000000000007</v>
      </c>
      <c r="R45" s="340">
        <v>2.7435000000000009</v>
      </c>
      <c r="S45" s="341">
        <v>1.2686124999999999</v>
      </c>
      <c r="T45" s="590">
        <v>0</v>
      </c>
      <c r="X45" s="282"/>
    </row>
    <row r="46" spans="1:24" ht="13.5" customHeight="1">
      <c r="A46" s="278">
        <v>32</v>
      </c>
      <c r="B46" s="342">
        <v>0.9426000000000001</v>
      </c>
      <c r="C46" s="340">
        <v>0.33190000000000097</v>
      </c>
      <c r="D46" s="340">
        <v>0.53230000000000288</v>
      </c>
      <c r="E46" s="340">
        <v>0.6617999999999995</v>
      </c>
      <c r="F46" s="340">
        <v>0.75760000000000005</v>
      </c>
      <c r="G46" s="340">
        <v>0.83859999999999957</v>
      </c>
      <c r="H46" s="340">
        <v>0.90879999999999939</v>
      </c>
      <c r="I46" s="340">
        <v>0.97300000000000075</v>
      </c>
      <c r="J46" s="340">
        <v>1.0351999999999997</v>
      </c>
      <c r="K46" s="340">
        <v>1.097999999999999</v>
      </c>
      <c r="L46" s="340">
        <v>1.1684000000000001</v>
      </c>
      <c r="M46" s="340">
        <v>1.2580000000000009</v>
      </c>
      <c r="N46" s="340">
        <v>1.3917000000000002</v>
      </c>
      <c r="O46" s="340">
        <v>1.5858000000000008</v>
      </c>
      <c r="P46" s="340">
        <v>1.8262999999999998</v>
      </c>
      <c r="Q46" s="340">
        <v>2.1517999999999997</v>
      </c>
      <c r="R46" s="340">
        <v>2.6159999999999997</v>
      </c>
      <c r="S46" s="341">
        <v>1.1959500000000003</v>
      </c>
      <c r="T46" s="591">
        <v>0</v>
      </c>
    </row>
    <row r="47" spans="1:24" ht="13.5" customHeight="1">
      <c r="A47" s="278">
        <v>34</v>
      </c>
      <c r="B47" s="342">
        <v>0.94771000000000005</v>
      </c>
      <c r="C47" s="340">
        <v>0.29189999999999827</v>
      </c>
      <c r="D47" s="340">
        <v>0.49000000000000199</v>
      </c>
      <c r="E47" s="340">
        <v>0.61739999999999995</v>
      </c>
      <c r="F47" s="340">
        <v>0.71149999999999736</v>
      </c>
      <c r="G47" s="340">
        <v>0.78960000000000008</v>
      </c>
      <c r="H47" s="340">
        <v>0.85929999999999929</v>
      </c>
      <c r="I47" s="340">
        <v>0.9225999999999992</v>
      </c>
      <c r="J47" s="340">
        <v>0.98369999999999891</v>
      </c>
      <c r="K47" s="340">
        <v>1.0472000000000001</v>
      </c>
      <c r="L47" s="340">
        <v>1.1179000000000006</v>
      </c>
      <c r="M47" s="340">
        <v>1.2081</v>
      </c>
      <c r="N47" s="340">
        <v>1.3437999999999999</v>
      </c>
      <c r="O47" s="340">
        <v>1.536900000000001</v>
      </c>
      <c r="P47" s="340">
        <v>1.7731000000000012</v>
      </c>
      <c r="Q47" s="340">
        <v>2.0861000000000001</v>
      </c>
      <c r="R47" s="340">
        <v>2.5237999999999996</v>
      </c>
      <c r="S47" s="341">
        <v>1.1439312499999998</v>
      </c>
      <c r="T47" s="591">
        <v>0</v>
      </c>
    </row>
    <row r="48" spans="1:24" ht="13.5" customHeight="1">
      <c r="A48" s="278">
        <v>37</v>
      </c>
      <c r="B48" s="342">
        <v>0.95263000000000009</v>
      </c>
      <c r="C48" s="340">
        <v>0.21229999999999905</v>
      </c>
      <c r="D48" s="340">
        <v>0.42740000000000222</v>
      </c>
      <c r="E48" s="340">
        <v>0.56449999999999889</v>
      </c>
      <c r="F48" s="340">
        <v>0.665300000000002</v>
      </c>
      <c r="G48" s="340">
        <v>0.74859999999999971</v>
      </c>
      <c r="H48" s="340">
        <v>0.82130000000000081</v>
      </c>
      <c r="I48" s="340">
        <v>0.88739999999999952</v>
      </c>
      <c r="J48" s="340">
        <v>0.95040000000000013</v>
      </c>
      <c r="K48" s="340">
        <v>1.0155000000000012</v>
      </c>
      <c r="L48" s="340">
        <v>1.0889000000000006</v>
      </c>
      <c r="M48" s="340">
        <v>1.1821999999999999</v>
      </c>
      <c r="N48" s="340">
        <v>1.3203999999999994</v>
      </c>
      <c r="O48" s="340">
        <v>1.5109999999999992</v>
      </c>
      <c r="P48" s="340">
        <v>1.7403999999999993</v>
      </c>
      <c r="Q48" s="340">
        <v>2.0411999999999999</v>
      </c>
      <c r="R48" s="340">
        <v>2.4617000000000004</v>
      </c>
      <c r="S48" s="341">
        <v>1.10240625</v>
      </c>
      <c r="T48" s="591">
        <v>0</v>
      </c>
    </row>
    <row r="49" spans="1:20" ht="13.5" customHeight="1">
      <c r="A49" s="278">
        <v>39.200000000000003</v>
      </c>
      <c r="B49" s="342">
        <v>0.9559399999999999</v>
      </c>
      <c r="C49" s="340">
        <v>0.12239999999999895</v>
      </c>
      <c r="D49" s="340">
        <v>0.35640000000000072</v>
      </c>
      <c r="E49" s="340">
        <v>0.50559999999999761</v>
      </c>
      <c r="F49" s="340">
        <v>0.61299999999999955</v>
      </c>
      <c r="G49" s="340">
        <v>0.70080000000000098</v>
      </c>
      <c r="H49" s="340">
        <v>0.77759999999999962</v>
      </c>
      <c r="I49" s="340">
        <v>0.84540000000000148</v>
      </c>
      <c r="J49" s="340">
        <v>0.91019999999999968</v>
      </c>
      <c r="K49" s="340">
        <v>0.97920000000000051</v>
      </c>
      <c r="L49" s="340">
        <v>1.0548999999999999</v>
      </c>
      <c r="M49" s="340">
        <v>1.1504999999999992</v>
      </c>
      <c r="N49" s="340">
        <v>1.2909000000000006</v>
      </c>
      <c r="O49" s="340">
        <v>1.4786999999999999</v>
      </c>
      <c r="P49" s="340">
        <v>1.7028999999999996</v>
      </c>
      <c r="Q49" s="340">
        <v>1.9985999999999997</v>
      </c>
      <c r="R49" s="340">
        <v>2.4093</v>
      </c>
      <c r="S49" s="341">
        <v>1.056025</v>
      </c>
      <c r="T49" s="591">
        <v>0</v>
      </c>
    </row>
    <row r="50" spans="1:20" ht="13.5" customHeight="1">
      <c r="A50" s="278">
        <v>43</v>
      </c>
      <c r="B50" s="342">
        <v>0.96104000000000001</v>
      </c>
      <c r="C50" s="346">
        <v>-2.6800000000001489E-2</v>
      </c>
      <c r="D50" s="340">
        <v>0.26120000000000232</v>
      </c>
      <c r="E50" s="340">
        <v>0.44270000000000209</v>
      </c>
      <c r="F50" s="340">
        <v>0.57200000000000273</v>
      </c>
      <c r="G50" s="340">
        <v>0.67399999999999949</v>
      </c>
      <c r="H50" s="340">
        <v>0.76179999999999737</v>
      </c>
      <c r="I50" s="340">
        <v>0.84059999999999846</v>
      </c>
      <c r="J50" s="340">
        <v>0.91479999999999961</v>
      </c>
      <c r="K50" s="340">
        <v>0.99469999999999814</v>
      </c>
      <c r="L50" s="340">
        <v>1.0832000000000015</v>
      </c>
      <c r="M50" s="340">
        <v>1.1948000000000008</v>
      </c>
      <c r="N50" s="340">
        <v>1.3535000000000004</v>
      </c>
      <c r="O50" s="340">
        <v>1.5578000000000003</v>
      </c>
      <c r="P50" s="340">
        <v>1.796999999999997</v>
      </c>
      <c r="Q50" s="340">
        <v>2.1011000000000024</v>
      </c>
      <c r="R50" s="340">
        <v>2.5104000000000006</v>
      </c>
      <c r="S50" s="341">
        <v>1.0645500000000001</v>
      </c>
      <c r="T50" s="591">
        <v>0</v>
      </c>
    </row>
    <row r="51" spans="1:20" ht="13.5" customHeight="1">
      <c r="A51" s="278">
        <v>45.5</v>
      </c>
      <c r="B51" s="342">
        <v>0.96318999999999999</v>
      </c>
      <c r="C51" s="346">
        <v>-0.18689999999999429</v>
      </c>
      <c r="D51" s="340">
        <v>0.16460000000000008</v>
      </c>
      <c r="E51" s="340">
        <v>0.38819999999999766</v>
      </c>
      <c r="F51" s="340">
        <v>0.54429999999999978</v>
      </c>
      <c r="G51" s="340">
        <v>0.66799999999999926</v>
      </c>
      <c r="H51" s="340">
        <v>0.77350000000000563</v>
      </c>
      <c r="I51" s="340">
        <v>0.8670999999999971</v>
      </c>
      <c r="J51" s="340">
        <v>0.95629999999999882</v>
      </c>
      <c r="K51" s="340">
        <v>1.0508999999999986</v>
      </c>
      <c r="L51" s="340">
        <v>1.1568000000000005</v>
      </c>
      <c r="M51" s="340">
        <v>1.2887999999999984</v>
      </c>
      <c r="N51" s="340">
        <v>1.4699999999999989</v>
      </c>
      <c r="O51" s="340">
        <v>1.6950000000000003</v>
      </c>
      <c r="P51" s="340">
        <v>1.9527999999999999</v>
      </c>
      <c r="Q51" s="340">
        <v>2.2714999999999996</v>
      </c>
      <c r="R51" s="340">
        <v>2.6782000000000004</v>
      </c>
      <c r="S51" s="341">
        <v>1.10869375</v>
      </c>
      <c r="T51" s="591">
        <v>0</v>
      </c>
    </row>
    <row r="52" spans="1:20" ht="13.5" customHeight="1">
      <c r="A52" s="278">
        <v>48</v>
      </c>
      <c r="B52" s="342">
        <v>0.96412000000000009</v>
      </c>
      <c r="C52" s="346">
        <v>-0.47860000000000014</v>
      </c>
      <c r="D52" s="346">
        <v>-3.2400000000009754E-2</v>
      </c>
      <c r="E52" s="340">
        <v>0.25679999999999836</v>
      </c>
      <c r="F52" s="340">
        <v>0.46050000000000324</v>
      </c>
      <c r="G52" s="340">
        <v>0.62119999999999465</v>
      </c>
      <c r="H52" s="340">
        <v>0.75609999999999644</v>
      </c>
      <c r="I52" s="340">
        <v>0.87469999999999715</v>
      </c>
      <c r="J52" s="340">
        <v>0.98769999999999669</v>
      </c>
      <c r="K52" s="340">
        <v>1.1069999999999993</v>
      </c>
      <c r="L52" s="340">
        <v>1.2366000000000028</v>
      </c>
      <c r="M52" s="340">
        <v>1.3935999999999993</v>
      </c>
      <c r="N52" s="340">
        <v>1.5945999999999998</v>
      </c>
      <c r="O52" s="340">
        <v>1.8325999999999993</v>
      </c>
      <c r="P52" s="340">
        <v>2.1004000000000005</v>
      </c>
      <c r="Q52" s="340">
        <v>2.419000000000004</v>
      </c>
      <c r="R52" s="340">
        <v>2.7911000000000001</v>
      </c>
      <c r="S52" s="341">
        <v>1.1200562499999989</v>
      </c>
      <c r="T52" s="591">
        <v>0</v>
      </c>
    </row>
    <row r="53" spans="1:20" ht="13.5" customHeight="1">
      <c r="A53" s="278">
        <v>49.5</v>
      </c>
      <c r="B53" s="342">
        <v>0.96290000000000009</v>
      </c>
      <c r="C53" s="346">
        <v>-0.79820000000000846</v>
      </c>
      <c r="D53" s="346">
        <v>-0.27980000000000871</v>
      </c>
      <c r="E53" s="340">
        <v>6.3000000000002387E-2</v>
      </c>
      <c r="F53" s="340">
        <v>0.31109999999999616</v>
      </c>
      <c r="G53" s="340">
        <v>0.50669999999999504</v>
      </c>
      <c r="H53" s="340">
        <v>0.67119999999999891</v>
      </c>
      <c r="I53" s="340">
        <v>0.81520000000000437</v>
      </c>
      <c r="J53" s="340">
        <v>0.95120000000000005</v>
      </c>
      <c r="K53" s="340">
        <v>1.0927999999999969</v>
      </c>
      <c r="L53" s="340">
        <v>1.2450000000000045</v>
      </c>
      <c r="M53" s="340">
        <v>1.4204000000000008</v>
      </c>
      <c r="N53" s="340">
        <v>1.6341000000000037</v>
      </c>
      <c r="O53" s="340">
        <v>1.8797999999999959</v>
      </c>
      <c r="P53" s="340">
        <v>2.1526999999999958</v>
      </c>
      <c r="Q53" s="340">
        <v>2.4666999999999959</v>
      </c>
      <c r="R53" s="340">
        <v>2.8081000000000031</v>
      </c>
      <c r="S53" s="341">
        <v>1.0587499999999985</v>
      </c>
      <c r="T53" s="591">
        <v>0</v>
      </c>
    </row>
    <row r="54" spans="1:20" ht="13.5" customHeight="1" thickBot="1">
      <c r="A54" s="279">
        <v>50.5</v>
      </c>
      <c r="B54" s="343">
        <v>0.96132999999999991</v>
      </c>
      <c r="C54" s="347">
        <v>-1.0408999999999935</v>
      </c>
      <c r="D54" s="347">
        <v>-0.49020000000000152</v>
      </c>
      <c r="E54" s="347">
        <v>-9.8399999999998045E-2</v>
      </c>
      <c r="F54" s="344">
        <v>0.18850000000000477</v>
      </c>
      <c r="G54" s="344">
        <v>0.41429999999999723</v>
      </c>
      <c r="H54" s="344">
        <v>0.60450000000000159</v>
      </c>
      <c r="I54" s="344">
        <v>0.77119999999999322</v>
      </c>
      <c r="J54" s="344">
        <v>0.92810000000000059</v>
      </c>
      <c r="K54" s="344">
        <v>1.0899000000000001</v>
      </c>
      <c r="L54" s="344">
        <v>1.2597999999999985</v>
      </c>
      <c r="M54" s="344">
        <v>1.4498000000000033</v>
      </c>
      <c r="N54" s="344">
        <v>1.6730000000000018</v>
      </c>
      <c r="O54" s="344">
        <v>1.9218000000000046</v>
      </c>
      <c r="P54" s="344">
        <v>2.1944999999999979</v>
      </c>
      <c r="Q54" s="344">
        <v>2.4983999999999966</v>
      </c>
      <c r="R54" s="344">
        <v>2.8057000000000016</v>
      </c>
      <c r="S54" s="345">
        <v>1.0106250000000006</v>
      </c>
      <c r="T54" s="592">
        <v>0</v>
      </c>
    </row>
    <row r="55" spans="1:20" ht="13.5" customHeight="1">
      <c r="A55" s="280">
        <v>70</v>
      </c>
      <c r="B55" s="339">
        <v>0.94054000000000004</v>
      </c>
      <c r="C55" s="346">
        <v>-0.42839999999998213</v>
      </c>
      <c r="D55" s="346">
        <v>-7.9499999999995907E-2</v>
      </c>
      <c r="E55" s="340">
        <v>0.13720000000000709</v>
      </c>
      <c r="F55" s="340">
        <v>0.27110000000000412</v>
      </c>
      <c r="G55" s="340">
        <v>0.36839999999999407</v>
      </c>
      <c r="H55" s="340">
        <v>0.43810000000000571</v>
      </c>
      <c r="I55" s="340">
        <v>0.49569999999999936</v>
      </c>
      <c r="J55" s="340">
        <v>0.540300000000002</v>
      </c>
      <c r="K55" s="340">
        <v>0.58259999999999934</v>
      </c>
      <c r="L55" s="340">
        <v>0.62160000000000082</v>
      </c>
      <c r="M55" s="340">
        <v>0.65610000000000213</v>
      </c>
      <c r="N55" s="340">
        <v>0.694500000000005</v>
      </c>
      <c r="O55" s="340">
        <v>0.73510000000000275</v>
      </c>
      <c r="P55" s="340">
        <v>0.77759999999999962</v>
      </c>
      <c r="Q55" s="340">
        <v>0.82629999999999626</v>
      </c>
      <c r="R55" s="340">
        <v>0.88300000000000267</v>
      </c>
      <c r="S55" s="341">
        <v>0.46998125000000268</v>
      </c>
      <c r="T55" s="590">
        <v>0</v>
      </c>
    </row>
    <row r="56" spans="1:20" ht="13.5" customHeight="1">
      <c r="A56" s="281">
        <v>72</v>
      </c>
      <c r="B56" s="342">
        <v>0.94319999999999993</v>
      </c>
      <c r="C56" s="346">
        <v>-0.15789999999999793</v>
      </c>
      <c r="D56" s="340">
        <v>9.8200000000005616E-2</v>
      </c>
      <c r="E56" s="340">
        <v>0.24099999999999966</v>
      </c>
      <c r="F56" s="340">
        <v>0.32630000000000337</v>
      </c>
      <c r="G56" s="340">
        <v>0.38429999999999609</v>
      </c>
      <c r="H56" s="340">
        <v>0.42510000000000048</v>
      </c>
      <c r="I56" s="340">
        <v>0.46000000000000085</v>
      </c>
      <c r="J56" s="340">
        <v>0.48649999999999949</v>
      </c>
      <c r="K56" s="340">
        <v>0.51270000000000238</v>
      </c>
      <c r="L56" s="340">
        <v>0.5373999999999981</v>
      </c>
      <c r="M56" s="340">
        <v>0.56040000000000134</v>
      </c>
      <c r="N56" s="340">
        <v>0.58639999999999759</v>
      </c>
      <c r="O56" s="340">
        <v>0.61520000000000152</v>
      </c>
      <c r="P56" s="340">
        <v>0.64529999999999887</v>
      </c>
      <c r="Q56" s="340">
        <v>0.68149999999999977</v>
      </c>
      <c r="R56" s="340">
        <v>0.72449999999999903</v>
      </c>
      <c r="S56" s="341">
        <v>0.44543125000000039</v>
      </c>
      <c r="T56" s="591">
        <v>0</v>
      </c>
    </row>
    <row r="57" spans="1:20" ht="13.5" customHeight="1">
      <c r="A57" s="281">
        <v>75</v>
      </c>
      <c r="B57" s="342">
        <v>0.94694999999999996</v>
      </c>
      <c r="C57" s="346">
        <v>4.5099999999990814E-2</v>
      </c>
      <c r="D57" s="340">
        <v>0.2173000000000016</v>
      </c>
      <c r="E57" s="340">
        <v>0.29959999999999809</v>
      </c>
      <c r="F57" s="340">
        <v>0.34339999999999549</v>
      </c>
      <c r="G57" s="340">
        <v>0.37120000000000175</v>
      </c>
      <c r="H57" s="340">
        <v>0.39209999999999923</v>
      </c>
      <c r="I57" s="340">
        <v>0.40899999999999892</v>
      </c>
      <c r="J57" s="340">
        <v>0.42370000000000019</v>
      </c>
      <c r="K57" s="340">
        <v>0.43740000000000023</v>
      </c>
      <c r="L57" s="340">
        <v>0.45230000000000103</v>
      </c>
      <c r="M57" s="340">
        <v>0.46519999999999939</v>
      </c>
      <c r="N57" s="340">
        <v>0.48110000000000142</v>
      </c>
      <c r="O57" s="340">
        <v>0.49899999999999878</v>
      </c>
      <c r="P57" s="340">
        <v>0.51859999999999928</v>
      </c>
      <c r="Q57" s="340">
        <v>0.54299999999999926</v>
      </c>
      <c r="R57" s="340">
        <v>0.57169999999999987</v>
      </c>
      <c r="S57" s="341">
        <v>0.40435624999999908</v>
      </c>
      <c r="T57" s="591">
        <v>0</v>
      </c>
    </row>
    <row r="58" spans="1:20" ht="13.5" customHeight="1">
      <c r="A58" s="281">
        <v>82</v>
      </c>
      <c r="B58" s="342">
        <v>0.95302000000000009</v>
      </c>
      <c r="C58" s="340">
        <v>0.18780000000000285</v>
      </c>
      <c r="D58" s="340">
        <v>0.2605000000000004</v>
      </c>
      <c r="E58" s="340">
        <v>0.28539999999999921</v>
      </c>
      <c r="F58" s="340">
        <v>0.29390000000000072</v>
      </c>
      <c r="G58" s="340">
        <v>0.30059999999999931</v>
      </c>
      <c r="H58" s="340">
        <v>0.30549999999999855</v>
      </c>
      <c r="I58" s="340">
        <v>0.31180000000000163</v>
      </c>
      <c r="J58" s="340">
        <v>0.3160000000000025</v>
      </c>
      <c r="K58" s="340">
        <v>0.32229999999999848</v>
      </c>
      <c r="L58" s="340">
        <v>0.32840000000000202</v>
      </c>
      <c r="M58" s="340">
        <v>0.33419999999999916</v>
      </c>
      <c r="N58" s="340">
        <v>0.34030000000000094</v>
      </c>
      <c r="O58" s="340">
        <v>0.34880000000000067</v>
      </c>
      <c r="P58" s="340">
        <v>0.35780000000000101</v>
      </c>
      <c r="Q58" s="340">
        <v>0.36939999999999884</v>
      </c>
      <c r="R58" s="340">
        <v>0.3852000000000011</v>
      </c>
      <c r="S58" s="341">
        <v>0.31549375000000046</v>
      </c>
      <c r="T58" s="591">
        <v>0</v>
      </c>
    </row>
    <row r="59" spans="1:20" ht="13.5" customHeight="1">
      <c r="A59" s="281">
        <v>90</v>
      </c>
      <c r="B59" s="342">
        <v>0.95799999999999996</v>
      </c>
      <c r="C59" s="340">
        <v>0.17280000000000229</v>
      </c>
      <c r="D59" s="340">
        <v>0.21589999999999776</v>
      </c>
      <c r="E59" s="340">
        <v>0.2286999999999999</v>
      </c>
      <c r="F59" s="340">
        <v>0.23379999999999868</v>
      </c>
      <c r="G59" s="340">
        <v>0.23809999999999931</v>
      </c>
      <c r="H59" s="340">
        <v>0.24120000000000275</v>
      </c>
      <c r="I59" s="340">
        <v>0.24510000000000076</v>
      </c>
      <c r="J59" s="340">
        <v>0.24929999999999986</v>
      </c>
      <c r="K59" s="340">
        <v>0.25290000000000035</v>
      </c>
      <c r="L59" s="340">
        <v>0.25660000000000061</v>
      </c>
      <c r="M59" s="340">
        <v>0.2607999999999997</v>
      </c>
      <c r="N59" s="340">
        <v>0.26479999999999926</v>
      </c>
      <c r="O59" s="340">
        <v>0.27099999999999902</v>
      </c>
      <c r="P59" s="340">
        <v>0.27650000000000041</v>
      </c>
      <c r="Q59" s="340">
        <v>0.28500000000000014</v>
      </c>
      <c r="R59" s="340">
        <v>0.29659999999999975</v>
      </c>
      <c r="S59" s="341">
        <v>0.24931875000000003</v>
      </c>
      <c r="T59" s="591">
        <v>0</v>
      </c>
    </row>
    <row r="60" spans="1:20" ht="13.5" customHeight="1">
      <c r="A60" s="281">
        <v>104</v>
      </c>
      <c r="B60" s="342">
        <v>0.96487999999999996</v>
      </c>
      <c r="C60" s="340">
        <v>0.14489999999999981</v>
      </c>
      <c r="D60" s="340">
        <v>0.18370000000000175</v>
      </c>
      <c r="E60" s="340">
        <v>0.19460000000000122</v>
      </c>
      <c r="F60" s="340">
        <v>0.19720000000000226</v>
      </c>
      <c r="G60" s="340">
        <v>0.19920000000000115</v>
      </c>
      <c r="H60" s="340">
        <v>0.20219999999999771</v>
      </c>
      <c r="I60" s="340">
        <v>0.20449999999999946</v>
      </c>
      <c r="J60" s="340">
        <v>0.20780000000000065</v>
      </c>
      <c r="K60" s="340">
        <v>0.21090000000000053</v>
      </c>
      <c r="L60" s="340">
        <v>0.21369999999999933</v>
      </c>
      <c r="M60" s="340">
        <v>0.21739999999999959</v>
      </c>
      <c r="N60" s="340">
        <v>0.22090000000000032</v>
      </c>
      <c r="O60" s="340">
        <v>0.22560000000000002</v>
      </c>
      <c r="P60" s="340">
        <v>0.23129999999999917</v>
      </c>
      <c r="Q60" s="340">
        <v>0.23709999999999987</v>
      </c>
      <c r="R60" s="340">
        <v>0.24629999999999974</v>
      </c>
      <c r="S60" s="341">
        <v>0.20858125000000016</v>
      </c>
      <c r="T60" s="591">
        <v>0</v>
      </c>
    </row>
    <row r="61" spans="1:20" ht="13.5" customHeight="1">
      <c r="A61" s="281">
        <v>110</v>
      </c>
      <c r="B61" s="342">
        <v>0.96601999999999999</v>
      </c>
      <c r="C61" s="346">
        <v>2.0099999999999341E-2</v>
      </c>
      <c r="D61" s="340">
        <v>9.2799999999996885E-2</v>
      </c>
      <c r="E61" s="340">
        <v>0.12420000000000186</v>
      </c>
      <c r="F61" s="340">
        <v>0.14119999999999777</v>
      </c>
      <c r="G61" s="340">
        <v>0.15350000000000108</v>
      </c>
      <c r="H61" s="340">
        <v>0.16250000000000142</v>
      </c>
      <c r="I61" s="340">
        <v>0.1722999999999999</v>
      </c>
      <c r="J61" s="340">
        <v>0.17970000000000041</v>
      </c>
      <c r="K61" s="340">
        <v>0.1877999999999993</v>
      </c>
      <c r="L61" s="340">
        <v>0.19650000000000034</v>
      </c>
      <c r="M61" s="340">
        <v>0.20320000000000249</v>
      </c>
      <c r="N61" s="340">
        <v>0.21099999999999852</v>
      </c>
      <c r="O61" s="340">
        <v>0.22059999999999746</v>
      </c>
      <c r="P61" s="340">
        <v>0.23019999999999996</v>
      </c>
      <c r="Q61" s="340">
        <v>0.24239999999999995</v>
      </c>
      <c r="R61" s="340">
        <v>0.25789999999999935</v>
      </c>
      <c r="S61" s="341">
        <v>0.17474374999999975</v>
      </c>
      <c r="T61" s="591">
        <v>0</v>
      </c>
    </row>
    <row r="62" spans="1:20" ht="13.5" customHeight="1">
      <c r="A62" s="281">
        <v>113</v>
      </c>
      <c r="B62" s="342">
        <v>0.96516999999999997</v>
      </c>
      <c r="C62" s="346">
        <v>-4.8799999999999955E-2</v>
      </c>
      <c r="D62" s="346">
        <v>-2.04000000000093E-2</v>
      </c>
      <c r="E62" s="346">
        <v>-8.0000000000097771E-3</v>
      </c>
      <c r="F62" s="346">
        <v>2.2000000000019782E-3</v>
      </c>
      <c r="G62" s="346">
        <v>1.3599999999996726E-2</v>
      </c>
      <c r="H62" s="346">
        <v>2.5599999999997181E-2</v>
      </c>
      <c r="I62" s="346">
        <v>3.9099999999997692E-2</v>
      </c>
      <c r="J62" s="340">
        <v>5.2199999999999136E-2</v>
      </c>
      <c r="K62" s="340">
        <v>6.5800000000002967E-2</v>
      </c>
      <c r="L62" s="340">
        <v>7.9999999999998295E-2</v>
      </c>
      <c r="M62" s="340">
        <v>9.2299999999994498E-2</v>
      </c>
      <c r="N62" s="340">
        <v>0.10729999999999507</v>
      </c>
      <c r="O62" s="340">
        <v>0.12300000000000466</v>
      </c>
      <c r="P62" s="340">
        <v>0.14029999999999987</v>
      </c>
      <c r="Q62" s="340">
        <v>0.15970000000000084</v>
      </c>
      <c r="R62" s="340">
        <v>0.18349999999999866</v>
      </c>
      <c r="S62" s="341">
        <v>6.2962499999998034E-2</v>
      </c>
      <c r="T62" s="591">
        <v>0</v>
      </c>
    </row>
    <row r="63" spans="1:20" ht="13.5" customHeight="1">
      <c r="A63" s="281">
        <v>115</v>
      </c>
      <c r="B63" s="342">
        <v>0.96404000000000001</v>
      </c>
      <c r="C63" s="346">
        <v>-0.859800000000007</v>
      </c>
      <c r="D63" s="346">
        <v>-0.1022999999999854</v>
      </c>
      <c r="E63" s="340">
        <v>0.37199999999999989</v>
      </c>
      <c r="F63" s="340">
        <v>0.65009999999999479</v>
      </c>
      <c r="G63" s="340">
        <v>0.82570000000001187</v>
      </c>
      <c r="H63" s="340">
        <v>0.93540000000000134</v>
      </c>
      <c r="I63" s="340">
        <v>1.0096999999999952</v>
      </c>
      <c r="J63" s="340">
        <v>1.056500000000014</v>
      </c>
      <c r="K63" s="340">
        <v>1.0923999999999978</v>
      </c>
      <c r="L63" s="340">
        <v>1.1195000000000022</v>
      </c>
      <c r="M63" s="340">
        <v>1.1407000000000025</v>
      </c>
      <c r="N63" s="340">
        <v>1.1624999999999943</v>
      </c>
      <c r="O63" s="340">
        <v>1.1859999999999999</v>
      </c>
      <c r="P63" s="340">
        <v>1.2088999999999999</v>
      </c>
      <c r="Q63" s="340">
        <v>1.2370999999999981</v>
      </c>
      <c r="R63" s="340">
        <v>1.2704000000000022</v>
      </c>
      <c r="S63" s="341">
        <v>0.83155000000000134</v>
      </c>
      <c r="T63" s="591">
        <v>0</v>
      </c>
    </row>
    <row r="64" spans="1:20" ht="13.5" customHeight="1" thickBot="1">
      <c r="A64" s="281">
        <v>116</v>
      </c>
      <c r="B64" s="343">
        <v>0.96325000000000005</v>
      </c>
      <c r="C64" s="347">
        <v>-0.48560000000000514</v>
      </c>
      <c r="D64" s="347">
        <v>-0.29859999999999332</v>
      </c>
      <c r="E64" s="347">
        <v>-0.14490000000000691</v>
      </c>
      <c r="F64" s="347">
        <v>-3.8100000000014234E-2</v>
      </c>
      <c r="G64" s="344">
        <v>5.1199999999994361E-2</v>
      </c>
      <c r="H64" s="344">
        <v>0.11710000000000775</v>
      </c>
      <c r="I64" s="344">
        <v>0.17029999999999745</v>
      </c>
      <c r="J64" s="344">
        <v>0.21590000000000487</v>
      </c>
      <c r="K64" s="344">
        <v>0.25199999999999534</v>
      </c>
      <c r="L64" s="344">
        <v>0.29269999999999641</v>
      </c>
      <c r="M64" s="344">
        <v>0.32499999999998863</v>
      </c>
      <c r="N64" s="344">
        <v>0.35769999999999413</v>
      </c>
      <c r="O64" s="344">
        <v>0.39270000000000493</v>
      </c>
      <c r="P64" s="344">
        <v>0.42629999999999768</v>
      </c>
      <c r="Q64" s="344">
        <v>0.46370000000000289</v>
      </c>
      <c r="R64" s="344">
        <v>0.5046999999999997</v>
      </c>
      <c r="S64" s="345">
        <v>0.16263124999999778</v>
      </c>
      <c r="T64" s="592">
        <v>0</v>
      </c>
    </row>
    <row r="66" spans="1:19" ht="15.75">
      <c r="A66" s="263" t="s">
        <v>126</v>
      </c>
    </row>
    <row r="67" spans="1:19" s="4" customFormat="1" ht="42.75" customHeight="1">
      <c r="A67" s="731" t="s">
        <v>338</v>
      </c>
      <c r="B67" s="731"/>
      <c r="C67" s="731"/>
      <c r="D67" s="731"/>
      <c r="E67" s="731"/>
      <c r="F67" s="731"/>
      <c r="G67" s="731"/>
      <c r="H67" s="731"/>
      <c r="I67" s="731"/>
      <c r="J67" s="731"/>
      <c r="K67" s="731"/>
      <c r="L67" s="731"/>
      <c r="M67" s="731"/>
      <c r="N67" s="731"/>
      <c r="O67" s="731"/>
      <c r="P67" s="731"/>
      <c r="Q67" s="731"/>
      <c r="R67" s="731"/>
      <c r="S67" s="731"/>
    </row>
    <row r="68" spans="1:19" s="4" customFormat="1" ht="56.45" customHeight="1">
      <c r="A68" s="731" t="s">
        <v>337</v>
      </c>
      <c r="B68" s="731"/>
      <c r="C68" s="731"/>
      <c r="D68" s="731"/>
      <c r="E68" s="731"/>
      <c r="F68" s="731"/>
      <c r="G68" s="731"/>
      <c r="H68" s="731"/>
      <c r="I68" s="731"/>
      <c r="J68" s="731"/>
      <c r="K68" s="731"/>
      <c r="L68" s="731"/>
      <c r="M68" s="731"/>
      <c r="N68" s="731"/>
      <c r="O68" s="731"/>
      <c r="P68" s="731"/>
      <c r="Q68" s="731"/>
      <c r="R68" s="731"/>
      <c r="S68" s="731"/>
    </row>
    <row r="69" spans="1:19" s="4" customFormat="1" ht="42.75" customHeight="1">
      <c r="A69" s="732" t="s">
        <v>264</v>
      </c>
      <c r="B69" s="732"/>
      <c r="C69" s="732"/>
      <c r="D69" s="732"/>
      <c r="E69" s="732"/>
      <c r="F69" s="732"/>
      <c r="G69" s="732"/>
      <c r="H69" s="732"/>
      <c r="I69" s="732"/>
      <c r="J69" s="732"/>
      <c r="K69" s="732"/>
      <c r="L69" s="732"/>
      <c r="M69" s="732"/>
      <c r="N69" s="732"/>
      <c r="O69" s="732"/>
      <c r="P69" s="732"/>
      <c r="Q69" s="732"/>
      <c r="R69" s="732"/>
      <c r="S69" s="732"/>
    </row>
    <row r="70" spans="1:19" ht="17.25" customHeight="1">
      <c r="A70" s="726" t="s">
        <v>167</v>
      </c>
      <c r="B70" s="726"/>
      <c r="C70" s="726"/>
      <c r="D70" s="726"/>
      <c r="E70" s="726"/>
      <c r="F70" s="726"/>
      <c r="G70" s="726"/>
      <c r="H70" s="726"/>
      <c r="I70" s="726"/>
      <c r="J70" s="726"/>
      <c r="K70" s="726"/>
      <c r="L70" s="726"/>
      <c r="M70" s="726"/>
      <c r="N70" s="726"/>
      <c r="O70" s="726"/>
      <c r="P70" s="726"/>
      <c r="Q70" s="726"/>
      <c r="R70" s="726"/>
      <c r="S70" s="726"/>
    </row>
    <row r="71" spans="1:19" ht="15.75" customHeight="1">
      <c r="A71" s="727" t="s">
        <v>168</v>
      </c>
      <c r="B71" s="727"/>
      <c r="C71" s="727"/>
      <c r="D71" s="727"/>
      <c r="E71" s="727"/>
      <c r="F71" s="727"/>
      <c r="G71" s="727"/>
      <c r="H71" s="727"/>
      <c r="I71" s="727"/>
      <c r="J71" s="727"/>
      <c r="K71" s="727"/>
      <c r="L71" s="727"/>
      <c r="M71" s="727"/>
      <c r="N71" s="727"/>
      <c r="O71" s="727"/>
      <c r="P71" s="727"/>
      <c r="Q71" s="727"/>
      <c r="R71" s="727"/>
      <c r="S71" s="727"/>
    </row>
    <row r="72" spans="1:19" ht="24" customHeight="1">
      <c r="A72" s="730" t="s">
        <v>266</v>
      </c>
      <c r="B72" s="730"/>
      <c r="C72" s="730"/>
      <c r="D72" s="730"/>
      <c r="E72" s="730"/>
      <c r="F72" s="730"/>
      <c r="G72" s="730"/>
      <c r="H72" s="730"/>
      <c r="I72" s="730"/>
      <c r="J72" s="730"/>
      <c r="K72" s="730"/>
      <c r="L72" s="730"/>
      <c r="M72" s="730"/>
      <c r="N72" s="730"/>
      <c r="O72" s="730"/>
      <c r="P72" s="730"/>
      <c r="Q72" s="730"/>
      <c r="R72" s="730"/>
      <c r="S72" s="730"/>
    </row>
  </sheetData>
  <mergeCells count="10">
    <mergeCell ref="A70:S70"/>
    <mergeCell ref="A71:S71"/>
    <mergeCell ref="T3:T4"/>
    <mergeCell ref="A72:S72"/>
    <mergeCell ref="A67:S67"/>
    <mergeCell ref="A68:S68"/>
    <mergeCell ref="A69:S69"/>
    <mergeCell ref="A3:A4"/>
    <mergeCell ref="C3:S3"/>
    <mergeCell ref="B3:B4"/>
  </mergeCells>
  <pageMargins left="0.7" right="0.7" top="0.75" bottom="0.75" header="0.3" footer="0.3"/>
  <pageSetup scale="4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82</vt:i4>
      </vt:variant>
    </vt:vector>
  </HeadingPairs>
  <TitlesOfParts>
    <vt:vector size="97" baseType="lpstr">
      <vt:lpstr>Notes</vt:lpstr>
      <vt:lpstr>Summary</vt:lpstr>
      <vt:lpstr>Sensitivity</vt:lpstr>
      <vt:lpstr>Bands 1-2</vt:lpstr>
      <vt:lpstr>Bands 3-4</vt:lpstr>
      <vt:lpstr>Bands 5-6</vt:lpstr>
      <vt:lpstr>Tsky</vt:lpstr>
      <vt:lpstr>Tau</vt:lpstr>
      <vt:lpstr>Antenna</vt:lpstr>
      <vt:lpstr>Feed Horns</vt:lpstr>
      <vt:lpstr>WG and OMT</vt:lpstr>
      <vt:lpstr>Couplers</vt:lpstr>
      <vt:lpstr>LNAs</vt:lpstr>
      <vt:lpstr>Passives</vt:lpstr>
      <vt:lpstr>Constants</vt:lpstr>
      <vt:lpstr>Antenna_Band1</vt:lpstr>
      <vt:lpstr>Antenna_Band2</vt:lpstr>
      <vt:lpstr>Antenna_Band3</vt:lpstr>
      <vt:lpstr>Antenna_Band4</vt:lpstr>
      <vt:lpstr>Antenna_Band5</vt:lpstr>
      <vt:lpstr>Antenna_Band6</vt:lpstr>
      <vt:lpstr>Array_Size</vt:lpstr>
      <vt:lpstr>Averaging</vt:lpstr>
      <vt:lpstr>Band1_Table</vt:lpstr>
      <vt:lpstr>Band2_Table</vt:lpstr>
      <vt:lpstr>Band3_Table</vt:lpstr>
      <vt:lpstr>Band4_Table</vt:lpstr>
      <vt:lpstr>Band5_Table</vt:lpstr>
      <vt:lpstr>Band6_Table</vt:lpstr>
      <vt:lpstr>Coax_086BeCu</vt:lpstr>
      <vt:lpstr>Coax_086SS</vt:lpstr>
      <vt:lpstr>Coax_141Cu</vt:lpstr>
      <vt:lpstr>Component_List_Band1</vt:lpstr>
      <vt:lpstr>Component_List_Band2</vt:lpstr>
      <vt:lpstr>Component_List_Band3</vt:lpstr>
      <vt:lpstr>Component_List_Band4</vt:lpstr>
      <vt:lpstr>Component_List_Band5</vt:lpstr>
      <vt:lpstr>Component_List_Band6</vt:lpstr>
      <vt:lpstr>Coupler_Band1</vt:lpstr>
      <vt:lpstr>Coupler_Band2</vt:lpstr>
      <vt:lpstr>Coupler_Band3</vt:lpstr>
      <vt:lpstr>Coupler_Band4</vt:lpstr>
      <vt:lpstr>Coupler_Band5</vt:lpstr>
      <vt:lpstr>Coupler_Band6</vt:lpstr>
      <vt:lpstr>Dielectric_Band1</vt:lpstr>
      <vt:lpstr>Dielectric_Band2</vt:lpstr>
      <vt:lpstr>Elev_Angle</vt:lpstr>
      <vt:lpstr>Feed_Horn_Band1</vt:lpstr>
      <vt:lpstr>Feed_Horn_Band2</vt:lpstr>
      <vt:lpstr>Feed_Horn_Band3</vt:lpstr>
      <vt:lpstr>Feed_Horn_Band4</vt:lpstr>
      <vt:lpstr>Feed_Horn_Band5</vt:lpstr>
      <vt:lpstr>Feed_Horn_Band6</vt:lpstr>
      <vt:lpstr>IR_Filter</vt:lpstr>
      <vt:lpstr>IRD</vt:lpstr>
      <vt:lpstr>LNA_Band1</vt:lpstr>
      <vt:lpstr>LNA_Band2</vt:lpstr>
      <vt:lpstr>LNA_Band3</vt:lpstr>
      <vt:lpstr>LNA_Band4</vt:lpstr>
      <vt:lpstr>LNA_Band5</vt:lpstr>
      <vt:lpstr>LNA_Band6</vt:lpstr>
      <vt:lpstr>Noise_Floor_mult</vt:lpstr>
      <vt:lpstr>OMT_Band3</vt:lpstr>
      <vt:lpstr>OMT_Band4</vt:lpstr>
      <vt:lpstr>OMT_Band5</vt:lpstr>
      <vt:lpstr>OMT_Band6</vt:lpstr>
      <vt:lpstr>PWV</vt:lpstr>
      <vt:lpstr>PWV_Band6</vt:lpstr>
      <vt:lpstr>PWV_Values_Tau</vt:lpstr>
      <vt:lpstr>PWV_Values_Tsky</vt:lpstr>
      <vt:lpstr>Rev_date</vt:lpstr>
      <vt:lpstr>RxAnt_Data_Band1</vt:lpstr>
      <vt:lpstr>RxAnt_Data_Band2</vt:lpstr>
      <vt:lpstr>RxAnt_Data_Band3</vt:lpstr>
      <vt:lpstr>RxAnt_Data_Band4</vt:lpstr>
      <vt:lpstr>RxAnt_Data_Band5</vt:lpstr>
      <vt:lpstr>RxAnt_Data_Band6</vt:lpstr>
      <vt:lpstr>Sigma_ngVLA</vt:lpstr>
      <vt:lpstr>Stage_Temp_Table</vt:lpstr>
      <vt:lpstr>Tau_Data_Table</vt:lpstr>
      <vt:lpstr>Temp_20K_Stage</vt:lpstr>
      <vt:lpstr>Temp_80K_Stage</vt:lpstr>
      <vt:lpstr>Temp_Ambient</vt:lpstr>
      <vt:lpstr>Temp_Inter_Stage</vt:lpstr>
      <vt:lpstr>Temp_Intermediate</vt:lpstr>
      <vt:lpstr>Tsky_Data_Table</vt:lpstr>
      <vt:lpstr>User_Inputs</vt:lpstr>
      <vt:lpstr>Vacuum_Window</vt:lpstr>
      <vt:lpstr>Weather_Radome</vt:lpstr>
      <vt:lpstr>WG_Band3</vt:lpstr>
      <vt:lpstr>WG_Band4</vt:lpstr>
      <vt:lpstr>WG_Band5</vt:lpstr>
      <vt:lpstr>WG_Band6</vt:lpstr>
      <vt:lpstr>WG_Size_Band3</vt:lpstr>
      <vt:lpstr>WG_Size_Band4</vt:lpstr>
      <vt:lpstr>WG_Size_Band5</vt:lpstr>
      <vt:lpstr>WG_Size_Band6</vt:lpstr>
    </vt:vector>
  </TitlesOfParts>
  <Company>NRAO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ngVLA Front End cascade, ver. 15</dc:title>
  <dc:creator>Wes Grammer</dc:creator>
  <dc:description>Computes Trx and Tsys for ngVLA Bands 1-6, with reference antenna optics</dc:description>
  <cp:lastModifiedBy>Wes Grammer</cp:lastModifiedBy>
  <cp:lastPrinted>2021-07-15T23:44:21Z</cp:lastPrinted>
  <dcterms:created xsi:type="dcterms:W3CDTF">2000-06-02T22:06:09Z</dcterms:created>
  <dcterms:modified xsi:type="dcterms:W3CDTF">2024-01-08T03:36:03Z</dcterms:modified>
</cp:coreProperties>
</file>